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00.bin" ContentType="application/vnd.ms-office.activeX"/>
  <Override PartName="/xl/activeX/activeX100.xml" ContentType="application/vnd.ms-office.activeX+xml"/>
  <Override PartName="/xl/activeX/activeX101.bin" ContentType="application/vnd.ms-office.activeX"/>
  <Override PartName="/xl/activeX/activeX101.xml" ContentType="application/vnd.ms-office.activeX+xml"/>
  <Override PartName="/xl/activeX/activeX102.bin" ContentType="application/vnd.ms-office.activeX"/>
  <Override PartName="/xl/activeX/activeX102.xml" ContentType="application/vnd.ms-office.activeX+xml"/>
  <Override PartName="/xl/activeX/activeX103.bin" ContentType="application/vnd.ms-office.activeX"/>
  <Override PartName="/xl/activeX/activeX103.xml" ContentType="application/vnd.ms-office.activeX+xml"/>
  <Override PartName="/xl/activeX/activeX104.bin" ContentType="application/vnd.ms-office.activeX"/>
  <Override PartName="/xl/activeX/activeX104.xml" ContentType="application/vnd.ms-office.activeX+xml"/>
  <Override PartName="/xl/activeX/activeX105.bin" ContentType="application/vnd.ms-office.activeX"/>
  <Override PartName="/xl/activeX/activeX105.xml" ContentType="application/vnd.ms-office.activeX+xml"/>
  <Override PartName="/xl/activeX/activeX106.bin" ContentType="application/vnd.ms-office.activeX"/>
  <Override PartName="/xl/activeX/activeX106.xml" ContentType="application/vnd.ms-office.activeX+xml"/>
  <Override PartName="/xl/activeX/activeX107.bin" ContentType="application/vnd.ms-office.activeX"/>
  <Override PartName="/xl/activeX/activeX107.xml" ContentType="application/vnd.ms-office.activeX+xml"/>
  <Override PartName="/xl/activeX/activeX108.bin" ContentType="application/vnd.ms-office.activeX"/>
  <Override PartName="/xl/activeX/activeX108.xml" ContentType="application/vnd.ms-office.activeX+xml"/>
  <Override PartName="/xl/activeX/activeX109.bin" ContentType="application/vnd.ms-office.activeX"/>
  <Override PartName="/xl/activeX/activeX109.xml" ContentType="application/vnd.ms-office.activeX+xml"/>
  <Override PartName="/xl/activeX/activeX11.bin" ContentType="application/vnd.ms-office.activeX"/>
  <Override PartName="/xl/activeX/activeX11.xml" ContentType="application/vnd.ms-office.activeX+xml"/>
  <Override PartName="/xl/activeX/activeX110.bin" ContentType="application/vnd.ms-office.activeX"/>
  <Override PartName="/xl/activeX/activeX110.xml" ContentType="application/vnd.ms-office.activeX+xml"/>
  <Override PartName="/xl/activeX/activeX111.bin" ContentType="application/vnd.ms-office.activeX"/>
  <Override PartName="/xl/activeX/activeX111.xml" ContentType="application/vnd.ms-office.activeX+xml"/>
  <Override PartName="/xl/activeX/activeX112.bin" ContentType="application/vnd.ms-office.activeX"/>
  <Override PartName="/xl/activeX/activeX112.xml" ContentType="application/vnd.ms-office.activeX+xml"/>
  <Override PartName="/xl/activeX/activeX113.bin" ContentType="application/vnd.ms-office.activeX"/>
  <Override PartName="/xl/activeX/activeX113.xml" ContentType="application/vnd.ms-office.activeX+xml"/>
  <Override PartName="/xl/activeX/activeX114.bin" ContentType="application/vnd.ms-office.activeX"/>
  <Override PartName="/xl/activeX/activeX114.xml" ContentType="application/vnd.ms-office.activeX+xml"/>
  <Override PartName="/xl/activeX/activeX115.bin" ContentType="application/vnd.ms-office.activeX"/>
  <Override PartName="/xl/activeX/activeX115.xml" ContentType="application/vnd.ms-office.activeX+xml"/>
  <Override PartName="/xl/activeX/activeX116.bin" ContentType="application/vnd.ms-office.activeX"/>
  <Override PartName="/xl/activeX/activeX116.xml" ContentType="application/vnd.ms-office.activeX+xml"/>
  <Override PartName="/xl/activeX/activeX117.bin" ContentType="application/vnd.ms-office.activeX"/>
  <Override PartName="/xl/activeX/activeX117.xml" ContentType="application/vnd.ms-office.activeX+xml"/>
  <Override PartName="/xl/activeX/activeX118.bin" ContentType="application/vnd.ms-office.activeX"/>
  <Override PartName="/xl/activeX/activeX118.xml" ContentType="application/vnd.ms-office.activeX+xml"/>
  <Override PartName="/xl/activeX/activeX119.bin" ContentType="application/vnd.ms-office.activeX"/>
  <Override PartName="/xl/activeX/activeX119.xml" ContentType="application/vnd.ms-office.activeX+xml"/>
  <Override PartName="/xl/activeX/activeX12.bin" ContentType="application/vnd.ms-office.activeX"/>
  <Override PartName="/xl/activeX/activeX12.xml" ContentType="application/vnd.ms-office.activeX+xml"/>
  <Override PartName="/xl/activeX/activeX120.bin" ContentType="application/vnd.ms-office.activeX"/>
  <Override PartName="/xl/activeX/activeX120.xml" ContentType="application/vnd.ms-office.activeX+xml"/>
  <Override PartName="/xl/activeX/activeX121.bin" ContentType="application/vnd.ms-office.activeX"/>
  <Override PartName="/xl/activeX/activeX121.xml" ContentType="application/vnd.ms-office.activeX+xml"/>
  <Override PartName="/xl/activeX/activeX122.bin" ContentType="application/vnd.ms-office.activeX"/>
  <Override PartName="/xl/activeX/activeX122.xml" ContentType="application/vnd.ms-office.activeX+xml"/>
  <Override PartName="/xl/activeX/activeX123.bin" ContentType="application/vnd.ms-office.activeX"/>
  <Override PartName="/xl/activeX/activeX123.xml" ContentType="application/vnd.ms-office.activeX+xml"/>
  <Override PartName="/xl/activeX/activeX124.bin" ContentType="application/vnd.ms-office.activeX"/>
  <Override PartName="/xl/activeX/activeX124.xml" ContentType="application/vnd.ms-office.activeX+xml"/>
  <Override PartName="/xl/activeX/activeX125.bin" ContentType="application/vnd.ms-office.activeX"/>
  <Override PartName="/xl/activeX/activeX125.xml" ContentType="application/vnd.ms-office.activeX+xml"/>
  <Override PartName="/xl/activeX/activeX126.bin" ContentType="application/vnd.ms-office.activeX"/>
  <Override PartName="/xl/activeX/activeX126.xml" ContentType="application/vnd.ms-office.activeX+xml"/>
  <Override PartName="/xl/activeX/activeX127.bin" ContentType="application/vnd.ms-office.activeX"/>
  <Override PartName="/xl/activeX/activeX127.xml" ContentType="application/vnd.ms-office.activeX+xml"/>
  <Override PartName="/xl/activeX/activeX128.bin" ContentType="application/vnd.ms-office.activeX"/>
  <Override PartName="/xl/activeX/activeX128.xml" ContentType="application/vnd.ms-office.activeX+xml"/>
  <Override PartName="/xl/activeX/activeX129.bin" ContentType="application/vnd.ms-office.activeX"/>
  <Override PartName="/xl/activeX/activeX129.xml" ContentType="application/vnd.ms-office.activeX+xml"/>
  <Override PartName="/xl/activeX/activeX13.bin" ContentType="application/vnd.ms-office.activeX"/>
  <Override PartName="/xl/activeX/activeX13.xml" ContentType="application/vnd.ms-office.activeX+xml"/>
  <Override PartName="/xl/activeX/activeX130.bin" ContentType="application/vnd.ms-office.activeX"/>
  <Override PartName="/xl/activeX/activeX130.xml" ContentType="application/vnd.ms-office.activeX+xml"/>
  <Override PartName="/xl/activeX/activeX131.bin" ContentType="application/vnd.ms-office.activeX"/>
  <Override PartName="/xl/activeX/activeX131.xml" ContentType="application/vnd.ms-office.activeX+xml"/>
  <Override PartName="/xl/activeX/activeX132.bin" ContentType="application/vnd.ms-office.activeX"/>
  <Override PartName="/xl/activeX/activeX132.xml" ContentType="application/vnd.ms-office.activeX+xml"/>
  <Override PartName="/xl/activeX/activeX133.bin" ContentType="application/vnd.ms-office.activeX"/>
  <Override PartName="/xl/activeX/activeX133.xml" ContentType="application/vnd.ms-office.activeX+xml"/>
  <Override PartName="/xl/activeX/activeX134.bin" ContentType="application/vnd.ms-office.activeX"/>
  <Override PartName="/xl/activeX/activeX134.xml" ContentType="application/vnd.ms-office.activeX+xml"/>
  <Override PartName="/xl/activeX/activeX135.bin" ContentType="application/vnd.ms-office.activeX"/>
  <Override PartName="/xl/activeX/activeX135.xml" ContentType="application/vnd.ms-office.activeX+xml"/>
  <Override PartName="/xl/activeX/activeX136.bin" ContentType="application/vnd.ms-office.activeX"/>
  <Override PartName="/xl/activeX/activeX136.xml" ContentType="application/vnd.ms-office.activeX+xml"/>
  <Override PartName="/xl/activeX/activeX137.bin" ContentType="application/vnd.ms-office.activeX"/>
  <Override PartName="/xl/activeX/activeX137.xml" ContentType="application/vnd.ms-office.activeX+xml"/>
  <Override PartName="/xl/activeX/activeX138.bin" ContentType="application/vnd.ms-office.activeX"/>
  <Override PartName="/xl/activeX/activeX138.xml" ContentType="application/vnd.ms-office.activeX+xml"/>
  <Override PartName="/xl/activeX/activeX139.bin" ContentType="application/vnd.ms-office.activeX"/>
  <Override PartName="/xl/activeX/activeX139.xml" ContentType="application/vnd.ms-office.activeX+xml"/>
  <Override PartName="/xl/activeX/activeX14.bin" ContentType="application/vnd.ms-office.activeX"/>
  <Override PartName="/xl/activeX/activeX14.xml" ContentType="application/vnd.ms-office.activeX+xml"/>
  <Override PartName="/xl/activeX/activeX140.bin" ContentType="application/vnd.ms-office.activeX"/>
  <Override PartName="/xl/activeX/activeX140.xml" ContentType="application/vnd.ms-office.activeX+xml"/>
  <Override PartName="/xl/activeX/activeX141.bin" ContentType="application/vnd.ms-office.activeX"/>
  <Override PartName="/xl/activeX/activeX141.xml" ContentType="application/vnd.ms-office.activeX+xml"/>
  <Override PartName="/xl/activeX/activeX142.bin" ContentType="application/vnd.ms-office.activeX"/>
  <Override PartName="/xl/activeX/activeX142.xml" ContentType="application/vnd.ms-office.activeX+xml"/>
  <Override PartName="/xl/activeX/activeX143.bin" ContentType="application/vnd.ms-office.activeX"/>
  <Override PartName="/xl/activeX/activeX143.xml" ContentType="application/vnd.ms-office.activeX+xml"/>
  <Override PartName="/xl/activeX/activeX144.bin" ContentType="application/vnd.ms-office.activeX"/>
  <Override PartName="/xl/activeX/activeX144.xml" ContentType="application/vnd.ms-office.activeX+xml"/>
  <Override PartName="/xl/activeX/activeX145.bin" ContentType="application/vnd.ms-office.activeX"/>
  <Override PartName="/xl/activeX/activeX145.xml" ContentType="application/vnd.ms-office.activeX+xml"/>
  <Override PartName="/xl/activeX/activeX146.bin" ContentType="application/vnd.ms-office.activeX"/>
  <Override PartName="/xl/activeX/activeX146.xml" ContentType="application/vnd.ms-office.activeX+xml"/>
  <Override PartName="/xl/activeX/activeX147.bin" ContentType="application/vnd.ms-office.activeX"/>
  <Override PartName="/xl/activeX/activeX147.xml" ContentType="application/vnd.ms-office.activeX+xml"/>
  <Override PartName="/xl/activeX/activeX148.bin" ContentType="application/vnd.ms-office.activeX"/>
  <Override PartName="/xl/activeX/activeX148.xml" ContentType="application/vnd.ms-office.activeX+xml"/>
  <Override PartName="/xl/activeX/activeX149.bin" ContentType="application/vnd.ms-office.activeX"/>
  <Override PartName="/xl/activeX/activeX149.xml" ContentType="application/vnd.ms-office.activeX+xml"/>
  <Override PartName="/xl/activeX/activeX15.bin" ContentType="application/vnd.ms-office.activeX"/>
  <Override PartName="/xl/activeX/activeX15.xml" ContentType="application/vnd.ms-office.activeX+xml"/>
  <Override PartName="/xl/activeX/activeX150.bin" ContentType="application/vnd.ms-office.activeX"/>
  <Override PartName="/xl/activeX/activeX150.xml" ContentType="application/vnd.ms-office.activeX+xml"/>
  <Override PartName="/xl/activeX/activeX151.bin" ContentType="application/vnd.ms-office.activeX"/>
  <Override PartName="/xl/activeX/activeX151.xml" ContentType="application/vnd.ms-office.activeX+xml"/>
  <Override PartName="/xl/activeX/activeX152.bin" ContentType="application/vnd.ms-office.activeX"/>
  <Override PartName="/xl/activeX/activeX152.xml" ContentType="application/vnd.ms-office.activeX+xml"/>
  <Override PartName="/xl/activeX/activeX153.bin" ContentType="application/vnd.ms-office.activeX"/>
  <Override PartName="/xl/activeX/activeX153.xml" ContentType="application/vnd.ms-office.activeX+xml"/>
  <Override PartName="/xl/activeX/activeX154.bin" ContentType="application/vnd.ms-office.activeX"/>
  <Override PartName="/xl/activeX/activeX154.xml" ContentType="application/vnd.ms-office.activeX+xml"/>
  <Override PartName="/xl/activeX/activeX155.bin" ContentType="application/vnd.ms-office.activeX"/>
  <Override PartName="/xl/activeX/activeX155.xml" ContentType="application/vnd.ms-office.activeX+xml"/>
  <Override PartName="/xl/activeX/activeX156.bin" ContentType="application/vnd.ms-office.activeX"/>
  <Override PartName="/xl/activeX/activeX156.xml" ContentType="application/vnd.ms-office.activeX+xml"/>
  <Override PartName="/xl/activeX/activeX157.bin" ContentType="application/vnd.ms-office.activeX"/>
  <Override PartName="/xl/activeX/activeX157.xml" ContentType="application/vnd.ms-office.activeX+xml"/>
  <Override PartName="/xl/activeX/activeX158.bin" ContentType="application/vnd.ms-office.activeX"/>
  <Override PartName="/xl/activeX/activeX158.xml" ContentType="application/vnd.ms-office.activeX+xml"/>
  <Override PartName="/xl/activeX/activeX159.bin" ContentType="application/vnd.ms-office.activeX"/>
  <Override PartName="/xl/activeX/activeX159.xml" ContentType="application/vnd.ms-office.activeX+xml"/>
  <Override PartName="/xl/activeX/activeX16.bin" ContentType="application/vnd.ms-office.activeX"/>
  <Override PartName="/xl/activeX/activeX16.xml" ContentType="application/vnd.ms-office.activeX+xml"/>
  <Override PartName="/xl/activeX/activeX160.bin" ContentType="application/vnd.ms-office.activeX"/>
  <Override PartName="/xl/activeX/activeX160.xml" ContentType="application/vnd.ms-office.activeX+xml"/>
  <Override PartName="/xl/activeX/activeX161.bin" ContentType="application/vnd.ms-office.activeX"/>
  <Override PartName="/xl/activeX/activeX161.xml" ContentType="application/vnd.ms-office.activeX+xml"/>
  <Override PartName="/xl/activeX/activeX162.bin" ContentType="application/vnd.ms-office.activeX"/>
  <Override PartName="/xl/activeX/activeX162.xml" ContentType="application/vnd.ms-office.activeX+xml"/>
  <Override PartName="/xl/activeX/activeX163.bin" ContentType="application/vnd.ms-office.activeX"/>
  <Override PartName="/xl/activeX/activeX163.xml" ContentType="application/vnd.ms-office.activeX+xml"/>
  <Override PartName="/xl/activeX/activeX164.bin" ContentType="application/vnd.ms-office.activeX"/>
  <Override PartName="/xl/activeX/activeX164.xml" ContentType="application/vnd.ms-office.activeX+xml"/>
  <Override PartName="/xl/activeX/activeX165.bin" ContentType="application/vnd.ms-office.activeX"/>
  <Override PartName="/xl/activeX/activeX165.xml" ContentType="application/vnd.ms-office.activeX+xml"/>
  <Override PartName="/xl/activeX/activeX166.bin" ContentType="application/vnd.ms-office.activeX"/>
  <Override PartName="/xl/activeX/activeX166.xml" ContentType="application/vnd.ms-office.activeX+xml"/>
  <Override PartName="/xl/activeX/activeX167.bin" ContentType="application/vnd.ms-office.activeX"/>
  <Override PartName="/xl/activeX/activeX167.xml" ContentType="application/vnd.ms-office.activeX+xml"/>
  <Override PartName="/xl/activeX/activeX168.bin" ContentType="application/vnd.ms-office.activeX"/>
  <Override PartName="/xl/activeX/activeX168.xml" ContentType="application/vnd.ms-office.activeX+xml"/>
  <Override PartName="/xl/activeX/activeX169.bin" ContentType="application/vnd.ms-office.activeX"/>
  <Override PartName="/xl/activeX/activeX169.xml" ContentType="application/vnd.ms-office.activeX+xml"/>
  <Override PartName="/xl/activeX/activeX17.bin" ContentType="application/vnd.ms-office.activeX"/>
  <Override PartName="/xl/activeX/activeX17.xml" ContentType="application/vnd.ms-office.activeX+xml"/>
  <Override PartName="/xl/activeX/activeX170.bin" ContentType="application/vnd.ms-office.activeX"/>
  <Override PartName="/xl/activeX/activeX170.xml" ContentType="application/vnd.ms-office.activeX+xml"/>
  <Override PartName="/xl/activeX/activeX171.bin" ContentType="application/vnd.ms-office.activeX"/>
  <Override PartName="/xl/activeX/activeX171.xml" ContentType="application/vnd.ms-office.activeX+xml"/>
  <Override PartName="/xl/activeX/activeX172.bin" ContentType="application/vnd.ms-office.activeX"/>
  <Override PartName="/xl/activeX/activeX172.xml" ContentType="application/vnd.ms-office.activeX+xml"/>
  <Override PartName="/xl/activeX/activeX173.bin" ContentType="application/vnd.ms-office.activeX"/>
  <Override PartName="/xl/activeX/activeX173.xml" ContentType="application/vnd.ms-office.activeX+xml"/>
  <Override PartName="/xl/activeX/activeX174.bin" ContentType="application/vnd.ms-office.activeX"/>
  <Override PartName="/xl/activeX/activeX174.xml" ContentType="application/vnd.ms-office.activeX+xml"/>
  <Override PartName="/xl/activeX/activeX175.bin" ContentType="application/vnd.ms-office.activeX"/>
  <Override PartName="/xl/activeX/activeX175.xml" ContentType="application/vnd.ms-office.activeX+xml"/>
  <Override PartName="/xl/activeX/activeX176.bin" ContentType="application/vnd.ms-office.activeX"/>
  <Override PartName="/xl/activeX/activeX176.xml" ContentType="application/vnd.ms-office.activeX+xml"/>
  <Override PartName="/xl/activeX/activeX177.bin" ContentType="application/vnd.ms-office.activeX"/>
  <Override PartName="/xl/activeX/activeX177.xml" ContentType="application/vnd.ms-office.activeX+xml"/>
  <Override PartName="/xl/activeX/activeX178.bin" ContentType="application/vnd.ms-office.activeX"/>
  <Override PartName="/xl/activeX/activeX178.xml" ContentType="application/vnd.ms-office.activeX+xml"/>
  <Override PartName="/xl/activeX/activeX179.bin" ContentType="application/vnd.ms-office.activeX"/>
  <Override PartName="/xl/activeX/activeX179.xml" ContentType="application/vnd.ms-office.activeX+xml"/>
  <Override PartName="/xl/activeX/activeX18.bin" ContentType="application/vnd.ms-office.activeX"/>
  <Override PartName="/xl/activeX/activeX18.xml" ContentType="application/vnd.ms-office.activeX+xml"/>
  <Override PartName="/xl/activeX/activeX180.bin" ContentType="application/vnd.ms-office.activeX"/>
  <Override PartName="/xl/activeX/activeX180.xml" ContentType="application/vnd.ms-office.activeX+xml"/>
  <Override PartName="/xl/activeX/activeX181.bin" ContentType="application/vnd.ms-office.activeX"/>
  <Override PartName="/xl/activeX/activeX181.xml" ContentType="application/vnd.ms-office.activeX+xml"/>
  <Override PartName="/xl/activeX/activeX182.bin" ContentType="application/vnd.ms-office.activeX"/>
  <Override PartName="/xl/activeX/activeX182.xml" ContentType="application/vnd.ms-office.activeX+xml"/>
  <Override PartName="/xl/activeX/activeX183.bin" ContentType="application/vnd.ms-office.activeX"/>
  <Override PartName="/xl/activeX/activeX183.xml" ContentType="application/vnd.ms-office.activeX+xml"/>
  <Override PartName="/xl/activeX/activeX184.bin" ContentType="application/vnd.ms-office.activeX"/>
  <Override PartName="/xl/activeX/activeX184.xml" ContentType="application/vnd.ms-office.activeX+xml"/>
  <Override PartName="/xl/activeX/activeX185.bin" ContentType="application/vnd.ms-office.activeX"/>
  <Override PartName="/xl/activeX/activeX185.xml" ContentType="application/vnd.ms-office.activeX+xml"/>
  <Override PartName="/xl/activeX/activeX186.bin" ContentType="application/vnd.ms-office.activeX"/>
  <Override PartName="/xl/activeX/activeX186.xml" ContentType="application/vnd.ms-office.activeX+xml"/>
  <Override PartName="/xl/activeX/activeX187.bin" ContentType="application/vnd.ms-office.activeX"/>
  <Override PartName="/xl/activeX/activeX187.xml" ContentType="application/vnd.ms-office.activeX+xml"/>
  <Override PartName="/xl/activeX/activeX188.bin" ContentType="application/vnd.ms-office.activeX"/>
  <Override PartName="/xl/activeX/activeX188.xml" ContentType="application/vnd.ms-office.activeX+xml"/>
  <Override PartName="/xl/activeX/activeX189.bin" ContentType="application/vnd.ms-office.activeX"/>
  <Override PartName="/xl/activeX/activeX189.xml" ContentType="application/vnd.ms-office.activeX+xml"/>
  <Override PartName="/xl/activeX/activeX19.bin" ContentType="application/vnd.ms-office.activeX"/>
  <Override PartName="/xl/activeX/activeX19.xml" ContentType="application/vnd.ms-office.activeX+xml"/>
  <Override PartName="/xl/activeX/activeX190.bin" ContentType="application/vnd.ms-office.activeX"/>
  <Override PartName="/xl/activeX/activeX190.xml" ContentType="application/vnd.ms-office.activeX+xml"/>
  <Override PartName="/xl/activeX/activeX191.bin" ContentType="application/vnd.ms-office.activeX"/>
  <Override PartName="/xl/activeX/activeX191.xml" ContentType="application/vnd.ms-office.activeX+xml"/>
  <Override PartName="/xl/activeX/activeX192.bin" ContentType="application/vnd.ms-office.activeX"/>
  <Override PartName="/xl/activeX/activeX192.xml" ContentType="application/vnd.ms-office.activeX+xml"/>
  <Override PartName="/xl/activeX/activeX193.bin" ContentType="application/vnd.ms-office.activeX"/>
  <Override PartName="/xl/activeX/activeX193.xml" ContentType="application/vnd.ms-office.activeX+xml"/>
  <Override PartName="/xl/activeX/activeX194.bin" ContentType="application/vnd.ms-office.activeX"/>
  <Override PartName="/xl/activeX/activeX194.xml" ContentType="application/vnd.ms-office.activeX+xml"/>
  <Override PartName="/xl/activeX/activeX195.bin" ContentType="application/vnd.ms-office.activeX"/>
  <Override PartName="/xl/activeX/activeX195.xml" ContentType="application/vnd.ms-office.activeX+xml"/>
  <Override PartName="/xl/activeX/activeX196.bin" ContentType="application/vnd.ms-office.activeX"/>
  <Override PartName="/xl/activeX/activeX196.xml" ContentType="application/vnd.ms-office.activeX+xml"/>
  <Override PartName="/xl/activeX/activeX197.bin" ContentType="application/vnd.ms-office.activeX"/>
  <Override PartName="/xl/activeX/activeX197.xml" ContentType="application/vnd.ms-office.activeX+xml"/>
  <Override PartName="/xl/activeX/activeX198.bin" ContentType="application/vnd.ms-office.activeX"/>
  <Override PartName="/xl/activeX/activeX198.xml" ContentType="application/vnd.ms-office.activeX+xml"/>
  <Override PartName="/xl/activeX/activeX199.bin" ContentType="application/vnd.ms-office.activeX"/>
  <Override PartName="/xl/activeX/activeX199.xml" ContentType="application/vnd.ms-office.activeX+xml"/>
  <Override PartName="/xl/activeX/activeX2.bin" ContentType="application/vnd.ms-office.activeX"/>
  <Override PartName="/xl/activeX/activeX2.xml" ContentType="application/vnd.ms-office.activeX+xml"/>
  <Override PartName="/xl/activeX/activeX20.bin" ContentType="application/vnd.ms-office.activeX"/>
  <Override PartName="/xl/activeX/activeX20.xml" ContentType="application/vnd.ms-office.activeX+xml"/>
  <Override PartName="/xl/activeX/activeX200.bin" ContentType="application/vnd.ms-office.activeX"/>
  <Override PartName="/xl/activeX/activeX200.xml" ContentType="application/vnd.ms-office.activeX+xml"/>
  <Override PartName="/xl/activeX/activeX201.bin" ContentType="application/vnd.ms-office.activeX"/>
  <Override PartName="/xl/activeX/activeX201.xml" ContentType="application/vnd.ms-office.activeX+xml"/>
  <Override PartName="/xl/activeX/activeX202.bin" ContentType="application/vnd.ms-office.activeX"/>
  <Override PartName="/xl/activeX/activeX202.xml" ContentType="application/vnd.ms-office.activeX+xml"/>
  <Override PartName="/xl/activeX/activeX203.bin" ContentType="application/vnd.ms-office.activeX"/>
  <Override PartName="/xl/activeX/activeX203.xml" ContentType="application/vnd.ms-office.activeX+xml"/>
  <Override PartName="/xl/activeX/activeX204.bin" ContentType="application/vnd.ms-office.activeX"/>
  <Override PartName="/xl/activeX/activeX204.xml" ContentType="application/vnd.ms-office.activeX+xml"/>
  <Override PartName="/xl/activeX/activeX205.bin" ContentType="application/vnd.ms-office.activeX"/>
  <Override PartName="/xl/activeX/activeX205.xml" ContentType="application/vnd.ms-office.activeX+xml"/>
  <Override PartName="/xl/activeX/activeX206.bin" ContentType="application/vnd.ms-office.activeX"/>
  <Override PartName="/xl/activeX/activeX206.xml" ContentType="application/vnd.ms-office.activeX+xml"/>
  <Override PartName="/xl/activeX/activeX207.bin" ContentType="application/vnd.ms-office.activeX"/>
  <Override PartName="/xl/activeX/activeX207.xml" ContentType="application/vnd.ms-office.activeX+xml"/>
  <Override PartName="/xl/activeX/activeX208.bin" ContentType="application/vnd.ms-office.activeX"/>
  <Override PartName="/xl/activeX/activeX208.xml" ContentType="application/vnd.ms-office.activeX+xml"/>
  <Override PartName="/xl/activeX/activeX209.bin" ContentType="application/vnd.ms-office.activeX"/>
  <Override PartName="/xl/activeX/activeX209.xml" ContentType="application/vnd.ms-office.activeX+xml"/>
  <Override PartName="/xl/activeX/activeX21.bin" ContentType="application/vnd.ms-office.activeX"/>
  <Override PartName="/xl/activeX/activeX21.xml" ContentType="application/vnd.ms-office.activeX+xml"/>
  <Override PartName="/xl/activeX/activeX210.bin" ContentType="application/vnd.ms-office.activeX"/>
  <Override PartName="/xl/activeX/activeX210.xml" ContentType="application/vnd.ms-office.activeX+xml"/>
  <Override PartName="/xl/activeX/activeX211.bin" ContentType="application/vnd.ms-office.activeX"/>
  <Override PartName="/xl/activeX/activeX211.xml" ContentType="application/vnd.ms-office.activeX+xml"/>
  <Override PartName="/xl/activeX/activeX212.bin" ContentType="application/vnd.ms-office.activeX"/>
  <Override PartName="/xl/activeX/activeX212.xml" ContentType="application/vnd.ms-office.activeX+xml"/>
  <Override PartName="/xl/activeX/activeX213.bin" ContentType="application/vnd.ms-office.activeX"/>
  <Override PartName="/xl/activeX/activeX213.xml" ContentType="application/vnd.ms-office.activeX+xml"/>
  <Override PartName="/xl/activeX/activeX214.bin" ContentType="application/vnd.ms-office.activeX"/>
  <Override PartName="/xl/activeX/activeX214.xml" ContentType="application/vnd.ms-office.activeX+xml"/>
  <Override PartName="/xl/activeX/activeX215.bin" ContentType="application/vnd.ms-office.activeX"/>
  <Override PartName="/xl/activeX/activeX215.xml" ContentType="application/vnd.ms-office.activeX+xml"/>
  <Override PartName="/xl/activeX/activeX216.bin" ContentType="application/vnd.ms-office.activeX"/>
  <Override PartName="/xl/activeX/activeX216.xml" ContentType="application/vnd.ms-office.activeX+xml"/>
  <Override PartName="/xl/activeX/activeX217.bin" ContentType="application/vnd.ms-office.activeX"/>
  <Override PartName="/xl/activeX/activeX217.xml" ContentType="application/vnd.ms-office.activeX+xml"/>
  <Override PartName="/xl/activeX/activeX218.bin" ContentType="application/vnd.ms-office.activeX"/>
  <Override PartName="/xl/activeX/activeX218.xml" ContentType="application/vnd.ms-office.activeX+xml"/>
  <Override PartName="/xl/activeX/activeX219.bin" ContentType="application/vnd.ms-office.activeX"/>
  <Override PartName="/xl/activeX/activeX219.xml" ContentType="application/vnd.ms-office.activeX+xml"/>
  <Override PartName="/xl/activeX/activeX22.bin" ContentType="application/vnd.ms-office.activeX"/>
  <Override PartName="/xl/activeX/activeX22.xml" ContentType="application/vnd.ms-office.activeX+xml"/>
  <Override PartName="/xl/activeX/activeX220.bin" ContentType="application/vnd.ms-office.activeX"/>
  <Override PartName="/xl/activeX/activeX220.xml" ContentType="application/vnd.ms-office.activeX+xml"/>
  <Override PartName="/xl/activeX/activeX221.bin" ContentType="application/vnd.ms-office.activeX"/>
  <Override PartName="/xl/activeX/activeX221.xml" ContentType="application/vnd.ms-office.activeX+xml"/>
  <Override PartName="/xl/activeX/activeX222.bin" ContentType="application/vnd.ms-office.activeX"/>
  <Override PartName="/xl/activeX/activeX222.xml" ContentType="application/vnd.ms-office.activeX+xml"/>
  <Override PartName="/xl/activeX/activeX223.bin" ContentType="application/vnd.ms-office.activeX"/>
  <Override PartName="/xl/activeX/activeX223.xml" ContentType="application/vnd.ms-office.activeX+xml"/>
  <Override PartName="/xl/activeX/activeX224.bin" ContentType="application/vnd.ms-office.activeX"/>
  <Override PartName="/xl/activeX/activeX224.xml" ContentType="application/vnd.ms-office.activeX+xml"/>
  <Override PartName="/xl/activeX/activeX225.bin" ContentType="application/vnd.ms-office.activeX"/>
  <Override PartName="/xl/activeX/activeX225.xml" ContentType="application/vnd.ms-office.activeX+xml"/>
  <Override PartName="/xl/activeX/activeX226.bin" ContentType="application/vnd.ms-office.activeX"/>
  <Override PartName="/xl/activeX/activeX226.xml" ContentType="application/vnd.ms-office.activeX+xml"/>
  <Override PartName="/xl/activeX/activeX227.bin" ContentType="application/vnd.ms-office.activeX"/>
  <Override PartName="/xl/activeX/activeX227.xml" ContentType="application/vnd.ms-office.activeX+xml"/>
  <Override PartName="/xl/activeX/activeX228.bin" ContentType="application/vnd.ms-office.activeX"/>
  <Override PartName="/xl/activeX/activeX228.xml" ContentType="application/vnd.ms-office.activeX+xml"/>
  <Override PartName="/xl/activeX/activeX229.bin" ContentType="application/vnd.ms-office.activeX"/>
  <Override PartName="/xl/activeX/activeX229.xml" ContentType="application/vnd.ms-office.activeX+xml"/>
  <Override PartName="/xl/activeX/activeX23.bin" ContentType="application/vnd.ms-office.activeX"/>
  <Override PartName="/xl/activeX/activeX23.xml" ContentType="application/vnd.ms-office.activeX+xml"/>
  <Override PartName="/xl/activeX/activeX230.bin" ContentType="application/vnd.ms-office.activeX"/>
  <Override PartName="/xl/activeX/activeX230.xml" ContentType="application/vnd.ms-office.activeX+xml"/>
  <Override PartName="/xl/activeX/activeX231.bin" ContentType="application/vnd.ms-office.activeX"/>
  <Override PartName="/xl/activeX/activeX231.xml" ContentType="application/vnd.ms-office.activeX+xml"/>
  <Override PartName="/xl/activeX/activeX232.bin" ContentType="application/vnd.ms-office.activeX"/>
  <Override PartName="/xl/activeX/activeX232.xml" ContentType="application/vnd.ms-office.activeX+xml"/>
  <Override PartName="/xl/activeX/activeX233.bin" ContentType="application/vnd.ms-office.activeX"/>
  <Override PartName="/xl/activeX/activeX233.xml" ContentType="application/vnd.ms-office.activeX+xml"/>
  <Override PartName="/xl/activeX/activeX234.bin" ContentType="application/vnd.ms-office.activeX"/>
  <Override PartName="/xl/activeX/activeX234.xml" ContentType="application/vnd.ms-office.activeX+xml"/>
  <Override PartName="/xl/activeX/activeX235.bin" ContentType="application/vnd.ms-office.activeX"/>
  <Override PartName="/xl/activeX/activeX235.xml" ContentType="application/vnd.ms-office.activeX+xml"/>
  <Override PartName="/xl/activeX/activeX236.bin" ContentType="application/vnd.ms-office.activeX"/>
  <Override PartName="/xl/activeX/activeX236.xml" ContentType="application/vnd.ms-office.activeX+xml"/>
  <Override PartName="/xl/activeX/activeX237.bin" ContentType="application/vnd.ms-office.activeX"/>
  <Override PartName="/xl/activeX/activeX237.xml" ContentType="application/vnd.ms-office.activeX+xml"/>
  <Override PartName="/xl/activeX/activeX238.bin" ContentType="application/vnd.ms-office.activeX"/>
  <Override PartName="/xl/activeX/activeX238.xml" ContentType="application/vnd.ms-office.activeX+xml"/>
  <Override PartName="/xl/activeX/activeX239.bin" ContentType="application/vnd.ms-office.activeX"/>
  <Override PartName="/xl/activeX/activeX239.xml" ContentType="application/vnd.ms-office.activeX+xml"/>
  <Override PartName="/xl/activeX/activeX24.bin" ContentType="application/vnd.ms-office.activeX"/>
  <Override PartName="/xl/activeX/activeX24.xml" ContentType="application/vnd.ms-office.activeX+xml"/>
  <Override PartName="/xl/activeX/activeX240.bin" ContentType="application/vnd.ms-office.activeX"/>
  <Override PartName="/xl/activeX/activeX240.xml" ContentType="application/vnd.ms-office.activeX+xml"/>
  <Override PartName="/xl/activeX/activeX241.bin" ContentType="application/vnd.ms-office.activeX"/>
  <Override PartName="/xl/activeX/activeX241.xml" ContentType="application/vnd.ms-office.activeX+xml"/>
  <Override PartName="/xl/activeX/activeX242.bin" ContentType="application/vnd.ms-office.activeX"/>
  <Override PartName="/xl/activeX/activeX242.xml" ContentType="application/vnd.ms-office.activeX+xml"/>
  <Override PartName="/xl/activeX/activeX243.bin" ContentType="application/vnd.ms-office.activeX"/>
  <Override PartName="/xl/activeX/activeX243.xml" ContentType="application/vnd.ms-office.activeX+xml"/>
  <Override PartName="/xl/activeX/activeX244.bin" ContentType="application/vnd.ms-office.activeX"/>
  <Override PartName="/xl/activeX/activeX244.xml" ContentType="application/vnd.ms-office.activeX+xml"/>
  <Override PartName="/xl/activeX/activeX245.bin" ContentType="application/vnd.ms-office.activeX"/>
  <Override PartName="/xl/activeX/activeX245.xml" ContentType="application/vnd.ms-office.activeX+xml"/>
  <Override PartName="/xl/activeX/activeX246.bin" ContentType="application/vnd.ms-office.activeX"/>
  <Override PartName="/xl/activeX/activeX246.xml" ContentType="application/vnd.ms-office.activeX+xml"/>
  <Override PartName="/xl/activeX/activeX247.bin" ContentType="application/vnd.ms-office.activeX"/>
  <Override PartName="/xl/activeX/activeX247.xml" ContentType="application/vnd.ms-office.activeX+xml"/>
  <Override PartName="/xl/activeX/activeX248.bin" ContentType="application/vnd.ms-office.activeX"/>
  <Override PartName="/xl/activeX/activeX248.xml" ContentType="application/vnd.ms-office.activeX+xml"/>
  <Override PartName="/xl/activeX/activeX249.bin" ContentType="application/vnd.ms-office.activeX"/>
  <Override PartName="/xl/activeX/activeX249.xml" ContentType="application/vnd.ms-office.activeX+xml"/>
  <Override PartName="/xl/activeX/activeX25.bin" ContentType="application/vnd.ms-office.activeX"/>
  <Override PartName="/xl/activeX/activeX25.xml" ContentType="application/vnd.ms-office.activeX+xml"/>
  <Override PartName="/xl/activeX/activeX250.bin" ContentType="application/vnd.ms-office.activeX"/>
  <Override PartName="/xl/activeX/activeX250.xml" ContentType="application/vnd.ms-office.activeX+xml"/>
  <Override PartName="/xl/activeX/activeX251.bin" ContentType="application/vnd.ms-office.activeX"/>
  <Override PartName="/xl/activeX/activeX251.xml" ContentType="application/vnd.ms-office.activeX+xml"/>
  <Override PartName="/xl/activeX/activeX252.bin" ContentType="application/vnd.ms-office.activeX"/>
  <Override PartName="/xl/activeX/activeX252.xml" ContentType="application/vnd.ms-office.activeX+xml"/>
  <Override PartName="/xl/activeX/activeX253.bin" ContentType="application/vnd.ms-office.activeX"/>
  <Override PartName="/xl/activeX/activeX253.xml" ContentType="application/vnd.ms-office.activeX+xml"/>
  <Override PartName="/xl/activeX/activeX254.bin" ContentType="application/vnd.ms-office.activeX"/>
  <Override PartName="/xl/activeX/activeX254.xml" ContentType="application/vnd.ms-office.activeX+xml"/>
  <Override PartName="/xl/activeX/activeX255.bin" ContentType="application/vnd.ms-office.activeX"/>
  <Override PartName="/xl/activeX/activeX255.xml" ContentType="application/vnd.ms-office.activeX+xml"/>
  <Override PartName="/xl/activeX/activeX256.bin" ContentType="application/vnd.ms-office.activeX"/>
  <Override PartName="/xl/activeX/activeX256.xml" ContentType="application/vnd.ms-office.activeX+xml"/>
  <Override PartName="/xl/activeX/activeX257.bin" ContentType="application/vnd.ms-office.activeX"/>
  <Override PartName="/xl/activeX/activeX257.xml" ContentType="application/vnd.ms-office.activeX+xml"/>
  <Override PartName="/xl/activeX/activeX258.bin" ContentType="application/vnd.ms-office.activeX"/>
  <Override PartName="/xl/activeX/activeX258.xml" ContentType="application/vnd.ms-office.activeX+xml"/>
  <Override PartName="/xl/activeX/activeX259.bin" ContentType="application/vnd.ms-office.activeX"/>
  <Override PartName="/xl/activeX/activeX259.xml" ContentType="application/vnd.ms-office.activeX+xml"/>
  <Override PartName="/xl/activeX/activeX26.bin" ContentType="application/vnd.ms-office.activeX"/>
  <Override PartName="/xl/activeX/activeX26.xml" ContentType="application/vnd.ms-office.activeX+xml"/>
  <Override PartName="/xl/activeX/activeX260.bin" ContentType="application/vnd.ms-office.activeX"/>
  <Override PartName="/xl/activeX/activeX260.xml" ContentType="application/vnd.ms-office.activeX+xml"/>
  <Override PartName="/xl/activeX/activeX261.bin" ContentType="application/vnd.ms-office.activeX"/>
  <Override PartName="/xl/activeX/activeX261.xml" ContentType="application/vnd.ms-office.activeX+xml"/>
  <Override PartName="/xl/activeX/activeX262.bin" ContentType="application/vnd.ms-office.activeX"/>
  <Override PartName="/xl/activeX/activeX262.xml" ContentType="application/vnd.ms-office.activeX+xml"/>
  <Override PartName="/xl/activeX/activeX263.bin" ContentType="application/vnd.ms-office.activeX"/>
  <Override PartName="/xl/activeX/activeX263.xml" ContentType="application/vnd.ms-office.activeX+xml"/>
  <Override PartName="/xl/activeX/activeX264.bin" ContentType="application/vnd.ms-office.activeX"/>
  <Override PartName="/xl/activeX/activeX264.xml" ContentType="application/vnd.ms-office.activeX+xml"/>
  <Override PartName="/xl/activeX/activeX265.bin" ContentType="application/vnd.ms-office.activeX"/>
  <Override PartName="/xl/activeX/activeX265.xml" ContentType="application/vnd.ms-office.activeX+xml"/>
  <Override PartName="/xl/activeX/activeX266.bin" ContentType="application/vnd.ms-office.activeX"/>
  <Override PartName="/xl/activeX/activeX266.xml" ContentType="application/vnd.ms-office.activeX+xml"/>
  <Override PartName="/xl/activeX/activeX267.bin" ContentType="application/vnd.ms-office.activeX"/>
  <Override PartName="/xl/activeX/activeX267.xml" ContentType="application/vnd.ms-office.activeX+xml"/>
  <Override PartName="/xl/activeX/activeX268.bin" ContentType="application/vnd.ms-office.activeX"/>
  <Override PartName="/xl/activeX/activeX268.xml" ContentType="application/vnd.ms-office.activeX+xml"/>
  <Override PartName="/xl/activeX/activeX269.bin" ContentType="application/vnd.ms-office.activeX"/>
  <Override PartName="/xl/activeX/activeX269.xml" ContentType="application/vnd.ms-office.activeX+xml"/>
  <Override PartName="/xl/activeX/activeX27.bin" ContentType="application/vnd.ms-office.activeX"/>
  <Override PartName="/xl/activeX/activeX27.xml" ContentType="application/vnd.ms-office.activeX+xml"/>
  <Override PartName="/xl/activeX/activeX270.bin" ContentType="application/vnd.ms-office.activeX"/>
  <Override PartName="/xl/activeX/activeX270.xml" ContentType="application/vnd.ms-office.activeX+xml"/>
  <Override PartName="/xl/activeX/activeX271.bin" ContentType="application/vnd.ms-office.activeX"/>
  <Override PartName="/xl/activeX/activeX271.xml" ContentType="application/vnd.ms-office.activeX+xml"/>
  <Override PartName="/xl/activeX/activeX272.bin" ContentType="application/vnd.ms-office.activeX"/>
  <Override PartName="/xl/activeX/activeX272.xml" ContentType="application/vnd.ms-office.activeX+xml"/>
  <Override PartName="/xl/activeX/activeX273.bin" ContentType="application/vnd.ms-office.activeX"/>
  <Override PartName="/xl/activeX/activeX273.xml" ContentType="application/vnd.ms-office.activeX+xml"/>
  <Override PartName="/xl/activeX/activeX274.bin" ContentType="application/vnd.ms-office.activeX"/>
  <Override PartName="/xl/activeX/activeX274.xml" ContentType="application/vnd.ms-office.activeX+xml"/>
  <Override PartName="/xl/activeX/activeX275.bin" ContentType="application/vnd.ms-office.activeX"/>
  <Override PartName="/xl/activeX/activeX275.xml" ContentType="application/vnd.ms-office.activeX+xml"/>
  <Override PartName="/xl/activeX/activeX276.bin" ContentType="application/vnd.ms-office.activeX"/>
  <Override PartName="/xl/activeX/activeX276.xml" ContentType="application/vnd.ms-office.activeX+xml"/>
  <Override PartName="/xl/activeX/activeX277.bin" ContentType="application/vnd.ms-office.activeX"/>
  <Override PartName="/xl/activeX/activeX277.xml" ContentType="application/vnd.ms-office.activeX+xml"/>
  <Override PartName="/xl/activeX/activeX278.bin" ContentType="application/vnd.ms-office.activeX"/>
  <Override PartName="/xl/activeX/activeX278.xml" ContentType="application/vnd.ms-office.activeX+xml"/>
  <Override PartName="/xl/activeX/activeX279.bin" ContentType="application/vnd.ms-office.activeX"/>
  <Override PartName="/xl/activeX/activeX279.xml" ContentType="application/vnd.ms-office.activeX+xml"/>
  <Override PartName="/xl/activeX/activeX28.bin" ContentType="application/vnd.ms-office.activeX"/>
  <Override PartName="/xl/activeX/activeX28.xml" ContentType="application/vnd.ms-office.activeX+xml"/>
  <Override PartName="/xl/activeX/activeX280.bin" ContentType="application/vnd.ms-office.activeX"/>
  <Override PartName="/xl/activeX/activeX280.xml" ContentType="application/vnd.ms-office.activeX+xml"/>
  <Override PartName="/xl/activeX/activeX281.bin" ContentType="application/vnd.ms-office.activeX"/>
  <Override PartName="/xl/activeX/activeX281.xml" ContentType="application/vnd.ms-office.activeX+xml"/>
  <Override PartName="/xl/activeX/activeX282.bin" ContentType="application/vnd.ms-office.activeX"/>
  <Override PartName="/xl/activeX/activeX282.xml" ContentType="application/vnd.ms-office.activeX+xml"/>
  <Override PartName="/xl/activeX/activeX283.bin" ContentType="application/vnd.ms-office.activeX"/>
  <Override PartName="/xl/activeX/activeX283.xml" ContentType="application/vnd.ms-office.activeX+xml"/>
  <Override PartName="/xl/activeX/activeX284.bin" ContentType="application/vnd.ms-office.activeX"/>
  <Override PartName="/xl/activeX/activeX284.xml" ContentType="application/vnd.ms-office.activeX+xml"/>
  <Override PartName="/xl/activeX/activeX285.bin" ContentType="application/vnd.ms-office.activeX"/>
  <Override PartName="/xl/activeX/activeX285.xml" ContentType="application/vnd.ms-office.activeX+xml"/>
  <Override PartName="/xl/activeX/activeX286.bin" ContentType="application/vnd.ms-office.activeX"/>
  <Override PartName="/xl/activeX/activeX286.xml" ContentType="application/vnd.ms-office.activeX+xml"/>
  <Override PartName="/xl/activeX/activeX287.bin" ContentType="application/vnd.ms-office.activeX"/>
  <Override PartName="/xl/activeX/activeX287.xml" ContentType="application/vnd.ms-office.activeX+xml"/>
  <Override PartName="/xl/activeX/activeX288.bin" ContentType="application/vnd.ms-office.activeX"/>
  <Override PartName="/xl/activeX/activeX288.xml" ContentType="application/vnd.ms-office.activeX+xml"/>
  <Override PartName="/xl/activeX/activeX289.bin" ContentType="application/vnd.ms-office.activeX"/>
  <Override PartName="/xl/activeX/activeX289.xml" ContentType="application/vnd.ms-office.activeX+xml"/>
  <Override PartName="/xl/activeX/activeX29.bin" ContentType="application/vnd.ms-office.activeX"/>
  <Override PartName="/xl/activeX/activeX29.xml" ContentType="application/vnd.ms-office.activeX+xml"/>
  <Override PartName="/xl/activeX/activeX290.bin" ContentType="application/vnd.ms-office.activeX"/>
  <Override PartName="/xl/activeX/activeX290.xml" ContentType="application/vnd.ms-office.activeX+xml"/>
  <Override PartName="/xl/activeX/activeX291.bin" ContentType="application/vnd.ms-office.activeX"/>
  <Override PartName="/xl/activeX/activeX291.xml" ContentType="application/vnd.ms-office.activeX+xml"/>
  <Override PartName="/xl/activeX/activeX292.bin" ContentType="application/vnd.ms-office.activeX"/>
  <Override PartName="/xl/activeX/activeX292.xml" ContentType="application/vnd.ms-office.activeX+xml"/>
  <Override PartName="/xl/activeX/activeX293.bin" ContentType="application/vnd.ms-office.activeX"/>
  <Override PartName="/xl/activeX/activeX293.xml" ContentType="application/vnd.ms-office.activeX+xml"/>
  <Override PartName="/xl/activeX/activeX294.bin" ContentType="application/vnd.ms-office.activeX"/>
  <Override PartName="/xl/activeX/activeX294.xml" ContentType="application/vnd.ms-office.activeX+xml"/>
  <Override PartName="/xl/activeX/activeX295.bin" ContentType="application/vnd.ms-office.activeX"/>
  <Override PartName="/xl/activeX/activeX295.xml" ContentType="application/vnd.ms-office.activeX+xml"/>
  <Override PartName="/xl/activeX/activeX296.bin" ContentType="application/vnd.ms-office.activeX"/>
  <Override PartName="/xl/activeX/activeX296.xml" ContentType="application/vnd.ms-office.activeX+xml"/>
  <Override PartName="/xl/activeX/activeX297.bin" ContentType="application/vnd.ms-office.activeX"/>
  <Override PartName="/xl/activeX/activeX297.xml" ContentType="application/vnd.ms-office.activeX+xml"/>
  <Override PartName="/xl/activeX/activeX298.bin" ContentType="application/vnd.ms-office.activeX"/>
  <Override PartName="/xl/activeX/activeX298.xml" ContentType="application/vnd.ms-office.activeX+xml"/>
  <Override PartName="/xl/activeX/activeX299.bin" ContentType="application/vnd.ms-office.activeX"/>
  <Override PartName="/xl/activeX/activeX299.xml" ContentType="application/vnd.ms-office.activeX+xml"/>
  <Override PartName="/xl/activeX/activeX3.bin" ContentType="application/vnd.ms-office.activeX"/>
  <Override PartName="/xl/activeX/activeX3.xml" ContentType="application/vnd.ms-office.activeX+xml"/>
  <Override PartName="/xl/activeX/activeX30.bin" ContentType="application/vnd.ms-office.activeX"/>
  <Override PartName="/xl/activeX/activeX30.xml" ContentType="application/vnd.ms-office.activeX+xml"/>
  <Override PartName="/xl/activeX/activeX300.bin" ContentType="application/vnd.ms-office.activeX"/>
  <Override PartName="/xl/activeX/activeX300.xml" ContentType="application/vnd.ms-office.activeX+xml"/>
  <Override PartName="/xl/activeX/activeX301.bin" ContentType="application/vnd.ms-office.activeX"/>
  <Override PartName="/xl/activeX/activeX301.xml" ContentType="application/vnd.ms-office.activeX+xml"/>
  <Override PartName="/xl/activeX/activeX302.bin" ContentType="application/vnd.ms-office.activeX"/>
  <Override PartName="/xl/activeX/activeX302.xml" ContentType="application/vnd.ms-office.activeX+xml"/>
  <Override PartName="/xl/activeX/activeX303.bin" ContentType="application/vnd.ms-office.activeX"/>
  <Override PartName="/xl/activeX/activeX303.xml" ContentType="application/vnd.ms-office.activeX+xml"/>
  <Override PartName="/xl/activeX/activeX304.bin" ContentType="application/vnd.ms-office.activeX"/>
  <Override PartName="/xl/activeX/activeX304.xml" ContentType="application/vnd.ms-office.activeX+xml"/>
  <Override PartName="/xl/activeX/activeX305.bin" ContentType="application/vnd.ms-office.activeX"/>
  <Override PartName="/xl/activeX/activeX305.xml" ContentType="application/vnd.ms-office.activeX+xml"/>
  <Override PartName="/xl/activeX/activeX306.bin" ContentType="application/vnd.ms-office.activeX"/>
  <Override PartName="/xl/activeX/activeX306.xml" ContentType="application/vnd.ms-office.activeX+xml"/>
  <Override PartName="/xl/activeX/activeX307.bin" ContentType="application/vnd.ms-office.activeX"/>
  <Override PartName="/xl/activeX/activeX307.xml" ContentType="application/vnd.ms-office.activeX+xml"/>
  <Override PartName="/xl/activeX/activeX308.bin" ContentType="application/vnd.ms-office.activeX"/>
  <Override PartName="/xl/activeX/activeX308.xml" ContentType="application/vnd.ms-office.activeX+xml"/>
  <Override PartName="/xl/activeX/activeX309.bin" ContentType="application/vnd.ms-office.activeX"/>
  <Override PartName="/xl/activeX/activeX309.xml" ContentType="application/vnd.ms-office.activeX+xml"/>
  <Override PartName="/xl/activeX/activeX31.bin" ContentType="application/vnd.ms-office.activeX"/>
  <Override PartName="/xl/activeX/activeX31.xml" ContentType="application/vnd.ms-office.activeX+xml"/>
  <Override PartName="/xl/activeX/activeX310.bin" ContentType="application/vnd.ms-office.activeX"/>
  <Override PartName="/xl/activeX/activeX310.xml" ContentType="application/vnd.ms-office.activeX+xml"/>
  <Override PartName="/xl/activeX/activeX311.bin" ContentType="application/vnd.ms-office.activeX"/>
  <Override PartName="/xl/activeX/activeX311.xml" ContentType="application/vnd.ms-office.activeX+xml"/>
  <Override PartName="/xl/activeX/activeX312.bin" ContentType="application/vnd.ms-office.activeX"/>
  <Override PartName="/xl/activeX/activeX312.xml" ContentType="application/vnd.ms-office.activeX+xml"/>
  <Override PartName="/xl/activeX/activeX313.bin" ContentType="application/vnd.ms-office.activeX"/>
  <Override PartName="/xl/activeX/activeX313.xml" ContentType="application/vnd.ms-office.activeX+xml"/>
  <Override PartName="/xl/activeX/activeX314.bin" ContentType="application/vnd.ms-office.activeX"/>
  <Override PartName="/xl/activeX/activeX314.xml" ContentType="application/vnd.ms-office.activeX+xml"/>
  <Override PartName="/xl/activeX/activeX315.bin" ContentType="application/vnd.ms-office.activeX"/>
  <Override PartName="/xl/activeX/activeX315.xml" ContentType="application/vnd.ms-office.activeX+xml"/>
  <Override PartName="/xl/activeX/activeX316.bin" ContentType="application/vnd.ms-office.activeX"/>
  <Override PartName="/xl/activeX/activeX316.xml" ContentType="application/vnd.ms-office.activeX+xml"/>
  <Override PartName="/xl/activeX/activeX317.bin" ContentType="application/vnd.ms-office.activeX"/>
  <Override PartName="/xl/activeX/activeX317.xml" ContentType="application/vnd.ms-office.activeX+xml"/>
  <Override PartName="/xl/activeX/activeX318.bin" ContentType="application/vnd.ms-office.activeX"/>
  <Override PartName="/xl/activeX/activeX318.xml" ContentType="application/vnd.ms-office.activeX+xml"/>
  <Override PartName="/xl/activeX/activeX319.bin" ContentType="application/vnd.ms-office.activeX"/>
  <Override PartName="/xl/activeX/activeX319.xml" ContentType="application/vnd.ms-office.activeX+xml"/>
  <Override PartName="/xl/activeX/activeX32.bin" ContentType="application/vnd.ms-office.activeX"/>
  <Override PartName="/xl/activeX/activeX32.xml" ContentType="application/vnd.ms-office.activeX+xml"/>
  <Override PartName="/xl/activeX/activeX320.bin" ContentType="application/vnd.ms-office.activeX"/>
  <Override PartName="/xl/activeX/activeX320.xml" ContentType="application/vnd.ms-office.activeX+xml"/>
  <Override PartName="/xl/activeX/activeX321.bin" ContentType="application/vnd.ms-office.activeX"/>
  <Override PartName="/xl/activeX/activeX321.xml" ContentType="application/vnd.ms-office.activeX+xml"/>
  <Override PartName="/xl/activeX/activeX322.bin" ContentType="application/vnd.ms-office.activeX"/>
  <Override PartName="/xl/activeX/activeX322.xml" ContentType="application/vnd.ms-office.activeX+xml"/>
  <Override PartName="/xl/activeX/activeX323.bin" ContentType="application/vnd.ms-office.activeX"/>
  <Override PartName="/xl/activeX/activeX323.xml" ContentType="application/vnd.ms-office.activeX+xml"/>
  <Override PartName="/xl/activeX/activeX324.bin" ContentType="application/vnd.ms-office.activeX"/>
  <Override PartName="/xl/activeX/activeX324.xml" ContentType="application/vnd.ms-office.activeX+xml"/>
  <Override PartName="/xl/activeX/activeX325.bin" ContentType="application/vnd.ms-office.activeX"/>
  <Override PartName="/xl/activeX/activeX325.xml" ContentType="application/vnd.ms-office.activeX+xml"/>
  <Override PartName="/xl/activeX/activeX326.bin" ContentType="application/vnd.ms-office.activeX"/>
  <Override PartName="/xl/activeX/activeX326.xml" ContentType="application/vnd.ms-office.activeX+xml"/>
  <Override PartName="/xl/activeX/activeX327.bin" ContentType="application/vnd.ms-office.activeX"/>
  <Override PartName="/xl/activeX/activeX327.xml" ContentType="application/vnd.ms-office.activeX+xml"/>
  <Override PartName="/xl/activeX/activeX328.bin" ContentType="application/vnd.ms-office.activeX"/>
  <Override PartName="/xl/activeX/activeX328.xml" ContentType="application/vnd.ms-office.activeX+xml"/>
  <Override PartName="/xl/activeX/activeX329.bin" ContentType="application/vnd.ms-office.activeX"/>
  <Override PartName="/xl/activeX/activeX329.xml" ContentType="application/vnd.ms-office.activeX+xml"/>
  <Override PartName="/xl/activeX/activeX33.bin" ContentType="application/vnd.ms-office.activeX"/>
  <Override PartName="/xl/activeX/activeX33.xml" ContentType="application/vnd.ms-office.activeX+xml"/>
  <Override PartName="/xl/activeX/activeX330.bin" ContentType="application/vnd.ms-office.activeX"/>
  <Override PartName="/xl/activeX/activeX330.xml" ContentType="application/vnd.ms-office.activeX+xml"/>
  <Override PartName="/xl/activeX/activeX331.bin" ContentType="application/vnd.ms-office.activeX"/>
  <Override PartName="/xl/activeX/activeX331.xml" ContentType="application/vnd.ms-office.activeX+xml"/>
  <Override PartName="/xl/activeX/activeX332.bin" ContentType="application/vnd.ms-office.activeX"/>
  <Override PartName="/xl/activeX/activeX332.xml" ContentType="application/vnd.ms-office.activeX+xml"/>
  <Override PartName="/xl/activeX/activeX333.bin" ContentType="application/vnd.ms-office.activeX"/>
  <Override PartName="/xl/activeX/activeX333.xml" ContentType="application/vnd.ms-office.activeX+xml"/>
  <Override PartName="/xl/activeX/activeX334.bin" ContentType="application/vnd.ms-office.activeX"/>
  <Override PartName="/xl/activeX/activeX334.xml" ContentType="application/vnd.ms-office.activeX+xml"/>
  <Override PartName="/xl/activeX/activeX335.bin" ContentType="application/vnd.ms-office.activeX"/>
  <Override PartName="/xl/activeX/activeX335.xml" ContentType="application/vnd.ms-office.activeX+xml"/>
  <Override PartName="/xl/activeX/activeX336.bin" ContentType="application/vnd.ms-office.activeX"/>
  <Override PartName="/xl/activeX/activeX336.xml" ContentType="application/vnd.ms-office.activeX+xml"/>
  <Override PartName="/xl/activeX/activeX337.bin" ContentType="application/vnd.ms-office.activeX"/>
  <Override PartName="/xl/activeX/activeX337.xml" ContentType="application/vnd.ms-office.activeX+xml"/>
  <Override PartName="/xl/activeX/activeX338.bin" ContentType="application/vnd.ms-office.activeX"/>
  <Override PartName="/xl/activeX/activeX338.xml" ContentType="application/vnd.ms-office.activeX+xml"/>
  <Override PartName="/xl/activeX/activeX339.bin" ContentType="application/vnd.ms-office.activeX"/>
  <Override PartName="/xl/activeX/activeX339.xml" ContentType="application/vnd.ms-office.activeX+xml"/>
  <Override PartName="/xl/activeX/activeX34.bin" ContentType="application/vnd.ms-office.activeX"/>
  <Override PartName="/xl/activeX/activeX34.xml" ContentType="application/vnd.ms-office.activeX+xml"/>
  <Override PartName="/xl/activeX/activeX340.bin" ContentType="application/vnd.ms-office.activeX"/>
  <Override PartName="/xl/activeX/activeX340.xml" ContentType="application/vnd.ms-office.activeX+xml"/>
  <Override PartName="/xl/activeX/activeX341.bin" ContentType="application/vnd.ms-office.activeX"/>
  <Override PartName="/xl/activeX/activeX341.xml" ContentType="application/vnd.ms-office.activeX+xml"/>
  <Override PartName="/xl/activeX/activeX342.bin" ContentType="application/vnd.ms-office.activeX"/>
  <Override PartName="/xl/activeX/activeX342.xml" ContentType="application/vnd.ms-office.activeX+xml"/>
  <Override PartName="/xl/activeX/activeX343.bin" ContentType="application/vnd.ms-office.activeX"/>
  <Override PartName="/xl/activeX/activeX343.xml" ContentType="application/vnd.ms-office.activeX+xml"/>
  <Override PartName="/xl/activeX/activeX344.bin" ContentType="application/vnd.ms-office.activeX"/>
  <Override PartName="/xl/activeX/activeX344.xml" ContentType="application/vnd.ms-office.activeX+xml"/>
  <Override PartName="/xl/activeX/activeX345.bin" ContentType="application/vnd.ms-office.activeX"/>
  <Override PartName="/xl/activeX/activeX345.xml" ContentType="application/vnd.ms-office.activeX+xml"/>
  <Override PartName="/xl/activeX/activeX346.bin" ContentType="application/vnd.ms-office.activeX"/>
  <Override PartName="/xl/activeX/activeX346.xml" ContentType="application/vnd.ms-office.activeX+xml"/>
  <Override PartName="/xl/activeX/activeX347.bin" ContentType="application/vnd.ms-office.activeX"/>
  <Override PartName="/xl/activeX/activeX347.xml" ContentType="application/vnd.ms-office.activeX+xml"/>
  <Override PartName="/xl/activeX/activeX348.bin" ContentType="application/vnd.ms-office.activeX"/>
  <Override PartName="/xl/activeX/activeX348.xml" ContentType="application/vnd.ms-office.activeX+xml"/>
  <Override PartName="/xl/activeX/activeX349.bin" ContentType="application/vnd.ms-office.activeX"/>
  <Override PartName="/xl/activeX/activeX349.xml" ContentType="application/vnd.ms-office.activeX+xml"/>
  <Override PartName="/xl/activeX/activeX35.bin" ContentType="application/vnd.ms-office.activeX"/>
  <Override PartName="/xl/activeX/activeX35.xml" ContentType="application/vnd.ms-office.activeX+xml"/>
  <Override PartName="/xl/activeX/activeX350.bin" ContentType="application/vnd.ms-office.activeX"/>
  <Override PartName="/xl/activeX/activeX350.xml" ContentType="application/vnd.ms-office.activeX+xml"/>
  <Override PartName="/xl/activeX/activeX351.bin" ContentType="application/vnd.ms-office.activeX"/>
  <Override PartName="/xl/activeX/activeX351.xml" ContentType="application/vnd.ms-office.activeX+xml"/>
  <Override PartName="/xl/activeX/activeX352.bin" ContentType="application/vnd.ms-office.activeX"/>
  <Override PartName="/xl/activeX/activeX352.xml" ContentType="application/vnd.ms-office.activeX+xml"/>
  <Override PartName="/xl/activeX/activeX36.bin" ContentType="application/vnd.ms-office.activeX"/>
  <Override PartName="/xl/activeX/activeX36.xml" ContentType="application/vnd.ms-office.activeX+xml"/>
  <Override PartName="/xl/activeX/activeX37.bin" ContentType="application/vnd.ms-office.activeX"/>
  <Override PartName="/xl/activeX/activeX37.xml" ContentType="application/vnd.ms-office.activeX+xml"/>
  <Override PartName="/xl/activeX/activeX38.bin" ContentType="application/vnd.ms-office.activeX"/>
  <Override PartName="/xl/activeX/activeX38.xml" ContentType="application/vnd.ms-office.activeX+xml"/>
  <Override PartName="/xl/activeX/activeX39.bin" ContentType="application/vnd.ms-office.activeX"/>
  <Override PartName="/xl/activeX/activeX39.xml" ContentType="application/vnd.ms-office.activeX+xml"/>
  <Override PartName="/xl/activeX/activeX4.bin" ContentType="application/vnd.ms-office.activeX"/>
  <Override PartName="/xl/activeX/activeX4.xml" ContentType="application/vnd.ms-office.activeX+xml"/>
  <Override PartName="/xl/activeX/activeX40.bin" ContentType="application/vnd.ms-office.activeX"/>
  <Override PartName="/xl/activeX/activeX40.xml" ContentType="application/vnd.ms-office.activeX+xml"/>
  <Override PartName="/xl/activeX/activeX41.bin" ContentType="application/vnd.ms-office.activeX"/>
  <Override PartName="/xl/activeX/activeX41.xml" ContentType="application/vnd.ms-office.activeX+xml"/>
  <Override PartName="/xl/activeX/activeX42.bin" ContentType="application/vnd.ms-office.activeX"/>
  <Override PartName="/xl/activeX/activeX42.xml" ContentType="application/vnd.ms-office.activeX+xml"/>
  <Override PartName="/xl/activeX/activeX43.bin" ContentType="application/vnd.ms-office.activeX"/>
  <Override PartName="/xl/activeX/activeX43.xml" ContentType="application/vnd.ms-office.activeX+xml"/>
  <Override PartName="/xl/activeX/activeX44.bin" ContentType="application/vnd.ms-office.activeX"/>
  <Override PartName="/xl/activeX/activeX44.xml" ContentType="application/vnd.ms-office.activeX+xml"/>
  <Override PartName="/xl/activeX/activeX45.bin" ContentType="application/vnd.ms-office.activeX"/>
  <Override PartName="/xl/activeX/activeX45.xml" ContentType="application/vnd.ms-office.activeX+xml"/>
  <Override PartName="/xl/activeX/activeX46.bin" ContentType="application/vnd.ms-office.activeX"/>
  <Override PartName="/xl/activeX/activeX46.xml" ContentType="application/vnd.ms-office.activeX+xml"/>
  <Override PartName="/xl/activeX/activeX47.bin" ContentType="application/vnd.ms-office.activeX"/>
  <Override PartName="/xl/activeX/activeX47.xml" ContentType="application/vnd.ms-office.activeX+xml"/>
  <Override PartName="/xl/activeX/activeX48.bin" ContentType="application/vnd.ms-office.activeX"/>
  <Override PartName="/xl/activeX/activeX48.xml" ContentType="application/vnd.ms-office.activeX+xml"/>
  <Override PartName="/xl/activeX/activeX49.bin" ContentType="application/vnd.ms-office.activeX"/>
  <Override PartName="/xl/activeX/activeX49.xml" ContentType="application/vnd.ms-office.activeX+xml"/>
  <Override PartName="/xl/activeX/activeX5.bin" ContentType="application/vnd.ms-office.activeX"/>
  <Override PartName="/xl/activeX/activeX5.xml" ContentType="application/vnd.ms-office.activeX+xml"/>
  <Override PartName="/xl/activeX/activeX50.bin" ContentType="application/vnd.ms-office.activeX"/>
  <Override PartName="/xl/activeX/activeX50.xml" ContentType="application/vnd.ms-office.activeX+xml"/>
  <Override PartName="/xl/activeX/activeX51.bin" ContentType="application/vnd.ms-office.activeX"/>
  <Override PartName="/xl/activeX/activeX51.xml" ContentType="application/vnd.ms-office.activeX+xml"/>
  <Override PartName="/xl/activeX/activeX52.bin" ContentType="application/vnd.ms-office.activeX"/>
  <Override PartName="/xl/activeX/activeX52.xml" ContentType="application/vnd.ms-office.activeX+xml"/>
  <Override PartName="/xl/activeX/activeX53.bin" ContentType="application/vnd.ms-office.activeX"/>
  <Override PartName="/xl/activeX/activeX53.xml" ContentType="application/vnd.ms-office.activeX+xml"/>
  <Override PartName="/xl/activeX/activeX54.bin" ContentType="application/vnd.ms-office.activeX"/>
  <Override PartName="/xl/activeX/activeX54.xml" ContentType="application/vnd.ms-office.activeX+xml"/>
  <Override PartName="/xl/activeX/activeX55.bin" ContentType="application/vnd.ms-office.activeX"/>
  <Override PartName="/xl/activeX/activeX55.xml" ContentType="application/vnd.ms-office.activeX+xml"/>
  <Override PartName="/xl/activeX/activeX56.bin" ContentType="application/vnd.ms-office.activeX"/>
  <Override PartName="/xl/activeX/activeX56.xml" ContentType="application/vnd.ms-office.activeX+xml"/>
  <Override PartName="/xl/activeX/activeX57.bin" ContentType="application/vnd.ms-office.activeX"/>
  <Override PartName="/xl/activeX/activeX57.xml" ContentType="application/vnd.ms-office.activeX+xml"/>
  <Override PartName="/xl/activeX/activeX58.bin" ContentType="application/vnd.ms-office.activeX"/>
  <Override PartName="/xl/activeX/activeX58.xml" ContentType="application/vnd.ms-office.activeX+xml"/>
  <Override PartName="/xl/activeX/activeX59.bin" ContentType="application/vnd.ms-office.activeX"/>
  <Override PartName="/xl/activeX/activeX59.xml" ContentType="application/vnd.ms-office.activeX+xml"/>
  <Override PartName="/xl/activeX/activeX6.bin" ContentType="application/vnd.ms-office.activeX"/>
  <Override PartName="/xl/activeX/activeX6.xml" ContentType="application/vnd.ms-office.activeX+xml"/>
  <Override PartName="/xl/activeX/activeX60.bin" ContentType="application/vnd.ms-office.activeX"/>
  <Override PartName="/xl/activeX/activeX60.xml" ContentType="application/vnd.ms-office.activeX+xml"/>
  <Override PartName="/xl/activeX/activeX61.bin" ContentType="application/vnd.ms-office.activeX"/>
  <Override PartName="/xl/activeX/activeX61.xml" ContentType="application/vnd.ms-office.activeX+xml"/>
  <Override PartName="/xl/activeX/activeX62.bin" ContentType="application/vnd.ms-office.activeX"/>
  <Override PartName="/xl/activeX/activeX62.xml" ContentType="application/vnd.ms-office.activeX+xml"/>
  <Override PartName="/xl/activeX/activeX63.bin" ContentType="application/vnd.ms-office.activeX"/>
  <Override PartName="/xl/activeX/activeX63.xml" ContentType="application/vnd.ms-office.activeX+xml"/>
  <Override PartName="/xl/activeX/activeX64.bin" ContentType="application/vnd.ms-office.activeX"/>
  <Override PartName="/xl/activeX/activeX64.xml" ContentType="application/vnd.ms-office.activeX+xml"/>
  <Override PartName="/xl/activeX/activeX65.bin" ContentType="application/vnd.ms-office.activeX"/>
  <Override PartName="/xl/activeX/activeX65.xml" ContentType="application/vnd.ms-office.activeX+xml"/>
  <Override PartName="/xl/activeX/activeX66.bin" ContentType="application/vnd.ms-office.activeX"/>
  <Override PartName="/xl/activeX/activeX66.xml" ContentType="application/vnd.ms-office.activeX+xml"/>
  <Override PartName="/xl/activeX/activeX67.bin" ContentType="application/vnd.ms-office.activeX"/>
  <Override PartName="/xl/activeX/activeX67.xml" ContentType="application/vnd.ms-office.activeX+xml"/>
  <Override PartName="/xl/activeX/activeX68.bin" ContentType="application/vnd.ms-office.activeX"/>
  <Override PartName="/xl/activeX/activeX68.xml" ContentType="application/vnd.ms-office.activeX+xml"/>
  <Override PartName="/xl/activeX/activeX69.bin" ContentType="application/vnd.ms-office.activeX"/>
  <Override PartName="/xl/activeX/activeX69.xml" ContentType="application/vnd.ms-office.activeX+xml"/>
  <Override PartName="/xl/activeX/activeX7.bin" ContentType="application/vnd.ms-office.activeX"/>
  <Override PartName="/xl/activeX/activeX7.xml" ContentType="application/vnd.ms-office.activeX+xml"/>
  <Override PartName="/xl/activeX/activeX70.bin" ContentType="application/vnd.ms-office.activeX"/>
  <Override PartName="/xl/activeX/activeX70.xml" ContentType="application/vnd.ms-office.activeX+xml"/>
  <Override PartName="/xl/activeX/activeX71.bin" ContentType="application/vnd.ms-office.activeX"/>
  <Override PartName="/xl/activeX/activeX71.xml" ContentType="application/vnd.ms-office.activeX+xml"/>
  <Override PartName="/xl/activeX/activeX72.bin" ContentType="application/vnd.ms-office.activeX"/>
  <Override PartName="/xl/activeX/activeX72.xml" ContentType="application/vnd.ms-office.activeX+xml"/>
  <Override PartName="/xl/activeX/activeX73.bin" ContentType="application/vnd.ms-office.activeX"/>
  <Override PartName="/xl/activeX/activeX73.xml" ContentType="application/vnd.ms-office.activeX+xml"/>
  <Override PartName="/xl/activeX/activeX74.bin" ContentType="application/vnd.ms-office.activeX"/>
  <Override PartName="/xl/activeX/activeX74.xml" ContentType="application/vnd.ms-office.activeX+xml"/>
  <Override PartName="/xl/activeX/activeX75.bin" ContentType="application/vnd.ms-office.activeX"/>
  <Override PartName="/xl/activeX/activeX75.xml" ContentType="application/vnd.ms-office.activeX+xml"/>
  <Override PartName="/xl/activeX/activeX76.bin" ContentType="application/vnd.ms-office.activeX"/>
  <Override PartName="/xl/activeX/activeX76.xml" ContentType="application/vnd.ms-office.activeX+xml"/>
  <Override PartName="/xl/activeX/activeX77.bin" ContentType="application/vnd.ms-office.activeX"/>
  <Override PartName="/xl/activeX/activeX77.xml" ContentType="application/vnd.ms-office.activeX+xml"/>
  <Override PartName="/xl/activeX/activeX78.bin" ContentType="application/vnd.ms-office.activeX"/>
  <Override PartName="/xl/activeX/activeX78.xml" ContentType="application/vnd.ms-office.activeX+xml"/>
  <Override PartName="/xl/activeX/activeX79.bin" ContentType="application/vnd.ms-office.activeX"/>
  <Override PartName="/xl/activeX/activeX79.xml" ContentType="application/vnd.ms-office.activeX+xml"/>
  <Override PartName="/xl/activeX/activeX8.bin" ContentType="application/vnd.ms-office.activeX"/>
  <Override PartName="/xl/activeX/activeX8.xml" ContentType="application/vnd.ms-office.activeX+xml"/>
  <Override PartName="/xl/activeX/activeX80.bin" ContentType="application/vnd.ms-office.activeX"/>
  <Override PartName="/xl/activeX/activeX80.xml" ContentType="application/vnd.ms-office.activeX+xml"/>
  <Override PartName="/xl/activeX/activeX81.bin" ContentType="application/vnd.ms-office.activeX"/>
  <Override PartName="/xl/activeX/activeX81.xml" ContentType="application/vnd.ms-office.activeX+xml"/>
  <Override PartName="/xl/activeX/activeX82.bin" ContentType="application/vnd.ms-office.activeX"/>
  <Override PartName="/xl/activeX/activeX82.xml" ContentType="application/vnd.ms-office.activeX+xml"/>
  <Override PartName="/xl/activeX/activeX83.bin" ContentType="application/vnd.ms-office.activeX"/>
  <Override PartName="/xl/activeX/activeX83.xml" ContentType="application/vnd.ms-office.activeX+xml"/>
  <Override PartName="/xl/activeX/activeX84.bin" ContentType="application/vnd.ms-office.activeX"/>
  <Override PartName="/xl/activeX/activeX84.xml" ContentType="application/vnd.ms-office.activeX+xml"/>
  <Override PartName="/xl/activeX/activeX85.bin" ContentType="application/vnd.ms-office.activeX"/>
  <Override PartName="/xl/activeX/activeX85.xml" ContentType="application/vnd.ms-office.activeX+xml"/>
  <Override PartName="/xl/activeX/activeX86.bin" ContentType="application/vnd.ms-office.activeX"/>
  <Override PartName="/xl/activeX/activeX86.xml" ContentType="application/vnd.ms-office.activeX+xml"/>
  <Override PartName="/xl/activeX/activeX87.bin" ContentType="application/vnd.ms-office.activeX"/>
  <Override PartName="/xl/activeX/activeX87.xml" ContentType="application/vnd.ms-office.activeX+xml"/>
  <Override PartName="/xl/activeX/activeX88.bin" ContentType="application/vnd.ms-office.activeX"/>
  <Override PartName="/xl/activeX/activeX88.xml" ContentType="application/vnd.ms-office.activeX+xml"/>
  <Override PartName="/xl/activeX/activeX89.bin" ContentType="application/vnd.ms-office.activeX"/>
  <Override PartName="/xl/activeX/activeX89.xml" ContentType="application/vnd.ms-office.activeX+xml"/>
  <Override PartName="/xl/activeX/activeX9.bin" ContentType="application/vnd.ms-office.activeX"/>
  <Override PartName="/xl/activeX/activeX9.xml" ContentType="application/vnd.ms-office.activeX+xml"/>
  <Override PartName="/xl/activeX/activeX90.bin" ContentType="application/vnd.ms-office.activeX"/>
  <Override PartName="/xl/activeX/activeX90.xml" ContentType="application/vnd.ms-office.activeX+xml"/>
  <Override PartName="/xl/activeX/activeX91.bin" ContentType="application/vnd.ms-office.activeX"/>
  <Override PartName="/xl/activeX/activeX91.xml" ContentType="application/vnd.ms-office.activeX+xml"/>
  <Override PartName="/xl/activeX/activeX92.bin" ContentType="application/vnd.ms-office.activeX"/>
  <Override PartName="/xl/activeX/activeX92.xml" ContentType="application/vnd.ms-office.activeX+xml"/>
  <Override PartName="/xl/activeX/activeX93.bin" ContentType="application/vnd.ms-office.activeX"/>
  <Override PartName="/xl/activeX/activeX93.xml" ContentType="application/vnd.ms-office.activeX+xml"/>
  <Override PartName="/xl/activeX/activeX94.bin" ContentType="application/vnd.ms-office.activeX"/>
  <Override PartName="/xl/activeX/activeX94.xml" ContentType="application/vnd.ms-office.activeX+xml"/>
  <Override PartName="/xl/activeX/activeX95.bin" ContentType="application/vnd.ms-office.activeX"/>
  <Override PartName="/xl/activeX/activeX95.xml" ContentType="application/vnd.ms-office.activeX+xml"/>
  <Override PartName="/xl/activeX/activeX96.bin" ContentType="application/vnd.ms-office.activeX"/>
  <Override PartName="/xl/activeX/activeX96.xml" ContentType="application/vnd.ms-office.activeX+xml"/>
  <Override PartName="/xl/activeX/activeX97.bin" ContentType="application/vnd.ms-office.activeX"/>
  <Override PartName="/xl/activeX/activeX97.xml" ContentType="application/vnd.ms-office.activeX+xml"/>
  <Override PartName="/xl/activeX/activeX98.bin" ContentType="application/vnd.ms-office.activeX"/>
  <Override PartName="/xl/activeX/activeX98.xml" ContentType="application/vnd.ms-office.activeX+xml"/>
  <Override PartName="/xl/activeX/activeX99.bin" ContentType="application/vnd.ms-office.activeX"/>
  <Override PartName="/xl/activeX/activeX99.xml" ContentType="application/vnd.ms-office.activeX+xml"/>
  <Override PartName="/xl/calcChain.xml" ContentType="application/vnd.openxmlformats-officedocument.spreadsheetml.calcChain+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mc:Choice Requires="x15">
      <x15ac:absPath xmlns:x15ac="http://schemas.microsoft.com/office/spreadsheetml/2010/11/ac" url="C:\Users\dprophet\Downloads\iAg\Audits\Current templates\"/>
    </mc:Choice>
  </mc:AlternateContent>
  <xr:revisionPtr revIDLastSave="0" documentId="8_{61580922-5FF1-47CC-959A-0B1273088778}" xr6:coauthVersionLast="41" xr6:coauthVersionMax="41" xr10:uidLastSave="{00000000-0000-0000-0000-000000000000}"/>
  <workbookProtection workbookPassword="A571" lockStructure="1"/>
  <bookViews>
    <workbookView xWindow="28680" yWindow="-120" windowWidth="29040" windowHeight="16440" tabRatio="632" activeTab="1" xr2:uid="{00000000-000D-0000-FFFF-FFFF00000000}"/>
  </bookViews>
  <sheets>
    <sheet name="Instructions" sheetId="1" r:id="rId1"/>
    <sheet name="Client" sheetId="2" r:id="rId2"/>
    <sheet name="RegisteredCrops" sheetId="14" r:id="rId3"/>
    <sheet name="ProductHandling" sheetId="17" r:id="rId4"/>
    <sheet name="InspectionNotes" sheetId="15" state="hidden" r:id="rId5"/>
    <sheet name="ControlPoints" sheetId="3" r:id="rId6"/>
    <sheet name="Non_Compliance_Report" sheetId="16" r:id="rId7"/>
    <sheet name="QMSChecklist1" sheetId="18" state="hidden" r:id="rId8"/>
    <sheet name="QMSChecklist2" sheetId="19" state="hidden" r:id="rId9"/>
    <sheet name="CPSourceData" sheetId="5" state="hidden" r:id="rId10"/>
    <sheet name="Labels" sheetId="6" state="hidden" r:id="rId11"/>
    <sheet name="Countries" sheetId="7" state="hidden" r:id="rId12"/>
    <sheet name="Crops" sheetId="8" state="hidden" r:id="rId13"/>
    <sheet name="Scores" sheetId="9" state="hidden" r:id="rId14"/>
    <sheet name="Data" sheetId="10" state="hidden" r:id="rId15"/>
    <sheet name="CopyComments" sheetId="12" state="hidden" r:id="rId16"/>
  </sheets>
  <definedNames>
    <definedName name="_xlnm._FilterDatabase" localSheetId="5" hidden="1">ControlPoints!$B$6:$L$684</definedName>
    <definedName name="_xlnm._FilterDatabase" localSheetId="12" hidden="1">Crops!$A$1:$F$279</definedName>
    <definedName name="_xlnm._FilterDatabase" localSheetId="6" hidden="1">Non_Compliance_Report!$B$21:$M$181</definedName>
    <definedName name="CESendEvidence" localSheetId="4">#REF!</definedName>
    <definedName name="CESendEvidence" localSheetId="6">Non_Compliance_Report!$B$10:$E$10</definedName>
    <definedName name="CESendEvidence" localSheetId="2">#REF!</definedName>
    <definedName name="CESendEvidence">#REF!</definedName>
    <definedName name="GGFLAG">Client!$L$4</definedName>
    <definedName name="_xlnm.Print_Area" localSheetId="4">InspectionNotes!$A$1:$F$31</definedName>
    <definedName name="_xlnm.Print_Area" localSheetId="6">Non_Compliance_Report!$A$1:$N$30</definedName>
    <definedName name="_xlnm.Print_Area" localSheetId="2">RegisteredCrops!$A$1:$P$57</definedName>
    <definedName name="_xlnm.Print_Titles" localSheetId="6">Non_Compliance_Report!$21:$21</definedName>
    <definedName name="_xlnm.Print_Titles" localSheetId="2">RegisteredCrops!$2:$6</definedName>
    <definedName name="QID">ControlPoints!$N$7</definedName>
    <definedName name="QMSFLAG">Client!$N$4</definedName>
    <definedName name="TemplateVersion">Client!$V$1</definedName>
    <definedName name="Test">ControlPoints!$Y$8</definedName>
    <definedName name="TNCFLAG">Client!$M$4</definedName>
    <definedName name="Z_7DA07996_06D1_47BC_BC6A_CCE2EA0F4462_.wvu.FilterData" localSheetId="5" hidden="1">ControlPoints!$B$6:$L$9</definedName>
    <definedName name="Z_7DA07996_06D1_47BC_BC6A_CCE2EA0F4462_.wvu.FilterData" localSheetId="12" hidden="1">Crops!$A$1:$F$279</definedName>
    <definedName name="Z_7DA07996_06D1_47BC_BC6A_CCE2EA0F4462_.wvu.FilterData" localSheetId="6" hidden="1">Non_Compliance_Report!$B$21:$M$181</definedName>
    <definedName name="Z_7DA07996_06D1_47BC_BC6A_CCE2EA0F4462_.wvu.PrintArea" localSheetId="6" hidden="1">Non_Compliance_Report!$B$1:$M$181</definedName>
    <definedName name="Z_7DA07996_06D1_47BC_BC6A_CCE2EA0F4462_.wvu.PrintTitles" localSheetId="6" hidden="1">Non_Compliance_Report!$21:$21</definedName>
  </definedNames>
  <calcPr calcId="191029"/>
  <customWorkbookViews>
    <customWorkbookView name="David Williamson - Personal View" guid="{7DA07996-06D1-47BC-BC6A-CCE2EA0F4462}" mergeInterval="0" personalView="1" xWindow="21" yWindow="45" windowWidth="1727" windowHeight="784" activeSheetId="3"/>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231" i="10" l="1"/>
  <c r="I231" i="10"/>
  <c r="H231" i="10"/>
  <c r="G231" i="10"/>
  <c r="J230" i="10"/>
  <c r="I230" i="10"/>
  <c r="H230" i="10"/>
  <c r="G230" i="10"/>
  <c r="J229" i="10"/>
  <c r="I229" i="10"/>
  <c r="H229" i="10"/>
  <c r="G229" i="10"/>
  <c r="J228" i="10"/>
  <c r="I228" i="10"/>
  <c r="H228" i="10"/>
  <c r="G228" i="10"/>
  <c r="J227" i="10"/>
  <c r="I227" i="10"/>
  <c r="H227" i="10"/>
  <c r="G227" i="10"/>
  <c r="J226" i="10"/>
  <c r="I226" i="10"/>
  <c r="H226" i="10"/>
  <c r="G226" i="10"/>
  <c r="J225" i="10"/>
  <c r="I225" i="10"/>
  <c r="H225" i="10"/>
  <c r="G225" i="10"/>
  <c r="J224" i="10"/>
  <c r="I224" i="10"/>
  <c r="H224" i="10"/>
  <c r="G224" i="10"/>
  <c r="J223" i="10"/>
  <c r="I223" i="10"/>
  <c r="H223" i="10"/>
  <c r="G223" i="10"/>
  <c r="J222" i="10"/>
  <c r="I222" i="10"/>
  <c r="H222" i="10"/>
  <c r="G222" i="10"/>
  <c r="J221" i="10"/>
  <c r="I221" i="10"/>
  <c r="H221" i="10"/>
  <c r="G221" i="10"/>
  <c r="J220" i="10"/>
  <c r="I220" i="10"/>
  <c r="H220" i="10"/>
  <c r="G220" i="10"/>
  <c r="J219" i="10"/>
  <c r="I219" i="10"/>
  <c r="H219" i="10"/>
  <c r="G219" i="10"/>
  <c r="J218" i="10"/>
  <c r="I218" i="10"/>
  <c r="H218" i="10"/>
  <c r="G218" i="10"/>
  <c r="J217" i="10"/>
  <c r="I217" i="10"/>
  <c r="H217" i="10"/>
  <c r="G217" i="10"/>
  <c r="J216" i="10"/>
  <c r="I216" i="10"/>
  <c r="H216" i="10"/>
  <c r="G216" i="10"/>
  <c r="J215" i="10"/>
  <c r="I215" i="10"/>
  <c r="H215" i="10"/>
  <c r="G215" i="10"/>
  <c r="J214" i="10"/>
  <c r="I214" i="10"/>
  <c r="H214" i="10"/>
  <c r="G214" i="10"/>
  <c r="J213" i="10"/>
  <c r="I213" i="10"/>
  <c r="H213" i="10"/>
  <c r="G213" i="10"/>
  <c r="J212" i="10"/>
  <c r="I212" i="10"/>
  <c r="H212" i="10"/>
  <c r="G212" i="10"/>
  <c r="J211" i="10"/>
  <c r="I211" i="10"/>
  <c r="H211" i="10"/>
  <c r="G211" i="10"/>
  <c r="J210" i="10"/>
  <c r="I210" i="10"/>
  <c r="H210" i="10"/>
  <c r="G210" i="10"/>
  <c r="J209" i="10"/>
  <c r="I209" i="10"/>
  <c r="H209" i="10"/>
  <c r="G209" i="10"/>
  <c r="J208" i="10"/>
  <c r="I208" i="10"/>
  <c r="H208" i="10"/>
  <c r="G208" i="10"/>
  <c r="J207" i="10"/>
  <c r="I207" i="10"/>
  <c r="H207" i="10"/>
  <c r="G207" i="10"/>
  <c r="J206" i="10"/>
  <c r="I206" i="10"/>
  <c r="H206" i="10"/>
  <c r="G206" i="10"/>
  <c r="J205" i="10"/>
  <c r="I205" i="10"/>
  <c r="H205" i="10"/>
  <c r="G205" i="10"/>
  <c r="J204" i="10"/>
  <c r="I204" i="10"/>
  <c r="H204" i="10"/>
  <c r="G204" i="10"/>
  <c r="J203" i="10"/>
  <c r="I203" i="10"/>
  <c r="H203" i="10"/>
  <c r="G203" i="10"/>
  <c r="J202" i="10"/>
  <c r="I202" i="10"/>
  <c r="H202" i="10"/>
  <c r="G202" i="10"/>
  <c r="J201" i="10"/>
  <c r="I201" i="10"/>
  <c r="H201" i="10"/>
  <c r="G201" i="10"/>
  <c r="J200" i="10"/>
  <c r="I200" i="10"/>
  <c r="H200" i="10"/>
  <c r="G200" i="10"/>
  <c r="J199" i="10"/>
  <c r="I199" i="10"/>
  <c r="H199" i="10"/>
  <c r="G199" i="10"/>
  <c r="J198" i="10"/>
  <c r="I198" i="10"/>
  <c r="H198" i="10"/>
  <c r="G198" i="10"/>
  <c r="J197" i="10"/>
  <c r="I197" i="10"/>
  <c r="H197" i="10"/>
  <c r="G197" i="10"/>
  <c r="J196" i="10"/>
  <c r="I196" i="10"/>
  <c r="H196" i="10"/>
  <c r="G196" i="10"/>
  <c r="J195" i="10"/>
  <c r="I195" i="10"/>
  <c r="H195" i="10"/>
  <c r="G195" i="10"/>
  <c r="J194" i="10"/>
  <c r="I194" i="10"/>
  <c r="H194" i="10"/>
  <c r="G194" i="10"/>
  <c r="J193" i="10"/>
  <c r="I193" i="10"/>
  <c r="H193" i="10"/>
  <c r="G193" i="10"/>
  <c r="J192" i="10"/>
  <c r="I192" i="10"/>
  <c r="H192" i="10"/>
  <c r="G192" i="10"/>
  <c r="J191" i="10"/>
  <c r="I191" i="10"/>
  <c r="H191" i="10"/>
  <c r="G191" i="10"/>
  <c r="J190" i="10"/>
  <c r="I190" i="10"/>
  <c r="H190" i="10"/>
  <c r="G190" i="10"/>
  <c r="J189" i="10"/>
  <c r="I189" i="10"/>
  <c r="H189" i="10"/>
  <c r="G189" i="10"/>
  <c r="J188" i="10"/>
  <c r="I188" i="10"/>
  <c r="H188" i="10"/>
  <c r="G188" i="10"/>
  <c r="J187" i="10"/>
  <c r="I187" i="10"/>
  <c r="H187" i="10"/>
  <c r="G187" i="10"/>
  <c r="J186" i="10"/>
  <c r="I186" i="10"/>
  <c r="H186" i="10"/>
  <c r="G186" i="10"/>
  <c r="J185" i="10"/>
  <c r="I185" i="10"/>
  <c r="H185" i="10"/>
  <c r="G185" i="10"/>
  <c r="J184" i="10"/>
  <c r="I184" i="10"/>
  <c r="H184" i="10"/>
  <c r="G184" i="10"/>
  <c r="J183" i="10"/>
  <c r="I183" i="10"/>
  <c r="H183" i="10"/>
  <c r="G183" i="10"/>
  <c r="J182" i="10"/>
  <c r="I182" i="10"/>
  <c r="H182" i="10"/>
  <c r="G182" i="10"/>
  <c r="J181" i="10"/>
  <c r="I181" i="10"/>
  <c r="H181" i="10"/>
  <c r="G181" i="10"/>
  <c r="J180" i="10"/>
  <c r="I180" i="10"/>
  <c r="H180" i="10"/>
  <c r="G180" i="10"/>
  <c r="J179" i="10"/>
  <c r="I179" i="10"/>
  <c r="H179" i="10"/>
  <c r="G179" i="10"/>
  <c r="J178" i="10"/>
  <c r="I178" i="10"/>
  <c r="H178" i="10"/>
  <c r="G178" i="10"/>
  <c r="J177" i="10"/>
  <c r="I177" i="10"/>
  <c r="H177" i="10"/>
  <c r="G177" i="10"/>
  <c r="J176" i="10"/>
  <c r="I176" i="10"/>
  <c r="H176" i="10"/>
  <c r="G176" i="10"/>
  <c r="J175" i="10"/>
  <c r="I175" i="10"/>
  <c r="H175" i="10"/>
  <c r="G175" i="10"/>
  <c r="J174" i="10"/>
  <c r="I174" i="10"/>
  <c r="H174" i="10"/>
  <c r="G174" i="10"/>
  <c r="J173" i="10"/>
  <c r="I173" i="10"/>
  <c r="H173" i="10"/>
  <c r="G173" i="10"/>
  <c r="J172" i="10"/>
  <c r="I172" i="10"/>
  <c r="H172" i="10"/>
  <c r="G172" i="10"/>
  <c r="J171" i="10"/>
  <c r="I171" i="10"/>
  <c r="H171" i="10"/>
  <c r="G171" i="10"/>
  <c r="J170" i="10"/>
  <c r="I170" i="10"/>
  <c r="H170" i="10"/>
  <c r="G170" i="10"/>
  <c r="J169" i="10"/>
  <c r="I169" i="10"/>
  <c r="H169" i="10"/>
  <c r="G169" i="10"/>
  <c r="J168" i="10"/>
  <c r="I168" i="10"/>
  <c r="H168" i="10"/>
  <c r="G168" i="10"/>
  <c r="J167" i="10"/>
  <c r="I167" i="10"/>
  <c r="H167" i="10"/>
  <c r="G167" i="10"/>
  <c r="J166" i="10"/>
  <c r="I166" i="10"/>
  <c r="H166" i="10"/>
  <c r="G166" i="10"/>
  <c r="J165" i="10"/>
  <c r="I165" i="10"/>
  <c r="H165" i="10"/>
  <c r="G165" i="10"/>
  <c r="J164" i="10"/>
  <c r="I164" i="10"/>
  <c r="H164" i="10"/>
  <c r="G164" i="10"/>
  <c r="J163" i="10"/>
  <c r="I163" i="10"/>
  <c r="H163" i="10"/>
  <c r="G163" i="10"/>
  <c r="J162" i="10"/>
  <c r="I162" i="10"/>
  <c r="H162" i="10"/>
  <c r="G162" i="10"/>
  <c r="J161" i="10"/>
  <c r="I161" i="10"/>
  <c r="H161" i="10"/>
  <c r="G161" i="10"/>
  <c r="J160" i="10"/>
  <c r="I160" i="10"/>
  <c r="H160" i="10"/>
  <c r="G160" i="10"/>
  <c r="J159" i="10"/>
  <c r="I159" i="10"/>
  <c r="H159" i="10"/>
  <c r="G159" i="10"/>
  <c r="J158" i="10"/>
  <c r="I158" i="10"/>
  <c r="H158" i="10"/>
  <c r="G158" i="10"/>
  <c r="J157" i="10"/>
  <c r="I157" i="10"/>
  <c r="H157" i="10"/>
  <c r="G157" i="10"/>
  <c r="J156" i="10"/>
  <c r="I156" i="10"/>
  <c r="H156" i="10"/>
  <c r="G156" i="10"/>
  <c r="J155" i="10"/>
  <c r="I155" i="10"/>
  <c r="H155" i="10"/>
  <c r="G155" i="10"/>
  <c r="J154" i="10"/>
  <c r="I154" i="10"/>
  <c r="H154" i="10"/>
  <c r="G154" i="10"/>
  <c r="J153" i="10"/>
  <c r="I153" i="10"/>
  <c r="H153" i="10"/>
  <c r="G153" i="10"/>
  <c r="J152" i="10"/>
  <c r="I152" i="10"/>
  <c r="H152" i="10"/>
  <c r="G152" i="10"/>
  <c r="J151" i="10"/>
  <c r="I151" i="10"/>
  <c r="H151" i="10"/>
  <c r="G151" i="10"/>
  <c r="J150" i="10"/>
  <c r="I150" i="10"/>
  <c r="H150" i="10"/>
  <c r="G150" i="10"/>
  <c r="J149" i="10"/>
  <c r="I149" i="10"/>
  <c r="H149" i="10"/>
  <c r="G149" i="10"/>
  <c r="J148" i="10"/>
  <c r="I148" i="10"/>
  <c r="H148" i="10"/>
  <c r="G148" i="10"/>
  <c r="J147" i="10"/>
  <c r="I147" i="10"/>
  <c r="H147" i="10"/>
  <c r="G147" i="10"/>
  <c r="J146" i="10"/>
  <c r="I146" i="10"/>
  <c r="H146" i="10"/>
  <c r="G146" i="10"/>
  <c r="J145" i="10"/>
  <c r="I145" i="10"/>
  <c r="H145" i="10"/>
  <c r="G145" i="10"/>
  <c r="J144" i="10"/>
  <c r="I144" i="10"/>
  <c r="H144" i="10"/>
  <c r="G144" i="10"/>
  <c r="J143" i="10"/>
  <c r="I143" i="10"/>
  <c r="H143" i="10"/>
  <c r="G143" i="10"/>
  <c r="J142" i="10"/>
  <c r="I142" i="10"/>
  <c r="H142" i="10"/>
  <c r="G142" i="10"/>
  <c r="J141" i="10"/>
  <c r="I141" i="10"/>
  <c r="H141" i="10"/>
  <c r="G141" i="10"/>
  <c r="J140" i="10"/>
  <c r="I140" i="10"/>
  <c r="H140" i="10"/>
  <c r="G140" i="10"/>
  <c r="J139" i="10"/>
  <c r="I139" i="10"/>
  <c r="H139" i="10"/>
  <c r="G139" i="10"/>
  <c r="J138" i="10"/>
  <c r="I138" i="10"/>
  <c r="H138" i="10"/>
  <c r="G138" i="10"/>
  <c r="J137" i="10"/>
  <c r="I137" i="10"/>
  <c r="H137" i="10"/>
  <c r="G137" i="10"/>
  <c r="J136" i="10"/>
  <c r="I136" i="10"/>
  <c r="H136" i="10"/>
  <c r="G136" i="10"/>
  <c r="J135" i="10"/>
  <c r="I135" i="10"/>
  <c r="H135" i="10"/>
  <c r="G135" i="10"/>
  <c r="J134" i="10"/>
  <c r="I134" i="10"/>
  <c r="H134" i="10"/>
  <c r="G134" i="10"/>
  <c r="J133" i="10"/>
  <c r="I133" i="10"/>
  <c r="H133" i="10"/>
  <c r="G133" i="10"/>
  <c r="J132" i="10"/>
  <c r="I132" i="10"/>
  <c r="H132" i="10"/>
  <c r="G132" i="10"/>
  <c r="J131" i="10"/>
  <c r="I131" i="10"/>
  <c r="H131" i="10"/>
  <c r="G131" i="10"/>
  <c r="J130" i="10"/>
  <c r="I130" i="10"/>
  <c r="H130" i="10"/>
  <c r="G130" i="10"/>
  <c r="J129" i="10"/>
  <c r="I129" i="10"/>
  <c r="H129" i="10"/>
  <c r="G129" i="10"/>
  <c r="J128" i="10"/>
  <c r="I128" i="10"/>
  <c r="H128" i="10"/>
  <c r="G128" i="10"/>
  <c r="J127" i="10"/>
  <c r="I127" i="10"/>
  <c r="H127" i="10"/>
  <c r="G127" i="10"/>
  <c r="J126" i="10"/>
  <c r="I126" i="10"/>
  <c r="H126" i="10"/>
  <c r="G126" i="10"/>
  <c r="J125" i="10"/>
  <c r="I125" i="10"/>
  <c r="H125" i="10"/>
  <c r="G125" i="10"/>
  <c r="J124" i="10"/>
  <c r="I124" i="10"/>
  <c r="H124" i="10"/>
  <c r="G124" i="10"/>
  <c r="J123" i="10"/>
  <c r="I123" i="10"/>
  <c r="H123" i="10"/>
  <c r="G123" i="10"/>
  <c r="J122" i="10"/>
  <c r="I122" i="10"/>
  <c r="H122" i="10"/>
  <c r="G122" i="10"/>
  <c r="J121" i="10"/>
  <c r="I121" i="10"/>
  <c r="H121" i="10"/>
  <c r="G121" i="10"/>
  <c r="J120" i="10"/>
  <c r="I120" i="10"/>
  <c r="H120" i="10"/>
  <c r="G120" i="10"/>
  <c r="J119" i="10"/>
  <c r="I119" i="10"/>
  <c r="H119" i="10"/>
  <c r="G119" i="10"/>
  <c r="J118" i="10"/>
  <c r="I118" i="10"/>
  <c r="H118" i="10"/>
  <c r="G118" i="10"/>
  <c r="J117" i="10"/>
  <c r="I117" i="10"/>
  <c r="H117" i="10"/>
  <c r="G117" i="10"/>
  <c r="J116" i="10"/>
  <c r="I116" i="10"/>
  <c r="H116" i="10"/>
  <c r="G116" i="10"/>
  <c r="J115" i="10"/>
  <c r="I115" i="10"/>
  <c r="H115" i="10"/>
  <c r="G115" i="10"/>
  <c r="J114" i="10"/>
  <c r="I114" i="10"/>
  <c r="H114" i="10"/>
  <c r="G114" i="10"/>
  <c r="J113" i="10"/>
  <c r="I113" i="10"/>
  <c r="H113" i="10"/>
  <c r="G113" i="10"/>
  <c r="J112" i="10"/>
  <c r="I112" i="10"/>
  <c r="H112" i="10"/>
  <c r="G112" i="10"/>
  <c r="J111" i="10"/>
  <c r="I111" i="10"/>
  <c r="H111" i="10"/>
  <c r="G111" i="10"/>
  <c r="J110" i="10"/>
  <c r="I110" i="10"/>
  <c r="H110" i="10"/>
  <c r="G110" i="10"/>
  <c r="J109" i="10"/>
  <c r="I109" i="10"/>
  <c r="H109" i="10"/>
  <c r="G109" i="10"/>
  <c r="J108" i="10"/>
  <c r="I108" i="10"/>
  <c r="H108" i="10"/>
  <c r="G108" i="10"/>
  <c r="J107" i="10"/>
  <c r="I107" i="10"/>
  <c r="H107" i="10"/>
  <c r="G107" i="10"/>
  <c r="J106" i="10"/>
  <c r="I106" i="10"/>
  <c r="H106" i="10"/>
  <c r="G106" i="10"/>
  <c r="J105" i="10"/>
  <c r="I105" i="10"/>
  <c r="H105" i="10"/>
  <c r="G105" i="10"/>
  <c r="J104" i="10"/>
  <c r="I104" i="10"/>
  <c r="H104" i="10"/>
  <c r="G104" i="10"/>
  <c r="J103" i="10"/>
  <c r="I103" i="10"/>
  <c r="H103" i="10"/>
  <c r="G103" i="10"/>
  <c r="J102" i="10"/>
  <c r="I102" i="10"/>
  <c r="H102" i="10"/>
  <c r="G102" i="10"/>
  <c r="J101" i="10"/>
  <c r="I101" i="10"/>
  <c r="H101" i="10"/>
  <c r="G101" i="10"/>
  <c r="J100" i="10"/>
  <c r="I100" i="10"/>
  <c r="H100" i="10"/>
  <c r="G100" i="10"/>
  <c r="J99" i="10"/>
  <c r="I99" i="10"/>
  <c r="H99" i="10"/>
  <c r="G99" i="10"/>
  <c r="J98" i="10"/>
  <c r="I98" i="10"/>
  <c r="H98" i="10"/>
  <c r="G98" i="10"/>
  <c r="J97" i="10"/>
  <c r="I97" i="10"/>
  <c r="H97" i="10"/>
  <c r="G97" i="10"/>
  <c r="J96" i="10"/>
  <c r="I96" i="10"/>
  <c r="H96" i="10"/>
  <c r="G96" i="10"/>
  <c r="J95" i="10"/>
  <c r="I95" i="10"/>
  <c r="H95" i="10"/>
  <c r="G95" i="10"/>
  <c r="J94" i="10"/>
  <c r="I94" i="10"/>
  <c r="H94" i="10"/>
  <c r="G94" i="10"/>
  <c r="J93" i="10"/>
  <c r="I93" i="10"/>
  <c r="H93" i="10"/>
  <c r="G93" i="10"/>
  <c r="J92" i="10"/>
  <c r="I92" i="10"/>
  <c r="H92" i="10"/>
  <c r="G92" i="10"/>
  <c r="J91" i="10"/>
  <c r="I91" i="10"/>
  <c r="H91" i="10"/>
  <c r="G91" i="10"/>
  <c r="J90" i="10"/>
  <c r="I90" i="10"/>
  <c r="H90" i="10"/>
  <c r="G90" i="10"/>
  <c r="J89" i="10"/>
  <c r="I89" i="10"/>
  <c r="H89" i="10"/>
  <c r="G89" i="10"/>
  <c r="J88" i="10"/>
  <c r="I88" i="10"/>
  <c r="H88" i="10"/>
  <c r="G88" i="10"/>
  <c r="J87" i="10"/>
  <c r="I87" i="10"/>
  <c r="H87" i="10"/>
  <c r="G87" i="10"/>
  <c r="J86" i="10"/>
  <c r="I86" i="10"/>
  <c r="H86" i="10"/>
  <c r="G86" i="10"/>
  <c r="J85" i="10"/>
  <c r="I85" i="10"/>
  <c r="H85" i="10"/>
  <c r="G85" i="10"/>
  <c r="J84" i="10"/>
  <c r="I84" i="10"/>
  <c r="H84" i="10"/>
  <c r="G84" i="10"/>
  <c r="J83" i="10"/>
  <c r="I83" i="10"/>
  <c r="H83" i="10"/>
  <c r="G83" i="10"/>
  <c r="J82" i="10"/>
  <c r="I82" i="10"/>
  <c r="H82" i="10"/>
  <c r="G82" i="10"/>
  <c r="J81" i="10"/>
  <c r="I81" i="10"/>
  <c r="H81" i="10"/>
  <c r="G81" i="10"/>
  <c r="J80" i="10"/>
  <c r="I80" i="10"/>
  <c r="H80" i="10"/>
  <c r="G80" i="10"/>
  <c r="J79" i="10"/>
  <c r="I79" i="10"/>
  <c r="H79" i="10"/>
  <c r="G79" i="10"/>
  <c r="J78" i="10"/>
  <c r="I78" i="10"/>
  <c r="H78" i="10"/>
  <c r="G78" i="10"/>
  <c r="J77" i="10"/>
  <c r="I77" i="10"/>
  <c r="H77" i="10"/>
  <c r="G77" i="10"/>
  <c r="J76" i="10"/>
  <c r="I76" i="10"/>
  <c r="H76" i="10"/>
  <c r="G76" i="10"/>
  <c r="J75" i="10"/>
  <c r="I75" i="10"/>
  <c r="H75" i="10"/>
  <c r="G75" i="10"/>
  <c r="J74" i="10"/>
  <c r="I74" i="10"/>
  <c r="H74" i="10"/>
  <c r="G74" i="10"/>
  <c r="J73" i="10"/>
  <c r="I73" i="10"/>
  <c r="H73" i="10"/>
  <c r="G73" i="10"/>
  <c r="J72" i="10"/>
  <c r="I72" i="10"/>
  <c r="H72" i="10"/>
  <c r="G72" i="10"/>
  <c r="J71" i="10"/>
  <c r="I71" i="10"/>
  <c r="H71" i="10"/>
  <c r="G71" i="10"/>
  <c r="J70" i="10"/>
  <c r="I70" i="10"/>
  <c r="H70" i="10"/>
  <c r="G70" i="10"/>
  <c r="J69" i="10"/>
  <c r="I69" i="10"/>
  <c r="H69" i="10"/>
  <c r="G69" i="10"/>
  <c r="J68" i="10"/>
  <c r="I68" i="10"/>
  <c r="H68" i="10"/>
  <c r="G68" i="10"/>
  <c r="J67" i="10"/>
  <c r="I67" i="10"/>
  <c r="H67" i="10"/>
  <c r="G67" i="10"/>
  <c r="J66" i="10"/>
  <c r="I66" i="10"/>
  <c r="H66" i="10"/>
  <c r="G66" i="10"/>
  <c r="J65" i="10"/>
  <c r="I65" i="10"/>
  <c r="H65" i="10"/>
  <c r="G65" i="10"/>
  <c r="J64" i="10"/>
  <c r="I64" i="10"/>
  <c r="H64" i="10"/>
  <c r="G64" i="10"/>
  <c r="J63" i="10"/>
  <c r="I63" i="10"/>
  <c r="H63" i="10"/>
  <c r="G63" i="10"/>
  <c r="J62" i="10"/>
  <c r="I62" i="10"/>
  <c r="H62" i="10"/>
  <c r="G62" i="10"/>
  <c r="J61" i="10"/>
  <c r="I61" i="10"/>
  <c r="H61" i="10"/>
  <c r="G61" i="10"/>
  <c r="J60" i="10"/>
  <c r="I60" i="10"/>
  <c r="H60" i="10"/>
  <c r="G60" i="10"/>
  <c r="J59" i="10"/>
  <c r="I59" i="10"/>
  <c r="H59" i="10"/>
  <c r="G59" i="10"/>
  <c r="J58" i="10"/>
  <c r="I58" i="10"/>
  <c r="H58" i="10"/>
  <c r="G58" i="10"/>
  <c r="J57" i="10"/>
  <c r="I57" i="10"/>
  <c r="H57" i="10"/>
  <c r="G57" i="10"/>
  <c r="J56" i="10"/>
  <c r="I56" i="10"/>
  <c r="H56" i="10"/>
  <c r="G56" i="10"/>
  <c r="J55" i="10"/>
  <c r="I55" i="10"/>
  <c r="H55" i="10"/>
  <c r="G55" i="10"/>
  <c r="J54" i="10"/>
  <c r="I54" i="10"/>
  <c r="H54" i="10"/>
  <c r="G54" i="10"/>
  <c r="J53" i="10"/>
  <c r="I53" i="10"/>
  <c r="H53" i="10"/>
  <c r="G53" i="10"/>
  <c r="J52" i="10"/>
  <c r="I52" i="10"/>
  <c r="H52" i="10"/>
  <c r="G52" i="10"/>
  <c r="J51" i="10"/>
  <c r="I51" i="10"/>
  <c r="H51" i="10"/>
  <c r="G51" i="10"/>
  <c r="J50" i="10"/>
  <c r="I50" i="10"/>
  <c r="H50" i="10"/>
  <c r="G50" i="10"/>
  <c r="J49" i="10"/>
  <c r="I49" i="10"/>
  <c r="H49" i="10"/>
  <c r="G49" i="10"/>
  <c r="J48" i="10"/>
  <c r="I48" i="10"/>
  <c r="H48" i="10"/>
  <c r="G48" i="10"/>
  <c r="J47" i="10"/>
  <c r="I47" i="10"/>
  <c r="H47" i="10"/>
  <c r="G47" i="10"/>
  <c r="J46" i="10"/>
  <c r="I46" i="10"/>
  <c r="H46" i="10"/>
  <c r="G46" i="10"/>
  <c r="J45" i="10"/>
  <c r="I45" i="10"/>
  <c r="H45" i="10"/>
  <c r="G45" i="10"/>
  <c r="J44" i="10"/>
  <c r="I44" i="10"/>
  <c r="H44" i="10"/>
  <c r="G44" i="10"/>
  <c r="J43" i="10"/>
  <c r="I43" i="10"/>
  <c r="H43" i="10"/>
  <c r="G43" i="10"/>
  <c r="J42" i="10"/>
  <c r="I42" i="10"/>
  <c r="H42" i="10"/>
  <c r="G42" i="10"/>
  <c r="J41" i="10"/>
  <c r="I41" i="10"/>
  <c r="H41" i="10"/>
  <c r="G41" i="10"/>
  <c r="J40" i="10"/>
  <c r="I40" i="10"/>
  <c r="H40" i="10"/>
  <c r="G40" i="10"/>
  <c r="J39" i="10"/>
  <c r="I39" i="10"/>
  <c r="H39" i="10"/>
  <c r="G39" i="10"/>
  <c r="J38" i="10"/>
  <c r="I38" i="10"/>
  <c r="H38" i="10"/>
  <c r="G38" i="10"/>
  <c r="J37" i="10"/>
  <c r="I37" i="10"/>
  <c r="H37" i="10"/>
  <c r="G37" i="10"/>
  <c r="J36" i="10"/>
  <c r="I36" i="10"/>
  <c r="H36" i="10"/>
  <c r="G36" i="10"/>
  <c r="J35" i="10"/>
  <c r="I35" i="10"/>
  <c r="H35" i="10"/>
  <c r="G35" i="10"/>
  <c r="J34" i="10"/>
  <c r="I34" i="10"/>
  <c r="H34" i="10"/>
  <c r="G34" i="10"/>
  <c r="J33" i="10"/>
  <c r="I33" i="10"/>
  <c r="H33" i="10"/>
  <c r="G33" i="10"/>
  <c r="J32" i="10"/>
  <c r="I32" i="10"/>
  <c r="H32" i="10"/>
  <c r="G32" i="10"/>
  <c r="J31" i="10"/>
  <c r="I31" i="10"/>
  <c r="H31" i="10"/>
  <c r="G31" i="10"/>
  <c r="J30" i="10"/>
  <c r="I30" i="10"/>
  <c r="H30" i="10"/>
  <c r="G30" i="10"/>
  <c r="J29" i="10"/>
  <c r="I29" i="10"/>
  <c r="H29" i="10"/>
  <c r="G29" i="10"/>
  <c r="J28" i="10"/>
  <c r="I28" i="10"/>
  <c r="H28" i="10"/>
  <c r="G28" i="10"/>
  <c r="J27" i="10"/>
  <c r="I27" i="10"/>
  <c r="H27" i="10"/>
  <c r="G27" i="10"/>
  <c r="J26" i="10"/>
  <c r="I26" i="10"/>
  <c r="H26" i="10"/>
  <c r="G26" i="10"/>
  <c r="J25" i="10"/>
  <c r="I25" i="10"/>
  <c r="H25" i="10"/>
  <c r="G25" i="10"/>
  <c r="J24" i="10"/>
  <c r="I24" i="10"/>
  <c r="H24" i="10"/>
  <c r="G24" i="10"/>
  <c r="J23" i="10"/>
  <c r="I23" i="10"/>
  <c r="H23" i="10"/>
  <c r="G23" i="10"/>
  <c r="J22" i="10"/>
  <c r="I22" i="10"/>
  <c r="H22" i="10"/>
  <c r="G22" i="10"/>
  <c r="J21" i="10"/>
  <c r="I21" i="10"/>
  <c r="H21" i="10"/>
  <c r="G21" i="10"/>
  <c r="J20" i="10"/>
  <c r="I20" i="10"/>
  <c r="H20" i="10"/>
  <c r="G20" i="10"/>
  <c r="J19" i="10"/>
  <c r="I19" i="10"/>
  <c r="H19" i="10"/>
  <c r="G19" i="10"/>
  <c r="J18" i="10"/>
  <c r="I18" i="10"/>
  <c r="H18" i="10"/>
  <c r="G18" i="10"/>
  <c r="J17" i="10"/>
  <c r="I17" i="10"/>
  <c r="H17" i="10"/>
  <c r="G17" i="10"/>
  <c r="J16" i="10"/>
  <c r="I16" i="10"/>
  <c r="H16" i="10"/>
  <c r="G16" i="10"/>
  <c r="J15" i="10"/>
  <c r="I15" i="10"/>
  <c r="H15" i="10"/>
  <c r="G15" i="10"/>
  <c r="J14" i="10"/>
  <c r="I14" i="10"/>
  <c r="H14" i="10"/>
  <c r="G14" i="10"/>
  <c r="J13" i="10"/>
  <c r="I13" i="10"/>
  <c r="H13" i="10"/>
  <c r="G13" i="10"/>
  <c r="J12" i="10"/>
  <c r="I12" i="10"/>
  <c r="H12" i="10"/>
  <c r="G12" i="10"/>
  <c r="J11" i="10"/>
  <c r="I11" i="10"/>
  <c r="H11" i="10"/>
  <c r="G11" i="10"/>
  <c r="J10" i="10"/>
  <c r="I10" i="10"/>
  <c r="H10" i="10"/>
  <c r="G10" i="10"/>
  <c r="J9" i="10"/>
  <c r="I9" i="10"/>
  <c r="H9" i="10"/>
  <c r="G9" i="10"/>
  <c r="J8" i="10"/>
  <c r="I8" i="10"/>
  <c r="H8" i="10"/>
  <c r="G8" i="10"/>
  <c r="J7" i="10"/>
  <c r="I7" i="10"/>
  <c r="H7" i="10"/>
  <c r="G7" i="10"/>
  <c r="J6" i="10"/>
  <c r="I6" i="10"/>
  <c r="H6" i="10"/>
  <c r="G6" i="10"/>
  <c r="F683" i="3"/>
  <c r="P683" i="3" s="1"/>
  <c r="AB682" i="3" s="1"/>
  <c r="F680" i="3"/>
  <c r="F677" i="3"/>
  <c r="F674" i="3"/>
  <c r="F671" i="3"/>
  <c r="F668" i="3"/>
  <c r="F665" i="3"/>
  <c r="F662" i="3"/>
  <c r="F659" i="3"/>
  <c r="F656" i="3"/>
  <c r="F653" i="3"/>
  <c r="F650" i="3"/>
  <c r="F647" i="3"/>
  <c r="F644" i="3"/>
  <c r="F641" i="3"/>
  <c r="F638" i="3"/>
  <c r="F635" i="3"/>
  <c r="F632" i="3"/>
  <c r="F629" i="3"/>
  <c r="F626" i="3"/>
  <c r="F623" i="3"/>
  <c r="F620" i="3"/>
  <c r="X620" i="3" s="1"/>
  <c r="D210" i="10" s="1"/>
  <c r="F617" i="3"/>
  <c r="F614" i="3"/>
  <c r="F611" i="3"/>
  <c r="F608" i="3"/>
  <c r="F605" i="3"/>
  <c r="F602" i="3"/>
  <c r="F599" i="3"/>
  <c r="F596" i="3"/>
  <c r="F593" i="3"/>
  <c r="F590" i="3"/>
  <c r="F587" i="3"/>
  <c r="F584" i="3"/>
  <c r="F581" i="3"/>
  <c r="F578" i="3"/>
  <c r="F575" i="3"/>
  <c r="F572" i="3"/>
  <c r="I571" i="3" s="1"/>
  <c r="I572" i="3" s="1"/>
  <c r="I573" i="3" s="1"/>
  <c r="F569" i="3"/>
  <c r="F566" i="3"/>
  <c r="F563" i="3"/>
  <c r="F560" i="3"/>
  <c r="F557" i="3"/>
  <c r="F554" i="3"/>
  <c r="F551" i="3"/>
  <c r="F548" i="3"/>
  <c r="F545" i="3"/>
  <c r="F542" i="3"/>
  <c r="F539" i="3"/>
  <c r="F536" i="3"/>
  <c r="F533" i="3"/>
  <c r="F530" i="3"/>
  <c r="F527" i="3"/>
  <c r="F524" i="3"/>
  <c r="X524" i="3" s="1"/>
  <c r="D178" i="10" s="1"/>
  <c r="F521" i="3"/>
  <c r="F518" i="3"/>
  <c r="F515" i="3"/>
  <c r="F512" i="3"/>
  <c r="F509" i="3"/>
  <c r="F506" i="3"/>
  <c r="F503" i="3"/>
  <c r="F500" i="3"/>
  <c r="P500" i="3" s="1"/>
  <c r="F497" i="3"/>
  <c r="F494" i="3"/>
  <c r="F491" i="3"/>
  <c r="F488" i="3"/>
  <c r="F485" i="3"/>
  <c r="F482" i="3"/>
  <c r="F479" i="3"/>
  <c r="F476" i="3"/>
  <c r="N476" i="3" s="1"/>
  <c r="O476" i="3" s="1"/>
  <c r="F473" i="3"/>
  <c r="F470" i="3"/>
  <c r="F467" i="3"/>
  <c r="F464" i="3"/>
  <c r="F461" i="3"/>
  <c r="F458" i="3"/>
  <c r="F455" i="3"/>
  <c r="F452" i="3"/>
  <c r="T452" i="3" s="1"/>
  <c r="U452" i="3" s="1"/>
  <c r="AV453" i="3" s="1"/>
  <c r="F449" i="3"/>
  <c r="F446" i="3"/>
  <c r="F443" i="3"/>
  <c r="F440" i="3"/>
  <c r="F437" i="3"/>
  <c r="F434" i="3"/>
  <c r="F431" i="3"/>
  <c r="F428" i="3"/>
  <c r="AC428" i="3" s="1"/>
  <c r="F146" i="10" s="1"/>
  <c r="F425" i="3"/>
  <c r="F422" i="3"/>
  <c r="F419" i="3"/>
  <c r="F416" i="3"/>
  <c r="F413" i="3"/>
  <c r="F410" i="3"/>
  <c r="F407" i="3"/>
  <c r="F404" i="3"/>
  <c r="X404" i="3" s="1"/>
  <c r="D138" i="10" s="1"/>
  <c r="F401" i="3"/>
  <c r="F398" i="3"/>
  <c r="F395" i="3"/>
  <c r="F392" i="3"/>
  <c r="F389" i="3"/>
  <c r="F386" i="3"/>
  <c r="F383" i="3"/>
  <c r="F380" i="3"/>
  <c r="F377" i="3"/>
  <c r="F374" i="3"/>
  <c r="F371" i="3"/>
  <c r="F368" i="3"/>
  <c r="F365" i="3"/>
  <c r="F362" i="3"/>
  <c r="F359" i="3"/>
  <c r="F356" i="3"/>
  <c r="F353" i="3"/>
  <c r="F350" i="3"/>
  <c r="F347" i="3"/>
  <c r="F344" i="3"/>
  <c r="F341" i="3"/>
  <c r="F338" i="3"/>
  <c r="F335" i="3"/>
  <c r="F332" i="3"/>
  <c r="F329" i="3"/>
  <c r="F326" i="3"/>
  <c r="F323" i="3"/>
  <c r="F320" i="3"/>
  <c r="F317" i="3"/>
  <c r="F314" i="3"/>
  <c r="F311" i="3"/>
  <c r="F308" i="3"/>
  <c r="F305" i="3"/>
  <c r="F302" i="3"/>
  <c r="F299" i="3"/>
  <c r="F296" i="3"/>
  <c r="F293" i="3"/>
  <c r="F290" i="3"/>
  <c r="F287" i="3"/>
  <c r="F284" i="3"/>
  <c r="F281" i="3"/>
  <c r="F278" i="3"/>
  <c r="F275" i="3"/>
  <c r="F272" i="3"/>
  <c r="F269" i="3"/>
  <c r="F266" i="3"/>
  <c r="F263" i="3"/>
  <c r="F260" i="3"/>
  <c r="F257" i="3"/>
  <c r="F254" i="3"/>
  <c r="F251" i="3"/>
  <c r="F248" i="3"/>
  <c r="F245" i="3"/>
  <c r="F242" i="3"/>
  <c r="F239" i="3"/>
  <c r="F236" i="3"/>
  <c r="F233" i="3"/>
  <c r="F230" i="3"/>
  <c r="F227" i="3"/>
  <c r="F224" i="3"/>
  <c r="F221" i="3"/>
  <c r="F218" i="3"/>
  <c r="F215" i="3"/>
  <c r="F212" i="3"/>
  <c r="F209" i="3"/>
  <c r="F206" i="3"/>
  <c r="F203" i="3"/>
  <c r="F200" i="3"/>
  <c r="F197" i="3"/>
  <c r="F194" i="3"/>
  <c r="F191" i="3"/>
  <c r="F188" i="3"/>
  <c r="F185" i="3"/>
  <c r="F182" i="3"/>
  <c r="F179" i="3"/>
  <c r="F176" i="3"/>
  <c r="F173" i="3"/>
  <c r="F170" i="3"/>
  <c r="F167" i="3"/>
  <c r="F164" i="3"/>
  <c r="F161" i="3"/>
  <c r="F158" i="3"/>
  <c r="F155" i="3"/>
  <c r="F152" i="3"/>
  <c r="F149" i="3"/>
  <c r="F146" i="3"/>
  <c r="F143" i="3"/>
  <c r="F140" i="3"/>
  <c r="F137" i="3"/>
  <c r="F134" i="3"/>
  <c r="F131" i="3"/>
  <c r="F128" i="3"/>
  <c r="F125" i="3"/>
  <c r="F122" i="3"/>
  <c r="F119" i="3"/>
  <c r="F116" i="3"/>
  <c r="F113" i="3"/>
  <c r="F110" i="3"/>
  <c r="F107" i="3"/>
  <c r="F104" i="3"/>
  <c r="F101" i="3"/>
  <c r="F98" i="3"/>
  <c r="F95" i="3"/>
  <c r="F92" i="3"/>
  <c r="F89" i="3"/>
  <c r="F86" i="3"/>
  <c r="R86" i="3" s="1"/>
  <c r="S86" i="3" s="1"/>
  <c r="F83" i="3"/>
  <c r="F80" i="3"/>
  <c r="F77" i="3"/>
  <c r="F74" i="3"/>
  <c r="F71" i="3"/>
  <c r="F68" i="3"/>
  <c r="F65" i="3"/>
  <c r="AC65" i="3" s="1"/>
  <c r="F25" i="10" s="1"/>
  <c r="F62" i="3"/>
  <c r="F59" i="3"/>
  <c r="F56" i="3"/>
  <c r="F53" i="3"/>
  <c r="F50" i="3"/>
  <c r="F47" i="3"/>
  <c r="F44" i="3"/>
  <c r="F41" i="3"/>
  <c r="P41" i="3" s="1"/>
  <c r="AB40" i="3" s="1"/>
  <c r="F38" i="3"/>
  <c r="F35" i="3"/>
  <c r="F32" i="3"/>
  <c r="F29" i="3"/>
  <c r="F26" i="3"/>
  <c r="F23" i="3"/>
  <c r="F20" i="3"/>
  <c r="F17" i="3"/>
  <c r="P17" i="3" s="1"/>
  <c r="AB16" i="3" s="1"/>
  <c r="F14" i="3"/>
  <c r="F11" i="3"/>
  <c r="F8" i="3"/>
  <c r="X684" i="3"/>
  <c r="E231" i="10" s="1"/>
  <c r="T684" i="3"/>
  <c r="U684" i="3" s="1"/>
  <c r="R684" i="3"/>
  <c r="S684" i="3" s="1"/>
  <c r="Q684" i="3"/>
  <c r="AC682" i="3" s="1"/>
  <c r="P684" i="3"/>
  <c r="N684" i="3"/>
  <c r="O684" i="3" s="1"/>
  <c r="E684" i="3"/>
  <c r="D684" i="3"/>
  <c r="C684" i="3"/>
  <c r="B684" i="3"/>
  <c r="AC683" i="3"/>
  <c r="F231" i="10" s="1"/>
  <c r="X683" i="3"/>
  <c r="D231" i="10" s="1"/>
  <c r="R683" i="3"/>
  <c r="S683" i="3" s="1"/>
  <c r="Q683" i="3"/>
  <c r="AA682" i="3" s="1"/>
  <c r="N683" i="3"/>
  <c r="O683" i="3" s="1"/>
  <c r="E683" i="3"/>
  <c r="D683" i="3"/>
  <c r="C683" i="3"/>
  <c r="AD682" i="3"/>
  <c r="K682" i="3"/>
  <c r="K683" i="3" s="1"/>
  <c r="K684" i="3" s="1"/>
  <c r="J682" i="3"/>
  <c r="J683" i="3" s="1"/>
  <c r="J684" i="3" s="1"/>
  <c r="I682" i="3"/>
  <c r="I683" i="3" s="1"/>
  <c r="I684" i="3" s="1"/>
  <c r="H682" i="3"/>
  <c r="H683" i="3" s="1"/>
  <c r="H684" i="3" s="1"/>
  <c r="E682" i="3"/>
  <c r="X681" i="3"/>
  <c r="E230" i="10" s="1"/>
  <c r="T681" i="3"/>
  <c r="U681" i="3" s="1"/>
  <c r="R681" i="3"/>
  <c r="S681" i="3" s="1"/>
  <c r="Q681" i="3"/>
  <c r="P681" i="3"/>
  <c r="N681" i="3"/>
  <c r="O681" i="3" s="1"/>
  <c r="E681" i="3"/>
  <c r="D681" i="3"/>
  <c r="C681" i="3"/>
  <c r="B681" i="3"/>
  <c r="AC680" i="3"/>
  <c r="F230" i="10" s="1"/>
  <c r="X680" i="3"/>
  <c r="D230" i="10" s="1"/>
  <c r="T680" i="3"/>
  <c r="U680" i="3" s="1"/>
  <c r="R680" i="3"/>
  <c r="S680" i="3" s="1"/>
  <c r="Q680" i="3"/>
  <c r="P680" i="3"/>
  <c r="AB679" i="3" s="1"/>
  <c r="N680" i="3"/>
  <c r="O680" i="3" s="1"/>
  <c r="E680" i="3"/>
  <c r="D680" i="3"/>
  <c r="C680" i="3"/>
  <c r="AD679" i="3"/>
  <c r="AA679" i="3"/>
  <c r="K679" i="3"/>
  <c r="K680" i="3" s="1"/>
  <c r="K681" i="3" s="1"/>
  <c r="J679" i="3"/>
  <c r="J680" i="3" s="1"/>
  <c r="J681" i="3" s="1"/>
  <c r="I679" i="3"/>
  <c r="I680" i="3" s="1"/>
  <c r="I681" i="3" s="1"/>
  <c r="H679" i="3"/>
  <c r="E679" i="3"/>
  <c r="X678" i="3"/>
  <c r="E229" i="10" s="1"/>
  <c r="T678" i="3"/>
  <c r="U678" i="3" s="1"/>
  <c r="R678" i="3"/>
  <c r="S678" i="3" s="1"/>
  <c r="Q678" i="3"/>
  <c r="P678" i="3"/>
  <c r="N678" i="3"/>
  <c r="O678" i="3" s="1"/>
  <c r="E678" i="3"/>
  <c r="D678" i="3"/>
  <c r="C678" i="3"/>
  <c r="B678" i="3"/>
  <c r="AC677" i="3"/>
  <c r="F229" i="10" s="1"/>
  <c r="X677" i="3"/>
  <c r="D229" i="10" s="1"/>
  <c r="T677" i="3"/>
  <c r="U677" i="3" s="1"/>
  <c r="R677" i="3"/>
  <c r="S677" i="3" s="1"/>
  <c r="Q677" i="3"/>
  <c r="P677" i="3"/>
  <c r="N677" i="3"/>
  <c r="O677" i="3" s="1"/>
  <c r="J677" i="3"/>
  <c r="J678" i="3" s="1"/>
  <c r="E677" i="3"/>
  <c r="D677" i="3"/>
  <c r="C677" i="3"/>
  <c r="AD676" i="3"/>
  <c r="AC676" i="3"/>
  <c r="AB676" i="3"/>
  <c r="AA676" i="3"/>
  <c r="K676" i="3"/>
  <c r="K677" i="3" s="1"/>
  <c r="K678" i="3" s="1"/>
  <c r="J676" i="3"/>
  <c r="I676" i="3"/>
  <c r="I677" i="3" s="1"/>
  <c r="I678" i="3" s="1"/>
  <c r="H676" i="3"/>
  <c r="H677" i="3" s="1"/>
  <c r="H678" i="3" s="1"/>
  <c r="E676" i="3"/>
  <c r="X675" i="3"/>
  <c r="E228" i="10" s="1"/>
  <c r="T675" i="3"/>
  <c r="U675" i="3" s="1"/>
  <c r="R675" i="3"/>
  <c r="S675" i="3" s="1"/>
  <c r="Q675" i="3"/>
  <c r="AC673" i="3" s="1"/>
  <c r="P675" i="3"/>
  <c r="N675" i="3"/>
  <c r="O675" i="3" s="1"/>
  <c r="E675" i="3"/>
  <c r="D675" i="3"/>
  <c r="C675" i="3"/>
  <c r="B675" i="3"/>
  <c r="AC674" i="3"/>
  <c r="F228" i="10" s="1"/>
  <c r="X674" i="3"/>
  <c r="D228" i="10" s="1"/>
  <c r="T674" i="3"/>
  <c r="U674" i="3" s="1"/>
  <c r="AV675" i="3" s="1"/>
  <c r="R674" i="3"/>
  <c r="S674" i="3" s="1"/>
  <c r="Q674" i="3"/>
  <c r="AA673" i="3" s="1"/>
  <c r="P674" i="3"/>
  <c r="AB673" i="3" s="1"/>
  <c r="N674" i="3"/>
  <c r="O674" i="3" s="1"/>
  <c r="K674" i="3"/>
  <c r="K675" i="3" s="1"/>
  <c r="E674" i="3"/>
  <c r="D674" i="3"/>
  <c r="C674" i="3"/>
  <c r="AD673" i="3"/>
  <c r="K673" i="3"/>
  <c r="J673" i="3"/>
  <c r="J674" i="3" s="1"/>
  <c r="J675" i="3" s="1"/>
  <c r="I673" i="3"/>
  <c r="I674" i="3" s="1"/>
  <c r="I675" i="3" s="1"/>
  <c r="H673" i="3"/>
  <c r="AG673" i="3" s="1"/>
  <c r="E673" i="3"/>
  <c r="X672" i="3"/>
  <c r="E227" i="10" s="1"/>
  <c r="T672" i="3"/>
  <c r="U672" i="3" s="1"/>
  <c r="R672" i="3"/>
  <c r="S672" i="3" s="1"/>
  <c r="Q672" i="3"/>
  <c r="P672" i="3"/>
  <c r="N672" i="3"/>
  <c r="O672" i="3" s="1"/>
  <c r="E672" i="3"/>
  <c r="D672" i="3"/>
  <c r="C672" i="3"/>
  <c r="B672" i="3"/>
  <c r="AC671" i="3"/>
  <c r="F227" i="10" s="1"/>
  <c r="X671" i="3"/>
  <c r="D227" i="10" s="1"/>
  <c r="T671" i="3"/>
  <c r="U671" i="3" s="1"/>
  <c r="AV672" i="3" s="1"/>
  <c r="R671" i="3"/>
  <c r="S671" i="3" s="1"/>
  <c r="Q671" i="3"/>
  <c r="AA670" i="3" s="1"/>
  <c r="P671" i="3"/>
  <c r="AB670" i="3" s="1"/>
  <c r="N671" i="3"/>
  <c r="O671" i="3" s="1"/>
  <c r="E671" i="3"/>
  <c r="D671" i="3"/>
  <c r="C671" i="3"/>
  <c r="AD670" i="3"/>
  <c r="AC670" i="3"/>
  <c r="K670" i="3"/>
  <c r="K671" i="3" s="1"/>
  <c r="K672" i="3" s="1"/>
  <c r="J670" i="3"/>
  <c r="J671" i="3" s="1"/>
  <c r="J672" i="3" s="1"/>
  <c r="I670" i="3"/>
  <c r="I671" i="3" s="1"/>
  <c r="I672" i="3" s="1"/>
  <c r="H670" i="3"/>
  <c r="H671" i="3" s="1"/>
  <c r="H672" i="3" s="1"/>
  <c r="E670" i="3"/>
  <c r="X669" i="3"/>
  <c r="E226" i="10" s="1"/>
  <c r="T669" i="3"/>
  <c r="U669" i="3" s="1"/>
  <c r="R669" i="3"/>
  <c r="S669" i="3" s="1"/>
  <c r="Q669" i="3"/>
  <c r="P669" i="3"/>
  <c r="N669" i="3"/>
  <c r="O669" i="3" s="1"/>
  <c r="E669" i="3"/>
  <c r="D669" i="3"/>
  <c r="C669" i="3"/>
  <c r="B669" i="3"/>
  <c r="AC668" i="3"/>
  <c r="F226" i="10" s="1"/>
  <c r="X668" i="3"/>
  <c r="D226" i="10" s="1"/>
  <c r="T668" i="3"/>
  <c r="U668" i="3" s="1"/>
  <c r="AV669" i="3" s="1"/>
  <c r="R668" i="3"/>
  <c r="S668" i="3" s="1"/>
  <c r="Q668" i="3"/>
  <c r="P668" i="3"/>
  <c r="AB667" i="3" s="1"/>
  <c r="N668" i="3"/>
  <c r="O668" i="3" s="1"/>
  <c r="E668" i="3"/>
  <c r="D668" i="3"/>
  <c r="C668" i="3"/>
  <c r="AD667" i="3"/>
  <c r="AA667" i="3"/>
  <c r="K667" i="3"/>
  <c r="K668" i="3" s="1"/>
  <c r="K669" i="3" s="1"/>
  <c r="J667" i="3"/>
  <c r="J668" i="3" s="1"/>
  <c r="J669" i="3" s="1"/>
  <c r="I667" i="3"/>
  <c r="I668" i="3" s="1"/>
  <c r="I669" i="3" s="1"/>
  <c r="H667" i="3"/>
  <c r="AG667" i="3" s="1"/>
  <c r="E667" i="3"/>
  <c r="X666" i="3"/>
  <c r="E225" i="10" s="1"/>
  <c r="T666" i="3"/>
  <c r="U666" i="3" s="1"/>
  <c r="R666" i="3"/>
  <c r="S666" i="3" s="1"/>
  <c r="Q666" i="3"/>
  <c r="AC664" i="3" s="1"/>
  <c r="P666" i="3"/>
  <c r="N666" i="3"/>
  <c r="O666" i="3" s="1"/>
  <c r="E666" i="3"/>
  <c r="D666" i="3"/>
  <c r="C666" i="3"/>
  <c r="B666" i="3"/>
  <c r="Q665" i="3"/>
  <c r="AA664" i="3" s="1"/>
  <c r="E665" i="3"/>
  <c r="D665" i="3"/>
  <c r="C665" i="3"/>
  <c r="K664" i="3"/>
  <c r="K665" i="3" s="1"/>
  <c r="K666" i="3" s="1"/>
  <c r="J664" i="3"/>
  <c r="J665" i="3" s="1"/>
  <c r="J666" i="3" s="1"/>
  <c r="E664" i="3"/>
  <c r="X663" i="3"/>
  <c r="E224" i="10" s="1"/>
  <c r="T663" i="3"/>
  <c r="U663" i="3" s="1"/>
  <c r="R663" i="3"/>
  <c r="S663" i="3" s="1"/>
  <c r="W661" i="3" s="1"/>
  <c r="Q663" i="3"/>
  <c r="AC661" i="3" s="1"/>
  <c r="P663" i="3"/>
  <c r="N663" i="3"/>
  <c r="O663" i="3" s="1"/>
  <c r="E663" i="3"/>
  <c r="D663" i="3"/>
  <c r="C663" i="3"/>
  <c r="B663" i="3"/>
  <c r="AC662" i="3"/>
  <c r="F224" i="10" s="1"/>
  <c r="Q662" i="3"/>
  <c r="AA661" i="3" s="1"/>
  <c r="E662" i="3"/>
  <c r="D662" i="3"/>
  <c r="C662" i="3"/>
  <c r="K661" i="3"/>
  <c r="K662" i="3" s="1"/>
  <c r="K663" i="3" s="1"/>
  <c r="J661" i="3"/>
  <c r="J662" i="3" s="1"/>
  <c r="J663" i="3" s="1"/>
  <c r="H661" i="3"/>
  <c r="AG661" i="3" s="1"/>
  <c r="E661" i="3"/>
  <c r="X660" i="3"/>
  <c r="E223" i="10" s="1"/>
  <c r="T660" i="3"/>
  <c r="U660" i="3" s="1"/>
  <c r="R660" i="3"/>
  <c r="S660" i="3" s="1"/>
  <c r="Q660" i="3"/>
  <c r="AC658" i="3" s="1"/>
  <c r="P660" i="3"/>
  <c r="N660" i="3"/>
  <c r="O660" i="3" s="1"/>
  <c r="E660" i="3"/>
  <c r="D660" i="3"/>
  <c r="C660" i="3"/>
  <c r="B660" i="3"/>
  <c r="X659" i="3"/>
  <c r="D223" i="10" s="1"/>
  <c r="R659" i="3"/>
  <c r="S659" i="3" s="1"/>
  <c r="Q659" i="3"/>
  <c r="AA658" i="3" s="1"/>
  <c r="N659" i="3"/>
  <c r="O659" i="3" s="1"/>
  <c r="E659" i="3"/>
  <c r="D659" i="3"/>
  <c r="C659" i="3"/>
  <c r="AD658" i="3"/>
  <c r="K658" i="3"/>
  <c r="K659" i="3" s="1"/>
  <c r="K660" i="3" s="1"/>
  <c r="J658" i="3"/>
  <c r="J659" i="3" s="1"/>
  <c r="J660" i="3" s="1"/>
  <c r="I658" i="3"/>
  <c r="I659" i="3" s="1"/>
  <c r="I660" i="3" s="1"/>
  <c r="H658" i="3"/>
  <c r="E658" i="3"/>
  <c r="X657" i="3"/>
  <c r="E222" i="10" s="1"/>
  <c r="T657" i="3"/>
  <c r="U657" i="3" s="1"/>
  <c r="R657" i="3"/>
  <c r="S657" i="3" s="1"/>
  <c r="Q657" i="3"/>
  <c r="P657" i="3"/>
  <c r="N657" i="3"/>
  <c r="O657" i="3" s="1"/>
  <c r="E657" i="3"/>
  <c r="D657" i="3"/>
  <c r="C657" i="3"/>
  <c r="B657" i="3"/>
  <c r="AC656" i="3"/>
  <c r="F222" i="10" s="1"/>
  <c r="X656" i="3"/>
  <c r="D222" i="10" s="1"/>
  <c r="T656" i="3"/>
  <c r="U656" i="3" s="1"/>
  <c r="R656" i="3"/>
  <c r="S656" i="3" s="1"/>
  <c r="Q656" i="3"/>
  <c r="AA655" i="3" s="1"/>
  <c r="P656" i="3"/>
  <c r="AB655" i="3" s="1"/>
  <c r="N656" i="3"/>
  <c r="O656" i="3" s="1"/>
  <c r="E656" i="3"/>
  <c r="D656" i="3"/>
  <c r="C656" i="3"/>
  <c r="AD655" i="3"/>
  <c r="K655" i="3"/>
  <c r="K656" i="3" s="1"/>
  <c r="K657" i="3" s="1"/>
  <c r="J655" i="3"/>
  <c r="J656" i="3" s="1"/>
  <c r="J657" i="3" s="1"/>
  <c r="I655" i="3"/>
  <c r="I656" i="3" s="1"/>
  <c r="I657" i="3" s="1"/>
  <c r="H655" i="3"/>
  <c r="H656" i="3" s="1"/>
  <c r="H657" i="3" s="1"/>
  <c r="E655" i="3"/>
  <c r="X654" i="3"/>
  <c r="E221" i="10" s="1"/>
  <c r="T654" i="3"/>
  <c r="U654" i="3" s="1"/>
  <c r="R654" i="3"/>
  <c r="S654" i="3" s="1"/>
  <c r="Q654" i="3"/>
  <c r="AC652" i="3" s="1"/>
  <c r="P654" i="3"/>
  <c r="N654" i="3"/>
  <c r="O654" i="3" s="1"/>
  <c r="E654" i="3"/>
  <c r="D654" i="3"/>
  <c r="C654" i="3"/>
  <c r="B654" i="3"/>
  <c r="AC653" i="3"/>
  <c r="F221" i="10" s="1"/>
  <c r="X653" i="3"/>
  <c r="D221" i="10" s="1"/>
  <c r="T653" i="3"/>
  <c r="U653" i="3" s="1"/>
  <c r="AV654" i="3" s="1"/>
  <c r="S653" i="3"/>
  <c r="R653" i="3"/>
  <c r="Q653" i="3"/>
  <c r="AA652" i="3" s="1"/>
  <c r="P653" i="3"/>
  <c r="AB652" i="3" s="1"/>
  <c r="N653" i="3"/>
  <c r="O653" i="3" s="1"/>
  <c r="E653" i="3"/>
  <c r="D653" i="3"/>
  <c r="C653" i="3"/>
  <c r="AG652" i="3"/>
  <c r="AD652" i="3"/>
  <c r="K652" i="3"/>
  <c r="K653" i="3" s="1"/>
  <c r="K654" i="3" s="1"/>
  <c r="J652" i="3"/>
  <c r="J653" i="3" s="1"/>
  <c r="J654" i="3" s="1"/>
  <c r="I652" i="3"/>
  <c r="I653" i="3" s="1"/>
  <c r="I654" i="3" s="1"/>
  <c r="H652" i="3"/>
  <c r="H653" i="3" s="1"/>
  <c r="H654" i="3" s="1"/>
  <c r="E652" i="3"/>
  <c r="X651" i="3"/>
  <c r="E220" i="10" s="1"/>
  <c r="T651" i="3"/>
  <c r="U651" i="3" s="1"/>
  <c r="R651" i="3"/>
  <c r="S651" i="3" s="1"/>
  <c r="Q651" i="3"/>
  <c r="P651" i="3"/>
  <c r="N651" i="3"/>
  <c r="O651" i="3" s="1"/>
  <c r="E651" i="3"/>
  <c r="D651" i="3"/>
  <c r="C651" i="3"/>
  <c r="B651" i="3"/>
  <c r="T650" i="3"/>
  <c r="U650" i="3" s="1"/>
  <c r="AV651" i="3" s="1"/>
  <c r="Q650" i="3"/>
  <c r="AA649" i="3" s="1"/>
  <c r="P650" i="3"/>
  <c r="AB649" i="3" s="1"/>
  <c r="E650" i="3"/>
  <c r="D650" i="3"/>
  <c r="C650" i="3"/>
  <c r="AC649" i="3"/>
  <c r="W649" i="3"/>
  <c r="K649" i="3"/>
  <c r="K650" i="3" s="1"/>
  <c r="K651" i="3" s="1"/>
  <c r="J649" i="3"/>
  <c r="J650" i="3" s="1"/>
  <c r="J651" i="3" s="1"/>
  <c r="E649" i="3"/>
  <c r="X648" i="3"/>
  <c r="E219" i="10" s="1"/>
  <c r="T648" i="3"/>
  <c r="U648" i="3" s="1"/>
  <c r="R648" i="3"/>
  <c r="S648" i="3" s="1"/>
  <c r="Q648" i="3"/>
  <c r="AC646" i="3" s="1"/>
  <c r="P648" i="3"/>
  <c r="N648" i="3"/>
  <c r="O648" i="3" s="1"/>
  <c r="E648" i="3"/>
  <c r="D648" i="3"/>
  <c r="C648" i="3"/>
  <c r="B648" i="3"/>
  <c r="AC647" i="3"/>
  <c r="F219" i="10" s="1"/>
  <c r="X647" i="3"/>
  <c r="D219" i="10" s="1"/>
  <c r="T647" i="3"/>
  <c r="U647" i="3" s="1"/>
  <c r="AV648" i="3" s="1"/>
  <c r="R647" i="3"/>
  <c r="S647" i="3" s="1"/>
  <c r="Q647" i="3"/>
  <c r="AA646" i="3" s="1"/>
  <c r="P647" i="3"/>
  <c r="AB646" i="3" s="1"/>
  <c r="N647" i="3"/>
  <c r="O647" i="3" s="1"/>
  <c r="E647" i="3"/>
  <c r="D647" i="3"/>
  <c r="C647" i="3"/>
  <c r="AD646" i="3"/>
  <c r="K646" i="3"/>
  <c r="K647" i="3" s="1"/>
  <c r="K648" i="3" s="1"/>
  <c r="J646" i="3"/>
  <c r="J647" i="3" s="1"/>
  <c r="J648" i="3" s="1"/>
  <c r="I646" i="3"/>
  <c r="I647" i="3" s="1"/>
  <c r="I648" i="3" s="1"/>
  <c r="H646" i="3"/>
  <c r="E646" i="3"/>
  <c r="X645" i="3"/>
  <c r="E218" i="10" s="1"/>
  <c r="T645" i="3"/>
  <c r="U645" i="3" s="1"/>
  <c r="R645" i="3"/>
  <c r="S645" i="3" s="1"/>
  <c r="Q645" i="3"/>
  <c r="AC643" i="3" s="1"/>
  <c r="P645" i="3"/>
  <c r="N645" i="3"/>
  <c r="O645" i="3" s="1"/>
  <c r="E645" i="3"/>
  <c r="D645" i="3"/>
  <c r="C645" i="3"/>
  <c r="B645" i="3"/>
  <c r="AC644" i="3"/>
  <c r="F218" i="10" s="1"/>
  <c r="X644" i="3"/>
  <c r="D218" i="10" s="1"/>
  <c r="T644" i="3"/>
  <c r="U644" i="3" s="1"/>
  <c r="AV645" i="3" s="1"/>
  <c r="R644" i="3"/>
  <c r="S644" i="3" s="1"/>
  <c r="Q644" i="3"/>
  <c r="P644" i="3"/>
  <c r="AB643" i="3" s="1"/>
  <c r="N644" i="3"/>
  <c r="O644" i="3" s="1"/>
  <c r="E644" i="3"/>
  <c r="D644" i="3"/>
  <c r="C644" i="3"/>
  <c r="AG643" i="3"/>
  <c r="AD643" i="3"/>
  <c r="AA643" i="3"/>
  <c r="K643" i="3"/>
  <c r="K644" i="3" s="1"/>
  <c r="K645" i="3" s="1"/>
  <c r="J643" i="3"/>
  <c r="J644" i="3" s="1"/>
  <c r="J645" i="3" s="1"/>
  <c r="I643" i="3"/>
  <c r="I644" i="3" s="1"/>
  <c r="I645" i="3" s="1"/>
  <c r="H643" i="3"/>
  <c r="H644" i="3" s="1"/>
  <c r="H645" i="3" s="1"/>
  <c r="E643" i="3"/>
  <c r="X642" i="3"/>
  <c r="E217" i="10" s="1"/>
  <c r="T642" i="3"/>
  <c r="U642" i="3" s="1"/>
  <c r="S642" i="3"/>
  <c r="R642" i="3"/>
  <c r="Q642" i="3"/>
  <c r="AC640" i="3" s="1"/>
  <c r="P642" i="3"/>
  <c r="N642" i="3"/>
  <c r="O642" i="3" s="1"/>
  <c r="E642" i="3"/>
  <c r="D642" i="3"/>
  <c r="C642" i="3"/>
  <c r="B642" i="3"/>
  <c r="Q641" i="3"/>
  <c r="AA640" i="3" s="1"/>
  <c r="E641" i="3"/>
  <c r="D641" i="3"/>
  <c r="C641" i="3"/>
  <c r="K640" i="3"/>
  <c r="K641" i="3" s="1"/>
  <c r="K642" i="3" s="1"/>
  <c r="J640" i="3"/>
  <c r="J641" i="3" s="1"/>
  <c r="J642" i="3" s="1"/>
  <c r="E640" i="3"/>
  <c r="X639" i="3"/>
  <c r="E216" i="10" s="1"/>
  <c r="T639" i="3"/>
  <c r="U639" i="3" s="1"/>
  <c r="S639" i="3"/>
  <c r="R639" i="3"/>
  <c r="Q639" i="3"/>
  <c r="AC637" i="3" s="1"/>
  <c r="P639" i="3"/>
  <c r="N639" i="3"/>
  <c r="O639" i="3" s="1"/>
  <c r="E639" i="3"/>
  <c r="D639" i="3"/>
  <c r="C639" i="3"/>
  <c r="B639" i="3"/>
  <c r="X638" i="3"/>
  <c r="D216" i="10" s="1"/>
  <c r="T638" i="3"/>
  <c r="U638" i="3" s="1"/>
  <c r="AV639" i="3" s="1"/>
  <c r="Q638" i="3"/>
  <c r="AA637" i="3" s="1"/>
  <c r="E638" i="3"/>
  <c r="D638" i="3"/>
  <c r="C638" i="3"/>
  <c r="K637" i="3"/>
  <c r="K638" i="3" s="1"/>
  <c r="K639" i="3" s="1"/>
  <c r="J637" i="3"/>
  <c r="J638" i="3" s="1"/>
  <c r="J639" i="3" s="1"/>
  <c r="E637" i="3"/>
  <c r="X636" i="3"/>
  <c r="E215" i="10" s="1"/>
  <c r="T636" i="3"/>
  <c r="U636" i="3" s="1"/>
  <c r="R636" i="3"/>
  <c r="S636" i="3" s="1"/>
  <c r="Q636" i="3"/>
  <c r="AC634" i="3" s="1"/>
  <c r="P636" i="3"/>
  <c r="N636" i="3"/>
  <c r="O636" i="3" s="1"/>
  <c r="E636" i="3"/>
  <c r="D636" i="3"/>
  <c r="C636" i="3"/>
  <c r="B636" i="3"/>
  <c r="AC635" i="3"/>
  <c r="F215" i="10" s="1"/>
  <c r="Q635" i="3"/>
  <c r="AA634" i="3" s="1"/>
  <c r="P635" i="3"/>
  <c r="E635" i="3"/>
  <c r="D635" i="3"/>
  <c r="C635" i="3"/>
  <c r="K634" i="3"/>
  <c r="K635" i="3" s="1"/>
  <c r="K636" i="3" s="1"/>
  <c r="J634" i="3"/>
  <c r="J635" i="3" s="1"/>
  <c r="J636" i="3" s="1"/>
  <c r="E634" i="3"/>
  <c r="X633" i="3"/>
  <c r="E214" i="10" s="1"/>
  <c r="T633" i="3"/>
  <c r="U633" i="3" s="1"/>
  <c r="R633" i="3"/>
  <c r="S633" i="3" s="1"/>
  <c r="Q633" i="3"/>
  <c r="P633" i="3"/>
  <c r="N633" i="3"/>
  <c r="O633" i="3" s="1"/>
  <c r="E633" i="3"/>
  <c r="D633" i="3"/>
  <c r="C633" i="3"/>
  <c r="B633" i="3"/>
  <c r="AC632" i="3"/>
  <c r="F214" i="10" s="1"/>
  <c r="X632" i="3"/>
  <c r="D214" i="10" s="1"/>
  <c r="T632" i="3"/>
  <c r="U632" i="3" s="1"/>
  <c r="AV633" i="3" s="1"/>
  <c r="R632" i="3"/>
  <c r="S632" i="3" s="1"/>
  <c r="Q632" i="3"/>
  <c r="AA631" i="3" s="1"/>
  <c r="P632" i="3"/>
  <c r="AB631" i="3" s="1"/>
  <c r="N632" i="3"/>
  <c r="O632" i="3" s="1"/>
  <c r="E632" i="3"/>
  <c r="D632" i="3"/>
  <c r="C632" i="3"/>
  <c r="AD631" i="3"/>
  <c r="K631" i="3"/>
  <c r="K632" i="3" s="1"/>
  <c r="K633" i="3" s="1"/>
  <c r="J631" i="3"/>
  <c r="J632" i="3" s="1"/>
  <c r="J633" i="3" s="1"/>
  <c r="I631" i="3"/>
  <c r="I632" i="3" s="1"/>
  <c r="I633" i="3" s="1"/>
  <c r="H631" i="3"/>
  <c r="E631" i="3"/>
  <c r="X630" i="3"/>
  <c r="E213" i="10" s="1"/>
  <c r="T630" i="3"/>
  <c r="U630" i="3" s="1"/>
  <c r="R630" i="3"/>
  <c r="S630" i="3" s="1"/>
  <c r="Q630" i="3"/>
  <c r="P630" i="3"/>
  <c r="N630" i="3"/>
  <c r="O630" i="3" s="1"/>
  <c r="E630" i="3"/>
  <c r="D630" i="3"/>
  <c r="C630" i="3"/>
  <c r="B630" i="3"/>
  <c r="AC629" i="3"/>
  <c r="F213" i="10" s="1"/>
  <c r="Q629" i="3"/>
  <c r="AA628" i="3" s="1"/>
  <c r="E629" i="3"/>
  <c r="D629" i="3"/>
  <c r="C629" i="3"/>
  <c r="K628" i="3"/>
  <c r="K629" i="3" s="1"/>
  <c r="K630" i="3" s="1"/>
  <c r="J628" i="3"/>
  <c r="J629" i="3" s="1"/>
  <c r="J630" i="3" s="1"/>
  <c r="H628" i="3"/>
  <c r="H629" i="3" s="1"/>
  <c r="H630" i="3" s="1"/>
  <c r="E628" i="3"/>
  <c r="X627" i="3"/>
  <c r="E212" i="10" s="1"/>
  <c r="T627" i="3"/>
  <c r="U627" i="3" s="1"/>
  <c r="R627" i="3"/>
  <c r="S627" i="3" s="1"/>
  <c r="Q627" i="3"/>
  <c r="AC625" i="3" s="1"/>
  <c r="P627" i="3"/>
  <c r="N627" i="3"/>
  <c r="O627" i="3" s="1"/>
  <c r="E627" i="3"/>
  <c r="D627" i="3"/>
  <c r="C627" i="3"/>
  <c r="B627" i="3"/>
  <c r="AC626" i="3"/>
  <c r="F212" i="10" s="1"/>
  <c r="X626" i="3"/>
  <c r="D212" i="10" s="1"/>
  <c r="T626" i="3"/>
  <c r="U626" i="3" s="1"/>
  <c r="AV627" i="3" s="1"/>
  <c r="R626" i="3"/>
  <c r="S626" i="3" s="1"/>
  <c r="Q626" i="3"/>
  <c r="AA625" i="3" s="1"/>
  <c r="P626" i="3"/>
  <c r="AB625" i="3" s="1"/>
  <c r="N626" i="3"/>
  <c r="O626" i="3" s="1"/>
  <c r="E626" i="3"/>
  <c r="D626" i="3"/>
  <c r="C626" i="3"/>
  <c r="AG625" i="3"/>
  <c r="AD625" i="3"/>
  <c r="K625" i="3"/>
  <c r="K626" i="3" s="1"/>
  <c r="K627" i="3" s="1"/>
  <c r="J625" i="3"/>
  <c r="J626" i="3" s="1"/>
  <c r="J627" i="3" s="1"/>
  <c r="I625" i="3"/>
  <c r="I626" i="3" s="1"/>
  <c r="I627" i="3" s="1"/>
  <c r="H625" i="3"/>
  <c r="H626" i="3" s="1"/>
  <c r="H627" i="3" s="1"/>
  <c r="E625" i="3"/>
  <c r="X624" i="3"/>
  <c r="E211" i="10" s="1"/>
  <c r="T624" i="3"/>
  <c r="U624" i="3" s="1"/>
  <c r="V624" i="3" s="1"/>
  <c r="AE624" i="3" s="1"/>
  <c r="R624" i="3"/>
  <c r="S624" i="3" s="1"/>
  <c r="Q624" i="3"/>
  <c r="AC622" i="3" s="1"/>
  <c r="P624" i="3"/>
  <c r="N624" i="3"/>
  <c r="O624" i="3" s="1"/>
  <c r="E624" i="3"/>
  <c r="D624" i="3"/>
  <c r="C624" i="3"/>
  <c r="B624" i="3"/>
  <c r="AC623" i="3"/>
  <c r="F211" i="10" s="1"/>
  <c r="X623" i="3"/>
  <c r="D211" i="10" s="1"/>
  <c r="T623" i="3"/>
  <c r="U623" i="3" s="1"/>
  <c r="AV624" i="3" s="1"/>
  <c r="R623" i="3"/>
  <c r="S623" i="3" s="1"/>
  <c r="Q623" i="3"/>
  <c r="AA622" i="3" s="1"/>
  <c r="P623" i="3"/>
  <c r="AB622" i="3" s="1"/>
  <c r="N623" i="3"/>
  <c r="O623" i="3" s="1"/>
  <c r="E623" i="3"/>
  <c r="D623" i="3"/>
  <c r="C623" i="3"/>
  <c r="AD622" i="3"/>
  <c r="K622" i="3"/>
  <c r="K623" i="3" s="1"/>
  <c r="K624" i="3" s="1"/>
  <c r="J622" i="3"/>
  <c r="J623" i="3" s="1"/>
  <c r="J624" i="3" s="1"/>
  <c r="I622" i="3"/>
  <c r="I623" i="3" s="1"/>
  <c r="I624" i="3" s="1"/>
  <c r="H622" i="3"/>
  <c r="AG622" i="3" s="1"/>
  <c r="E622" i="3"/>
  <c r="X621" i="3"/>
  <c r="E210" i="10" s="1"/>
  <c r="T621" i="3"/>
  <c r="U621" i="3" s="1"/>
  <c r="R621" i="3"/>
  <c r="S621" i="3" s="1"/>
  <c r="Q621" i="3"/>
  <c r="P621" i="3"/>
  <c r="O621" i="3"/>
  <c r="N621" i="3"/>
  <c r="E621" i="3"/>
  <c r="D621" i="3"/>
  <c r="C621" i="3"/>
  <c r="B621" i="3"/>
  <c r="Q620" i="3"/>
  <c r="AA619" i="3" s="1"/>
  <c r="E620" i="3"/>
  <c r="D620" i="3"/>
  <c r="C620" i="3"/>
  <c r="K619" i="3"/>
  <c r="K620" i="3" s="1"/>
  <c r="K621" i="3" s="1"/>
  <c r="J619" i="3"/>
  <c r="J620" i="3" s="1"/>
  <c r="J621" i="3" s="1"/>
  <c r="E619" i="3"/>
  <c r="X618" i="3"/>
  <c r="E209" i="10" s="1"/>
  <c r="T618" i="3"/>
  <c r="U618" i="3" s="1"/>
  <c r="R618" i="3"/>
  <c r="S618" i="3" s="1"/>
  <c r="Q618" i="3"/>
  <c r="AC616" i="3" s="1"/>
  <c r="P618" i="3"/>
  <c r="N618" i="3"/>
  <c r="O618" i="3" s="1"/>
  <c r="E618" i="3"/>
  <c r="D618" i="3"/>
  <c r="C618" i="3"/>
  <c r="B618" i="3"/>
  <c r="Q617" i="3"/>
  <c r="AA616" i="3" s="1"/>
  <c r="E617" i="3"/>
  <c r="D617" i="3"/>
  <c r="C617" i="3"/>
  <c r="K616" i="3"/>
  <c r="K617" i="3" s="1"/>
  <c r="K618" i="3" s="1"/>
  <c r="J616" i="3"/>
  <c r="J617" i="3" s="1"/>
  <c r="J618" i="3" s="1"/>
  <c r="E616" i="3"/>
  <c r="X615" i="3"/>
  <c r="E208" i="10" s="1"/>
  <c r="T615" i="3"/>
  <c r="U615" i="3" s="1"/>
  <c r="S615" i="3"/>
  <c r="R615" i="3"/>
  <c r="Q615" i="3"/>
  <c r="AC613" i="3" s="1"/>
  <c r="P615" i="3"/>
  <c r="N615" i="3"/>
  <c r="O615" i="3" s="1"/>
  <c r="E615" i="3"/>
  <c r="D615" i="3"/>
  <c r="C615" i="3"/>
  <c r="B615" i="3"/>
  <c r="Q614" i="3"/>
  <c r="AA613" i="3" s="1"/>
  <c r="P614" i="3"/>
  <c r="AB613" i="3" s="1"/>
  <c r="E614" i="3"/>
  <c r="D614" i="3"/>
  <c r="C614" i="3"/>
  <c r="K613" i="3"/>
  <c r="K614" i="3" s="1"/>
  <c r="K615" i="3" s="1"/>
  <c r="J613" i="3"/>
  <c r="J614" i="3" s="1"/>
  <c r="J615" i="3" s="1"/>
  <c r="E613" i="3"/>
  <c r="X612" i="3"/>
  <c r="E207" i="10" s="1"/>
  <c r="T612" i="3"/>
  <c r="U612" i="3" s="1"/>
  <c r="R612" i="3"/>
  <c r="S612" i="3" s="1"/>
  <c r="Q612" i="3"/>
  <c r="P612" i="3"/>
  <c r="N612" i="3"/>
  <c r="O612" i="3" s="1"/>
  <c r="E612" i="3"/>
  <c r="D612" i="3"/>
  <c r="C612" i="3"/>
  <c r="B612" i="3"/>
  <c r="AC611" i="3"/>
  <c r="F207" i="10" s="1"/>
  <c r="X611" i="3"/>
  <c r="D207" i="10" s="1"/>
  <c r="T611" i="3"/>
  <c r="U611" i="3" s="1"/>
  <c r="AV612" i="3" s="1"/>
  <c r="R611" i="3"/>
  <c r="S611" i="3" s="1"/>
  <c r="Q611" i="3"/>
  <c r="AA610" i="3" s="1"/>
  <c r="P611" i="3"/>
  <c r="N611" i="3"/>
  <c r="O611" i="3" s="1"/>
  <c r="E611" i="3"/>
  <c r="D611" i="3"/>
  <c r="C611" i="3"/>
  <c r="AD610" i="3"/>
  <c r="AB610" i="3"/>
  <c r="K610" i="3"/>
  <c r="K611" i="3" s="1"/>
  <c r="K612" i="3" s="1"/>
  <c r="J610" i="3"/>
  <c r="J611" i="3" s="1"/>
  <c r="J612" i="3" s="1"/>
  <c r="I610" i="3"/>
  <c r="I611" i="3" s="1"/>
  <c r="I612" i="3" s="1"/>
  <c r="H610" i="3"/>
  <c r="AG610" i="3" s="1"/>
  <c r="E610" i="3"/>
  <c r="X609" i="3"/>
  <c r="E206" i="10" s="1"/>
  <c r="T609" i="3"/>
  <c r="U609" i="3" s="1"/>
  <c r="R609" i="3"/>
  <c r="S609" i="3" s="1"/>
  <c r="Q609" i="3"/>
  <c r="AC607" i="3" s="1"/>
  <c r="P609" i="3"/>
  <c r="N609" i="3"/>
  <c r="O609" i="3" s="1"/>
  <c r="E609" i="3"/>
  <c r="D609" i="3"/>
  <c r="C609" i="3"/>
  <c r="B609" i="3"/>
  <c r="AC608" i="3"/>
  <c r="F206" i="10" s="1"/>
  <c r="X608" i="3"/>
  <c r="D206" i="10" s="1"/>
  <c r="T608" i="3"/>
  <c r="U608" i="3" s="1"/>
  <c r="AV609" i="3" s="1"/>
  <c r="R608" i="3"/>
  <c r="S608" i="3" s="1"/>
  <c r="Q608" i="3"/>
  <c r="AA607" i="3" s="1"/>
  <c r="P608" i="3"/>
  <c r="AB607" i="3" s="1"/>
  <c r="N608" i="3"/>
  <c r="O608" i="3" s="1"/>
  <c r="E608" i="3"/>
  <c r="D608" i="3"/>
  <c r="C608" i="3"/>
  <c r="AD607" i="3"/>
  <c r="K607" i="3"/>
  <c r="K608" i="3" s="1"/>
  <c r="K609" i="3" s="1"/>
  <c r="J607" i="3"/>
  <c r="J608" i="3" s="1"/>
  <c r="J609" i="3" s="1"/>
  <c r="I607" i="3"/>
  <c r="I608" i="3" s="1"/>
  <c r="I609" i="3" s="1"/>
  <c r="H607" i="3"/>
  <c r="H608" i="3" s="1"/>
  <c r="H609" i="3" s="1"/>
  <c r="E607" i="3"/>
  <c r="X606" i="3"/>
  <c r="E205" i="10" s="1"/>
  <c r="T606" i="3"/>
  <c r="U606" i="3" s="1"/>
  <c r="R606" i="3"/>
  <c r="S606" i="3" s="1"/>
  <c r="Q606" i="3"/>
  <c r="P606" i="3"/>
  <c r="N606" i="3"/>
  <c r="O606" i="3" s="1"/>
  <c r="E606" i="3"/>
  <c r="D606" i="3"/>
  <c r="C606" i="3"/>
  <c r="B606" i="3"/>
  <c r="X605" i="3"/>
  <c r="D205" i="10" s="1"/>
  <c r="R605" i="3"/>
  <c r="S605" i="3" s="1"/>
  <c r="Q605" i="3"/>
  <c r="AA604" i="3" s="1"/>
  <c r="N605" i="3"/>
  <c r="O605" i="3" s="1"/>
  <c r="E605" i="3"/>
  <c r="D605" i="3"/>
  <c r="C605" i="3"/>
  <c r="AD604" i="3"/>
  <c r="K604" i="3"/>
  <c r="K605" i="3" s="1"/>
  <c r="K606" i="3" s="1"/>
  <c r="J604" i="3"/>
  <c r="J605" i="3" s="1"/>
  <c r="J606" i="3" s="1"/>
  <c r="H604" i="3"/>
  <c r="E604" i="3"/>
  <c r="X603" i="3"/>
  <c r="E204" i="10" s="1"/>
  <c r="T603" i="3"/>
  <c r="U603" i="3" s="1"/>
  <c r="R603" i="3"/>
  <c r="S603" i="3" s="1"/>
  <c r="Q603" i="3"/>
  <c r="AC601" i="3" s="1"/>
  <c r="P603" i="3"/>
  <c r="N603" i="3"/>
  <c r="O603" i="3" s="1"/>
  <c r="E603" i="3"/>
  <c r="D603" i="3"/>
  <c r="C603" i="3"/>
  <c r="B603" i="3"/>
  <c r="AC602" i="3"/>
  <c r="F204" i="10" s="1"/>
  <c r="X602" i="3"/>
  <c r="D204" i="10" s="1"/>
  <c r="T602" i="3"/>
  <c r="U602" i="3" s="1"/>
  <c r="AV603" i="3" s="1"/>
  <c r="R602" i="3"/>
  <c r="S602" i="3" s="1"/>
  <c r="Q602" i="3"/>
  <c r="AA601" i="3" s="1"/>
  <c r="P602" i="3"/>
  <c r="AB601" i="3" s="1"/>
  <c r="N602" i="3"/>
  <c r="O602" i="3" s="1"/>
  <c r="E602" i="3"/>
  <c r="D602" i="3"/>
  <c r="C602" i="3"/>
  <c r="AD601" i="3"/>
  <c r="K601" i="3"/>
  <c r="K602" i="3" s="1"/>
  <c r="K603" i="3" s="1"/>
  <c r="J601" i="3"/>
  <c r="J602" i="3" s="1"/>
  <c r="J603" i="3" s="1"/>
  <c r="I601" i="3"/>
  <c r="I602" i="3" s="1"/>
  <c r="I603" i="3" s="1"/>
  <c r="H601" i="3"/>
  <c r="H602" i="3" s="1"/>
  <c r="H603" i="3" s="1"/>
  <c r="E601" i="3"/>
  <c r="X600" i="3"/>
  <c r="E203" i="10" s="1"/>
  <c r="T600" i="3"/>
  <c r="U600" i="3" s="1"/>
  <c r="S600" i="3"/>
  <c r="W598" i="3" s="1"/>
  <c r="R600" i="3"/>
  <c r="Q600" i="3"/>
  <c r="P600" i="3"/>
  <c r="N600" i="3"/>
  <c r="O600" i="3" s="1"/>
  <c r="E600" i="3"/>
  <c r="D600" i="3"/>
  <c r="C600" i="3"/>
  <c r="B600" i="3"/>
  <c r="AC599" i="3"/>
  <c r="F203" i="10" s="1"/>
  <c r="X599" i="3"/>
  <c r="D203" i="10" s="1"/>
  <c r="T599" i="3"/>
  <c r="U599" i="3" s="1"/>
  <c r="AV600" i="3" s="1"/>
  <c r="R599" i="3"/>
  <c r="S599" i="3" s="1"/>
  <c r="Q599" i="3"/>
  <c r="P599" i="3"/>
  <c r="AB598" i="3" s="1"/>
  <c r="N599" i="3"/>
  <c r="O599" i="3" s="1"/>
  <c r="H599" i="3"/>
  <c r="H600" i="3" s="1"/>
  <c r="E599" i="3"/>
  <c r="D599" i="3"/>
  <c r="C599" i="3"/>
  <c r="AD598" i="3"/>
  <c r="AC598" i="3"/>
  <c r="K598" i="3"/>
  <c r="K599" i="3" s="1"/>
  <c r="K600" i="3" s="1"/>
  <c r="J598" i="3"/>
  <c r="J599" i="3" s="1"/>
  <c r="J600" i="3" s="1"/>
  <c r="I598" i="3"/>
  <c r="I599" i="3" s="1"/>
  <c r="I600" i="3" s="1"/>
  <c r="H598" i="3"/>
  <c r="AG598" i="3" s="1"/>
  <c r="E598" i="3"/>
  <c r="X597" i="3"/>
  <c r="E202" i="10" s="1"/>
  <c r="T597" i="3"/>
  <c r="U597" i="3" s="1"/>
  <c r="R597" i="3"/>
  <c r="S597" i="3" s="1"/>
  <c r="Q597" i="3"/>
  <c r="AC595" i="3" s="1"/>
  <c r="P597" i="3"/>
  <c r="N597" i="3"/>
  <c r="O597" i="3" s="1"/>
  <c r="E597" i="3"/>
  <c r="D597" i="3"/>
  <c r="C597" i="3"/>
  <c r="B597" i="3"/>
  <c r="Q596" i="3"/>
  <c r="AA595" i="3" s="1"/>
  <c r="E596" i="3"/>
  <c r="D596" i="3"/>
  <c r="C596" i="3"/>
  <c r="K595" i="3"/>
  <c r="K596" i="3" s="1"/>
  <c r="K597" i="3" s="1"/>
  <c r="J595" i="3"/>
  <c r="J596" i="3" s="1"/>
  <c r="J597" i="3" s="1"/>
  <c r="E595" i="3"/>
  <c r="X594" i="3"/>
  <c r="E201" i="10" s="1"/>
  <c r="T594" i="3"/>
  <c r="U594" i="3" s="1"/>
  <c r="R594" i="3"/>
  <c r="S594" i="3" s="1"/>
  <c r="Q594" i="3"/>
  <c r="P594" i="3"/>
  <c r="N594" i="3"/>
  <c r="O594" i="3" s="1"/>
  <c r="E594" i="3"/>
  <c r="D594" i="3"/>
  <c r="C594" i="3"/>
  <c r="B594" i="3"/>
  <c r="Q593" i="3"/>
  <c r="AA592" i="3" s="1"/>
  <c r="E593" i="3"/>
  <c r="D593" i="3"/>
  <c r="C593" i="3"/>
  <c r="K592" i="3"/>
  <c r="K593" i="3" s="1"/>
  <c r="K594" i="3" s="1"/>
  <c r="J592" i="3"/>
  <c r="J593" i="3" s="1"/>
  <c r="J594" i="3" s="1"/>
  <c r="E592" i="3"/>
  <c r="X591" i="3"/>
  <c r="E200" i="10" s="1"/>
  <c r="T591" i="3"/>
  <c r="U591" i="3" s="1"/>
  <c r="R591" i="3"/>
  <c r="S591" i="3" s="1"/>
  <c r="Q591" i="3"/>
  <c r="P591" i="3"/>
  <c r="N591" i="3"/>
  <c r="O591" i="3" s="1"/>
  <c r="E591" i="3"/>
  <c r="D591" i="3"/>
  <c r="C591" i="3"/>
  <c r="B591" i="3"/>
  <c r="Q590" i="3"/>
  <c r="AA589" i="3" s="1"/>
  <c r="N590" i="3"/>
  <c r="O590" i="3" s="1"/>
  <c r="E590" i="3"/>
  <c r="D590" i="3"/>
  <c r="C590" i="3"/>
  <c r="AC589" i="3"/>
  <c r="K589" i="3"/>
  <c r="K590" i="3" s="1"/>
  <c r="K591" i="3" s="1"/>
  <c r="J589" i="3"/>
  <c r="J590" i="3" s="1"/>
  <c r="J591" i="3" s="1"/>
  <c r="E589" i="3"/>
  <c r="X588" i="3"/>
  <c r="E199" i="10" s="1"/>
  <c r="T588" i="3"/>
  <c r="U588" i="3" s="1"/>
  <c r="R588" i="3"/>
  <c r="S588" i="3" s="1"/>
  <c r="Q588" i="3"/>
  <c r="AC586" i="3" s="1"/>
  <c r="P588" i="3"/>
  <c r="N588" i="3"/>
  <c r="O588" i="3" s="1"/>
  <c r="J588" i="3"/>
  <c r="E588" i="3"/>
  <c r="D588" i="3"/>
  <c r="C588" i="3"/>
  <c r="B588" i="3"/>
  <c r="AC587" i="3"/>
  <c r="F199" i="10" s="1"/>
  <c r="X587" i="3"/>
  <c r="D199" i="10" s="1"/>
  <c r="T587" i="3"/>
  <c r="U587" i="3" s="1"/>
  <c r="AV588" i="3" s="1"/>
  <c r="R587" i="3"/>
  <c r="S587" i="3" s="1"/>
  <c r="Q587" i="3"/>
  <c r="AA586" i="3" s="1"/>
  <c r="P587" i="3"/>
  <c r="AB586" i="3" s="1"/>
  <c r="N587" i="3"/>
  <c r="O587" i="3" s="1"/>
  <c r="E587" i="3"/>
  <c r="D587" i="3"/>
  <c r="C587" i="3"/>
  <c r="AD586" i="3"/>
  <c r="K586" i="3"/>
  <c r="K587" i="3" s="1"/>
  <c r="K588" i="3" s="1"/>
  <c r="J586" i="3"/>
  <c r="J587" i="3" s="1"/>
  <c r="I586" i="3"/>
  <c r="I587" i="3" s="1"/>
  <c r="I588" i="3" s="1"/>
  <c r="H586" i="3"/>
  <c r="E586" i="3"/>
  <c r="X585" i="3"/>
  <c r="E198" i="10" s="1"/>
  <c r="T585" i="3"/>
  <c r="U585" i="3" s="1"/>
  <c r="R585" i="3"/>
  <c r="S585" i="3" s="1"/>
  <c r="Q585" i="3"/>
  <c r="AC583" i="3" s="1"/>
  <c r="P585" i="3"/>
  <c r="N585" i="3"/>
  <c r="O585" i="3" s="1"/>
  <c r="E585" i="3"/>
  <c r="D585" i="3"/>
  <c r="C585" i="3"/>
  <c r="B585" i="3"/>
  <c r="AC584" i="3"/>
  <c r="F198" i="10" s="1"/>
  <c r="X584" i="3"/>
  <c r="D198" i="10" s="1"/>
  <c r="T584" i="3"/>
  <c r="U584" i="3" s="1"/>
  <c r="AV585" i="3" s="1"/>
  <c r="R584" i="3"/>
  <c r="S584" i="3" s="1"/>
  <c r="Q584" i="3"/>
  <c r="AA583" i="3" s="1"/>
  <c r="P584" i="3"/>
  <c r="AB583" i="3" s="1"/>
  <c r="N584" i="3"/>
  <c r="O584" i="3" s="1"/>
  <c r="E584" i="3"/>
  <c r="D584" i="3"/>
  <c r="C584" i="3"/>
  <c r="AD583" i="3"/>
  <c r="K583" i="3"/>
  <c r="K584" i="3" s="1"/>
  <c r="K585" i="3" s="1"/>
  <c r="J583" i="3"/>
  <c r="J584" i="3" s="1"/>
  <c r="J585" i="3" s="1"/>
  <c r="I583" i="3"/>
  <c r="I584" i="3" s="1"/>
  <c r="I585" i="3" s="1"/>
  <c r="H583" i="3"/>
  <c r="H584" i="3" s="1"/>
  <c r="H585" i="3" s="1"/>
  <c r="E583" i="3"/>
  <c r="X582" i="3"/>
  <c r="E197" i="10" s="1"/>
  <c r="U582" i="3"/>
  <c r="T582" i="3"/>
  <c r="R582" i="3"/>
  <c r="S582" i="3" s="1"/>
  <c r="Q582" i="3"/>
  <c r="P582" i="3"/>
  <c r="N582" i="3"/>
  <c r="O582" i="3" s="1"/>
  <c r="E582" i="3"/>
  <c r="D582" i="3"/>
  <c r="C582" i="3"/>
  <c r="B582" i="3"/>
  <c r="T581" i="3"/>
  <c r="U581" i="3" s="1"/>
  <c r="AV582" i="3" s="1"/>
  <c r="Q581" i="3"/>
  <c r="AA580" i="3" s="1"/>
  <c r="P581" i="3"/>
  <c r="AB580" i="3" s="1"/>
  <c r="E581" i="3"/>
  <c r="D581" i="3"/>
  <c r="C581" i="3"/>
  <c r="K580" i="3"/>
  <c r="K581" i="3" s="1"/>
  <c r="K582" i="3" s="1"/>
  <c r="J580" i="3"/>
  <c r="J581" i="3" s="1"/>
  <c r="J582" i="3" s="1"/>
  <c r="H580" i="3"/>
  <c r="H581" i="3" s="1"/>
  <c r="H582" i="3" s="1"/>
  <c r="E580" i="3"/>
  <c r="X579" i="3"/>
  <c r="E196" i="10" s="1"/>
  <c r="T579" i="3"/>
  <c r="U579" i="3" s="1"/>
  <c r="R579" i="3"/>
  <c r="S579" i="3" s="1"/>
  <c r="Q579" i="3"/>
  <c r="P579" i="3"/>
  <c r="N579" i="3"/>
  <c r="O579" i="3" s="1"/>
  <c r="E579" i="3"/>
  <c r="D579" i="3"/>
  <c r="C579" i="3"/>
  <c r="B579" i="3"/>
  <c r="AC578" i="3"/>
  <c r="F196" i="10" s="1"/>
  <c r="X578" i="3"/>
  <c r="D196" i="10" s="1"/>
  <c r="T578" i="3"/>
  <c r="U578" i="3" s="1"/>
  <c r="AV579" i="3" s="1"/>
  <c r="R578" i="3"/>
  <c r="S578" i="3" s="1"/>
  <c r="Q578" i="3"/>
  <c r="AA577" i="3" s="1"/>
  <c r="P578" i="3"/>
  <c r="AB577" i="3" s="1"/>
  <c r="N578" i="3"/>
  <c r="O578" i="3" s="1"/>
  <c r="E578" i="3"/>
  <c r="D578" i="3"/>
  <c r="C578" i="3"/>
  <c r="AD577" i="3"/>
  <c r="AC577" i="3"/>
  <c r="K577" i="3"/>
  <c r="K578" i="3" s="1"/>
  <c r="K579" i="3" s="1"/>
  <c r="J577" i="3"/>
  <c r="J578" i="3" s="1"/>
  <c r="J579" i="3" s="1"/>
  <c r="I577" i="3"/>
  <c r="I578" i="3" s="1"/>
  <c r="I579" i="3" s="1"/>
  <c r="H577" i="3"/>
  <c r="H578" i="3" s="1"/>
  <c r="H579" i="3" s="1"/>
  <c r="E577" i="3"/>
  <c r="X576" i="3"/>
  <c r="E195" i="10" s="1"/>
  <c r="T576" i="3"/>
  <c r="U576" i="3" s="1"/>
  <c r="R576" i="3"/>
  <c r="S576" i="3" s="1"/>
  <c r="W574" i="3" s="1"/>
  <c r="Q576" i="3"/>
  <c r="AC574" i="3" s="1"/>
  <c r="P576" i="3"/>
  <c r="N576" i="3"/>
  <c r="O576" i="3" s="1"/>
  <c r="E576" i="3"/>
  <c r="D576" i="3"/>
  <c r="C576" i="3"/>
  <c r="B576" i="3"/>
  <c r="AC575" i="3"/>
  <c r="F195" i="10" s="1"/>
  <c r="X575" i="3"/>
  <c r="D195" i="10" s="1"/>
  <c r="T575" i="3"/>
  <c r="U575" i="3" s="1"/>
  <c r="AV576" i="3" s="1"/>
  <c r="R575" i="3"/>
  <c r="S575" i="3" s="1"/>
  <c r="Q575" i="3"/>
  <c r="AA574" i="3" s="1"/>
  <c r="P575" i="3"/>
  <c r="N575" i="3"/>
  <c r="O575" i="3" s="1"/>
  <c r="E575" i="3"/>
  <c r="D575" i="3"/>
  <c r="C575" i="3"/>
  <c r="AD574" i="3"/>
  <c r="K574" i="3"/>
  <c r="K575" i="3" s="1"/>
  <c r="K576" i="3" s="1"/>
  <c r="J574" i="3"/>
  <c r="J575" i="3" s="1"/>
  <c r="J576" i="3" s="1"/>
  <c r="I574" i="3"/>
  <c r="I575" i="3" s="1"/>
  <c r="I576" i="3" s="1"/>
  <c r="H574" i="3"/>
  <c r="AG574" i="3" s="1"/>
  <c r="E574" i="3"/>
  <c r="X573" i="3"/>
  <c r="E194" i="10" s="1"/>
  <c r="T573" i="3"/>
  <c r="U573" i="3" s="1"/>
  <c r="R573" i="3"/>
  <c r="S573" i="3" s="1"/>
  <c r="Q573" i="3"/>
  <c r="AC571" i="3" s="1"/>
  <c r="P573" i="3"/>
  <c r="N573" i="3"/>
  <c r="O573" i="3" s="1"/>
  <c r="K573" i="3"/>
  <c r="E573" i="3"/>
  <c r="D573" i="3"/>
  <c r="C573" i="3"/>
  <c r="B573" i="3"/>
  <c r="Q572" i="3"/>
  <c r="AA571" i="3" s="1"/>
  <c r="E572" i="3"/>
  <c r="D572" i="3"/>
  <c r="C572" i="3"/>
  <c r="K571" i="3"/>
  <c r="K572" i="3" s="1"/>
  <c r="J571" i="3"/>
  <c r="J572" i="3" s="1"/>
  <c r="J573" i="3" s="1"/>
  <c r="E571" i="3"/>
  <c r="X570" i="3"/>
  <c r="E193" i="10" s="1"/>
  <c r="T570" i="3"/>
  <c r="U570" i="3" s="1"/>
  <c r="R570" i="3"/>
  <c r="S570" i="3" s="1"/>
  <c r="Q570" i="3"/>
  <c r="AC568" i="3" s="1"/>
  <c r="P570" i="3"/>
  <c r="N570" i="3"/>
  <c r="O570" i="3" s="1"/>
  <c r="E570" i="3"/>
  <c r="D570" i="3"/>
  <c r="C570" i="3"/>
  <c r="B570" i="3"/>
  <c r="Q569" i="3"/>
  <c r="AA568" i="3" s="1"/>
  <c r="E569" i="3"/>
  <c r="D569" i="3"/>
  <c r="C569" i="3"/>
  <c r="K568" i="3"/>
  <c r="K569" i="3" s="1"/>
  <c r="K570" i="3" s="1"/>
  <c r="J568" i="3"/>
  <c r="J569" i="3" s="1"/>
  <c r="J570" i="3" s="1"/>
  <c r="E568" i="3"/>
  <c r="X567" i="3"/>
  <c r="E192" i="10" s="1"/>
  <c r="T567" i="3"/>
  <c r="U567" i="3" s="1"/>
  <c r="R567" i="3"/>
  <c r="S567" i="3" s="1"/>
  <c r="Q567" i="3"/>
  <c r="AC565" i="3" s="1"/>
  <c r="P567" i="3"/>
  <c r="N567" i="3"/>
  <c r="O567" i="3" s="1"/>
  <c r="E567" i="3"/>
  <c r="D567" i="3"/>
  <c r="C567" i="3"/>
  <c r="B567" i="3"/>
  <c r="AC566" i="3"/>
  <c r="F192" i="10" s="1"/>
  <c r="Q566" i="3"/>
  <c r="AA565" i="3" s="1"/>
  <c r="N566" i="3"/>
  <c r="O566" i="3" s="1"/>
  <c r="E566" i="3"/>
  <c r="D566" i="3"/>
  <c r="C566" i="3"/>
  <c r="K565" i="3"/>
  <c r="K566" i="3" s="1"/>
  <c r="K567" i="3" s="1"/>
  <c r="J565" i="3"/>
  <c r="J566" i="3" s="1"/>
  <c r="J567" i="3" s="1"/>
  <c r="H565" i="3"/>
  <c r="H566" i="3" s="1"/>
  <c r="H567" i="3" s="1"/>
  <c r="E565" i="3"/>
  <c r="X564" i="3"/>
  <c r="E191" i="10" s="1"/>
  <c r="T564" i="3"/>
  <c r="U564" i="3" s="1"/>
  <c r="R564" i="3"/>
  <c r="S564" i="3" s="1"/>
  <c r="Q564" i="3"/>
  <c r="AC562" i="3" s="1"/>
  <c r="P564" i="3"/>
  <c r="N564" i="3"/>
  <c r="O564" i="3" s="1"/>
  <c r="E564" i="3"/>
  <c r="D564" i="3"/>
  <c r="C564" i="3"/>
  <c r="B564" i="3"/>
  <c r="AC563" i="3"/>
  <c r="F191" i="10" s="1"/>
  <c r="X563" i="3"/>
  <c r="D191" i="10" s="1"/>
  <c r="T563" i="3"/>
  <c r="U563" i="3" s="1"/>
  <c r="AV564" i="3" s="1"/>
  <c r="R563" i="3"/>
  <c r="S563" i="3" s="1"/>
  <c r="Q563" i="3"/>
  <c r="AA562" i="3" s="1"/>
  <c r="P563" i="3"/>
  <c r="AB562" i="3" s="1"/>
  <c r="N563" i="3"/>
  <c r="O563" i="3" s="1"/>
  <c r="E563" i="3"/>
  <c r="D563" i="3"/>
  <c r="C563" i="3"/>
  <c r="AD562" i="3"/>
  <c r="K562" i="3"/>
  <c r="K563" i="3" s="1"/>
  <c r="K564" i="3" s="1"/>
  <c r="J562" i="3"/>
  <c r="J563" i="3" s="1"/>
  <c r="J564" i="3" s="1"/>
  <c r="I562" i="3"/>
  <c r="I563" i="3" s="1"/>
  <c r="I564" i="3" s="1"/>
  <c r="H562" i="3"/>
  <c r="AG562" i="3" s="1"/>
  <c r="E562" i="3"/>
  <c r="X561" i="3"/>
  <c r="E190" i="10" s="1"/>
  <c r="T561" i="3"/>
  <c r="U561" i="3" s="1"/>
  <c r="R561" i="3"/>
  <c r="S561" i="3" s="1"/>
  <c r="Q561" i="3"/>
  <c r="AC559" i="3" s="1"/>
  <c r="P561" i="3"/>
  <c r="N561" i="3"/>
  <c r="O561" i="3" s="1"/>
  <c r="E561" i="3"/>
  <c r="D561" i="3"/>
  <c r="C561" i="3"/>
  <c r="B561" i="3"/>
  <c r="AC560" i="3"/>
  <c r="F190" i="10" s="1"/>
  <c r="X560" i="3"/>
  <c r="D190" i="10" s="1"/>
  <c r="T560" i="3"/>
  <c r="U560" i="3" s="1"/>
  <c r="AV561" i="3" s="1"/>
  <c r="R560" i="3"/>
  <c r="S560" i="3" s="1"/>
  <c r="Q560" i="3"/>
  <c r="AA559" i="3" s="1"/>
  <c r="P560" i="3"/>
  <c r="AB559" i="3" s="1"/>
  <c r="N560" i="3"/>
  <c r="O560" i="3" s="1"/>
  <c r="E560" i="3"/>
  <c r="D560" i="3"/>
  <c r="C560" i="3"/>
  <c r="AD559" i="3"/>
  <c r="K559" i="3"/>
  <c r="K560" i="3" s="1"/>
  <c r="K561" i="3" s="1"/>
  <c r="J559" i="3"/>
  <c r="J560" i="3" s="1"/>
  <c r="J561" i="3" s="1"/>
  <c r="I559" i="3"/>
  <c r="I560" i="3" s="1"/>
  <c r="I561" i="3" s="1"/>
  <c r="H559" i="3"/>
  <c r="E559" i="3"/>
  <c r="X558" i="3"/>
  <c r="E189" i="10" s="1"/>
  <c r="T558" i="3"/>
  <c r="U558" i="3" s="1"/>
  <c r="R558" i="3"/>
  <c r="S558" i="3" s="1"/>
  <c r="Q558" i="3"/>
  <c r="P558" i="3"/>
  <c r="N558" i="3"/>
  <c r="O558" i="3" s="1"/>
  <c r="E558" i="3"/>
  <c r="D558" i="3"/>
  <c r="C558" i="3"/>
  <c r="B558" i="3"/>
  <c r="X557" i="3"/>
  <c r="D189" i="10" s="1"/>
  <c r="Q557" i="3"/>
  <c r="AA556" i="3" s="1"/>
  <c r="E557" i="3"/>
  <c r="D557" i="3"/>
  <c r="C557" i="3"/>
  <c r="K556" i="3"/>
  <c r="K557" i="3" s="1"/>
  <c r="K558" i="3" s="1"/>
  <c r="J556" i="3"/>
  <c r="J557" i="3" s="1"/>
  <c r="J558" i="3" s="1"/>
  <c r="H556" i="3"/>
  <c r="E556" i="3"/>
  <c r="X555" i="3"/>
  <c r="E188" i="10" s="1"/>
  <c r="T555" i="3"/>
  <c r="U555" i="3" s="1"/>
  <c r="R555" i="3"/>
  <c r="S555" i="3" s="1"/>
  <c r="Q555" i="3"/>
  <c r="AC553" i="3" s="1"/>
  <c r="P555" i="3"/>
  <c r="N555" i="3"/>
  <c r="O555" i="3" s="1"/>
  <c r="E555" i="3"/>
  <c r="D555" i="3"/>
  <c r="C555" i="3"/>
  <c r="B555" i="3"/>
  <c r="AC554" i="3"/>
  <c r="F188" i="10" s="1"/>
  <c r="X554" i="3"/>
  <c r="D188" i="10" s="1"/>
  <c r="T554" i="3"/>
  <c r="U554" i="3" s="1"/>
  <c r="AV555" i="3" s="1"/>
  <c r="R554" i="3"/>
  <c r="S554" i="3" s="1"/>
  <c r="Q554" i="3"/>
  <c r="AA553" i="3" s="1"/>
  <c r="P554" i="3"/>
  <c r="AB553" i="3" s="1"/>
  <c r="N554" i="3"/>
  <c r="O554" i="3" s="1"/>
  <c r="E554" i="3"/>
  <c r="D554" i="3"/>
  <c r="C554" i="3"/>
  <c r="AD553" i="3"/>
  <c r="K553" i="3"/>
  <c r="K554" i="3" s="1"/>
  <c r="K555" i="3" s="1"/>
  <c r="J553" i="3"/>
  <c r="J554" i="3" s="1"/>
  <c r="J555" i="3" s="1"/>
  <c r="I553" i="3"/>
  <c r="I554" i="3" s="1"/>
  <c r="I555" i="3" s="1"/>
  <c r="H553" i="3"/>
  <c r="E553" i="3"/>
  <c r="X552" i="3"/>
  <c r="E187" i="10" s="1"/>
  <c r="T552" i="3"/>
  <c r="U552" i="3" s="1"/>
  <c r="R552" i="3"/>
  <c r="S552" i="3" s="1"/>
  <c r="W550" i="3" s="1"/>
  <c r="Q552" i="3"/>
  <c r="P552" i="3"/>
  <c r="N552" i="3"/>
  <c r="O552" i="3" s="1"/>
  <c r="E552" i="3"/>
  <c r="D552" i="3"/>
  <c r="C552" i="3"/>
  <c r="B552" i="3"/>
  <c r="AC551" i="3"/>
  <c r="F187" i="10" s="1"/>
  <c r="X551" i="3"/>
  <c r="D187" i="10" s="1"/>
  <c r="T551" i="3"/>
  <c r="U551" i="3" s="1"/>
  <c r="AV552" i="3" s="1"/>
  <c r="R551" i="3"/>
  <c r="S551" i="3" s="1"/>
  <c r="Q551" i="3"/>
  <c r="AA550" i="3" s="1"/>
  <c r="P551" i="3"/>
  <c r="AB550" i="3" s="1"/>
  <c r="N551" i="3"/>
  <c r="O551" i="3" s="1"/>
  <c r="E551" i="3"/>
  <c r="D551" i="3"/>
  <c r="C551" i="3"/>
  <c r="AD550" i="3"/>
  <c r="AC550" i="3"/>
  <c r="K550" i="3"/>
  <c r="K551" i="3" s="1"/>
  <c r="K552" i="3" s="1"/>
  <c r="J550" i="3"/>
  <c r="J551" i="3" s="1"/>
  <c r="J552" i="3" s="1"/>
  <c r="I550" i="3"/>
  <c r="I551" i="3" s="1"/>
  <c r="I552" i="3" s="1"/>
  <c r="H550" i="3"/>
  <c r="AG550" i="3" s="1"/>
  <c r="E550" i="3"/>
  <c r="X549" i="3"/>
  <c r="E186" i="10" s="1"/>
  <c r="T549" i="3"/>
  <c r="U549" i="3" s="1"/>
  <c r="R549" i="3"/>
  <c r="S549" i="3" s="1"/>
  <c r="Q549" i="3"/>
  <c r="P549" i="3"/>
  <c r="N549" i="3"/>
  <c r="O549" i="3" s="1"/>
  <c r="E549" i="3"/>
  <c r="D549" i="3"/>
  <c r="C549" i="3"/>
  <c r="B549" i="3"/>
  <c r="Q548" i="3"/>
  <c r="AA547" i="3" s="1"/>
  <c r="E548" i="3"/>
  <c r="D548" i="3"/>
  <c r="C548" i="3"/>
  <c r="AC547" i="3"/>
  <c r="K547" i="3"/>
  <c r="K548" i="3" s="1"/>
  <c r="K549" i="3" s="1"/>
  <c r="J547" i="3"/>
  <c r="J548" i="3" s="1"/>
  <c r="J549" i="3" s="1"/>
  <c r="E547" i="3"/>
  <c r="X546" i="3"/>
  <c r="E185" i="10" s="1"/>
  <c r="T546" i="3"/>
  <c r="U546" i="3" s="1"/>
  <c r="R546" i="3"/>
  <c r="S546" i="3" s="1"/>
  <c r="Q546" i="3"/>
  <c r="P546" i="3"/>
  <c r="N546" i="3"/>
  <c r="O546" i="3" s="1"/>
  <c r="E546" i="3"/>
  <c r="D546" i="3"/>
  <c r="C546" i="3"/>
  <c r="B546" i="3"/>
  <c r="R545" i="3"/>
  <c r="S545" i="3" s="1"/>
  <c r="Q545" i="3"/>
  <c r="AA544" i="3" s="1"/>
  <c r="E545" i="3"/>
  <c r="D545" i="3"/>
  <c r="C545" i="3"/>
  <c r="K544" i="3"/>
  <c r="K545" i="3" s="1"/>
  <c r="K546" i="3" s="1"/>
  <c r="J544" i="3"/>
  <c r="J545" i="3" s="1"/>
  <c r="J546" i="3" s="1"/>
  <c r="E544" i="3"/>
  <c r="X543" i="3"/>
  <c r="E184" i="10" s="1"/>
  <c r="T543" i="3"/>
  <c r="U543" i="3" s="1"/>
  <c r="R543" i="3"/>
  <c r="S543" i="3" s="1"/>
  <c r="Q543" i="3"/>
  <c r="AC541" i="3" s="1"/>
  <c r="P543" i="3"/>
  <c r="N543" i="3"/>
  <c r="O543" i="3" s="1"/>
  <c r="E543" i="3"/>
  <c r="D543" i="3"/>
  <c r="C543" i="3"/>
  <c r="B543" i="3"/>
  <c r="T542" i="3"/>
  <c r="U542" i="3" s="1"/>
  <c r="AV543" i="3" s="1"/>
  <c r="Q542" i="3"/>
  <c r="AA541" i="3" s="1"/>
  <c r="E542" i="3"/>
  <c r="D542" i="3"/>
  <c r="C542" i="3"/>
  <c r="AD541" i="3"/>
  <c r="K541" i="3"/>
  <c r="K542" i="3" s="1"/>
  <c r="K543" i="3" s="1"/>
  <c r="J541" i="3"/>
  <c r="J542" i="3" s="1"/>
  <c r="J543" i="3" s="1"/>
  <c r="E541" i="3"/>
  <c r="X540" i="3"/>
  <c r="E183" i="10" s="1"/>
  <c r="T540" i="3"/>
  <c r="U540" i="3" s="1"/>
  <c r="R540" i="3"/>
  <c r="S540" i="3" s="1"/>
  <c r="Q540" i="3"/>
  <c r="AC538" i="3" s="1"/>
  <c r="P540" i="3"/>
  <c r="N540" i="3"/>
  <c r="O540" i="3" s="1"/>
  <c r="E540" i="3"/>
  <c r="D540" i="3"/>
  <c r="C540" i="3"/>
  <c r="B540" i="3"/>
  <c r="T539" i="3"/>
  <c r="U539" i="3" s="1"/>
  <c r="AV540" i="3" s="1"/>
  <c r="Q539" i="3"/>
  <c r="AA538" i="3" s="1"/>
  <c r="E539" i="3"/>
  <c r="D539" i="3"/>
  <c r="C539" i="3"/>
  <c r="K538" i="3"/>
  <c r="K539" i="3" s="1"/>
  <c r="K540" i="3" s="1"/>
  <c r="J538" i="3"/>
  <c r="J539" i="3" s="1"/>
  <c r="J540" i="3" s="1"/>
  <c r="H538" i="3"/>
  <c r="E538" i="3"/>
  <c r="X537" i="3"/>
  <c r="E182" i="10" s="1"/>
  <c r="T537" i="3"/>
  <c r="U537" i="3" s="1"/>
  <c r="R537" i="3"/>
  <c r="S537" i="3" s="1"/>
  <c r="Q537" i="3"/>
  <c r="AC535" i="3" s="1"/>
  <c r="P537" i="3"/>
  <c r="N537" i="3"/>
  <c r="O537" i="3" s="1"/>
  <c r="E537" i="3"/>
  <c r="D537" i="3"/>
  <c r="C537" i="3"/>
  <c r="B537" i="3"/>
  <c r="AC536" i="3"/>
  <c r="F182" i="10" s="1"/>
  <c r="X536" i="3"/>
  <c r="D182" i="10" s="1"/>
  <c r="T536" i="3"/>
  <c r="U536" i="3" s="1"/>
  <c r="AV537" i="3" s="1"/>
  <c r="R536" i="3"/>
  <c r="S536" i="3" s="1"/>
  <c r="Q536" i="3"/>
  <c r="AA535" i="3" s="1"/>
  <c r="P536" i="3"/>
  <c r="N536" i="3"/>
  <c r="O536" i="3" s="1"/>
  <c r="E536" i="3"/>
  <c r="D536" i="3"/>
  <c r="C536" i="3"/>
  <c r="AD535" i="3"/>
  <c r="AB535" i="3"/>
  <c r="K535" i="3"/>
  <c r="K536" i="3" s="1"/>
  <c r="K537" i="3" s="1"/>
  <c r="J535" i="3"/>
  <c r="J536" i="3" s="1"/>
  <c r="J537" i="3" s="1"/>
  <c r="I535" i="3"/>
  <c r="I536" i="3" s="1"/>
  <c r="I537" i="3" s="1"/>
  <c r="H535" i="3"/>
  <c r="Y535" i="3" s="1"/>
  <c r="E535" i="3"/>
  <c r="X534" i="3"/>
  <c r="E181" i="10" s="1"/>
  <c r="T534" i="3"/>
  <c r="U534" i="3" s="1"/>
  <c r="R534" i="3"/>
  <c r="S534" i="3" s="1"/>
  <c r="Q534" i="3"/>
  <c r="P534" i="3"/>
  <c r="N534" i="3"/>
  <c r="O534" i="3" s="1"/>
  <c r="E534" i="3"/>
  <c r="D534" i="3"/>
  <c r="C534" i="3"/>
  <c r="B534" i="3"/>
  <c r="X533" i="3"/>
  <c r="D181" i="10" s="1"/>
  <c r="R533" i="3"/>
  <c r="S533" i="3" s="1"/>
  <c r="Q533" i="3"/>
  <c r="AA532" i="3" s="1"/>
  <c r="P533" i="3"/>
  <c r="AB532" i="3" s="1"/>
  <c r="N533" i="3"/>
  <c r="O533" i="3" s="1"/>
  <c r="E533" i="3"/>
  <c r="D533" i="3"/>
  <c r="C533" i="3"/>
  <c r="AC532" i="3"/>
  <c r="K532" i="3"/>
  <c r="K533" i="3" s="1"/>
  <c r="K534" i="3" s="1"/>
  <c r="J532" i="3"/>
  <c r="J533" i="3" s="1"/>
  <c r="J534" i="3" s="1"/>
  <c r="I532" i="3"/>
  <c r="I533" i="3" s="1"/>
  <c r="I534" i="3" s="1"/>
  <c r="E532" i="3"/>
  <c r="X531" i="3"/>
  <c r="E180" i="10" s="1"/>
  <c r="T531" i="3"/>
  <c r="U531" i="3" s="1"/>
  <c r="R531" i="3"/>
  <c r="S531" i="3" s="1"/>
  <c r="Q531" i="3"/>
  <c r="P531" i="3"/>
  <c r="N531" i="3"/>
  <c r="O531" i="3" s="1"/>
  <c r="E531" i="3"/>
  <c r="D531" i="3"/>
  <c r="C531" i="3"/>
  <c r="B531" i="3"/>
  <c r="AC530" i="3"/>
  <c r="F180" i="10" s="1"/>
  <c r="X530" i="3"/>
  <c r="D180" i="10" s="1"/>
  <c r="T530" i="3"/>
  <c r="U530" i="3" s="1"/>
  <c r="AV531" i="3" s="1"/>
  <c r="R530" i="3"/>
  <c r="S530" i="3" s="1"/>
  <c r="Q530" i="3"/>
  <c r="P530" i="3"/>
  <c r="AB529" i="3" s="1"/>
  <c r="N530" i="3"/>
  <c r="O530" i="3" s="1"/>
  <c r="E530" i="3"/>
  <c r="D530" i="3"/>
  <c r="C530" i="3"/>
  <c r="AD529" i="3"/>
  <c r="AA529" i="3"/>
  <c r="K529" i="3"/>
  <c r="K530" i="3" s="1"/>
  <c r="K531" i="3" s="1"/>
  <c r="J529" i="3"/>
  <c r="J530" i="3" s="1"/>
  <c r="J531" i="3" s="1"/>
  <c r="I529" i="3"/>
  <c r="I530" i="3" s="1"/>
  <c r="I531" i="3" s="1"/>
  <c r="H529" i="3"/>
  <c r="E529" i="3"/>
  <c r="X528" i="3"/>
  <c r="E179" i="10" s="1"/>
  <c r="T528" i="3"/>
  <c r="U528" i="3" s="1"/>
  <c r="R528" i="3"/>
  <c r="S528" i="3" s="1"/>
  <c r="Q528" i="3"/>
  <c r="AC526" i="3" s="1"/>
  <c r="P528" i="3"/>
  <c r="N528" i="3"/>
  <c r="O528" i="3" s="1"/>
  <c r="E528" i="3"/>
  <c r="D528" i="3"/>
  <c r="C528" i="3"/>
  <c r="B528" i="3"/>
  <c r="AC527" i="3"/>
  <c r="F179" i="10" s="1"/>
  <c r="X527" i="3"/>
  <c r="D179" i="10" s="1"/>
  <c r="T527" i="3"/>
  <c r="U527" i="3" s="1"/>
  <c r="AV528" i="3" s="1"/>
  <c r="R527" i="3"/>
  <c r="S527" i="3" s="1"/>
  <c r="Q527" i="3"/>
  <c r="P527" i="3"/>
  <c r="AB526" i="3" s="1"/>
  <c r="N527" i="3"/>
  <c r="O527" i="3" s="1"/>
  <c r="E527" i="3"/>
  <c r="D527" i="3"/>
  <c r="C527" i="3"/>
  <c r="AD526" i="3"/>
  <c r="K526" i="3"/>
  <c r="K527" i="3" s="1"/>
  <c r="K528" i="3" s="1"/>
  <c r="J526" i="3"/>
  <c r="J527" i="3" s="1"/>
  <c r="J528" i="3" s="1"/>
  <c r="I526" i="3"/>
  <c r="I527" i="3" s="1"/>
  <c r="I528" i="3" s="1"/>
  <c r="H526" i="3"/>
  <c r="E526" i="3"/>
  <c r="X525" i="3"/>
  <c r="E178" i="10" s="1"/>
  <c r="T525" i="3"/>
  <c r="U525" i="3" s="1"/>
  <c r="R525" i="3"/>
  <c r="S525" i="3" s="1"/>
  <c r="Q525" i="3"/>
  <c r="AC523" i="3" s="1"/>
  <c r="P525" i="3"/>
  <c r="N525" i="3"/>
  <c r="O525" i="3" s="1"/>
  <c r="E525" i="3"/>
  <c r="D525" i="3"/>
  <c r="C525" i="3"/>
  <c r="B525" i="3"/>
  <c r="Q524" i="3"/>
  <c r="AA523" i="3" s="1"/>
  <c r="E524" i="3"/>
  <c r="D524" i="3"/>
  <c r="C524" i="3"/>
  <c r="K523" i="3"/>
  <c r="K524" i="3" s="1"/>
  <c r="K525" i="3" s="1"/>
  <c r="J523" i="3"/>
  <c r="J524" i="3" s="1"/>
  <c r="J525" i="3" s="1"/>
  <c r="E523" i="3"/>
  <c r="X522" i="3"/>
  <c r="E177" i="10" s="1"/>
  <c r="T522" i="3"/>
  <c r="U522" i="3" s="1"/>
  <c r="R522" i="3"/>
  <c r="S522" i="3" s="1"/>
  <c r="Q522" i="3"/>
  <c r="AC520" i="3" s="1"/>
  <c r="P522" i="3"/>
  <c r="N522" i="3"/>
  <c r="O522" i="3" s="1"/>
  <c r="E522" i="3"/>
  <c r="D522" i="3"/>
  <c r="C522" i="3"/>
  <c r="B522" i="3"/>
  <c r="AC521" i="3"/>
  <c r="F177" i="10" s="1"/>
  <c r="Q521" i="3"/>
  <c r="AA520" i="3" s="1"/>
  <c r="E521" i="3"/>
  <c r="D521" i="3"/>
  <c r="C521" i="3"/>
  <c r="K520" i="3"/>
  <c r="K521" i="3" s="1"/>
  <c r="K522" i="3" s="1"/>
  <c r="J520" i="3"/>
  <c r="J521" i="3" s="1"/>
  <c r="J522" i="3" s="1"/>
  <c r="H520" i="3"/>
  <c r="H521" i="3" s="1"/>
  <c r="H522" i="3" s="1"/>
  <c r="E520" i="3"/>
  <c r="X519" i="3"/>
  <c r="E176" i="10" s="1"/>
  <c r="T519" i="3"/>
  <c r="U519" i="3" s="1"/>
  <c r="R519" i="3"/>
  <c r="S519" i="3" s="1"/>
  <c r="Q519" i="3"/>
  <c r="P519" i="3"/>
  <c r="N519" i="3"/>
  <c r="O519" i="3" s="1"/>
  <c r="E519" i="3"/>
  <c r="D519" i="3"/>
  <c r="C519" i="3"/>
  <c r="B519" i="3"/>
  <c r="Q518" i="3"/>
  <c r="AA517" i="3" s="1"/>
  <c r="P518" i="3"/>
  <c r="AB517" i="3" s="1"/>
  <c r="E518" i="3"/>
  <c r="D518" i="3"/>
  <c r="C518" i="3"/>
  <c r="K517" i="3"/>
  <c r="K518" i="3" s="1"/>
  <c r="K519" i="3" s="1"/>
  <c r="J517" i="3"/>
  <c r="J518" i="3" s="1"/>
  <c r="J519" i="3" s="1"/>
  <c r="I517" i="3"/>
  <c r="I518" i="3" s="1"/>
  <c r="I519" i="3" s="1"/>
  <c r="E517" i="3"/>
  <c r="X516" i="3"/>
  <c r="E175" i="10" s="1"/>
  <c r="T516" i="3"/>
  <c r="U516" i="3" s="1"/>
  <c r="S516" i="3"/>
  <c r="R516" i="3"/>
  <c r="Q516" i="3"/>
  <c r="P516" i="3"/>
  <c r="N516" i="3"/>
  <c r="O516" i="3" s="1"/>
  <c r="E516" i="3"/>
  <c r="D516" i="3"/>
  <c r="C516" i="3"/>
  <c r="B516" i="3"/>
  <c r="AC515" i="3"/>
  <c r="F175" i="10" s="1"/>
  <c r="X515" i="3"/>
  <c r="D175" i="10" s="1"/>
  <c r="T515" i="3"/>
  <c r="U515" i="3" s="1"/>
  <c r="AV516" i="3" s="1"/>
  <c r="R515" i="3"/>
  <c r="S515" i="3" s="1"/>
  <c r="Q515" i="3"/>
  <c r="AA514" i="3" s="1"/>
  <c r="P515" i="3"/>
  <c r="AB514" i="3" s="1"/>
  <c r="N515" i="3"/>
  <c r="O515" i="3" s="1"/>
  <c r="E515" i="3"/>
  <c r="D515" i="3"/>
  <c r="C515" i="3"/>
  <c r="AD514" i="3"/>
  <c r="K514" i="3"/>
  <c r="K515" i="3" s="1"/>
  <c r="K516" i="3" s="1"/>
  <c r="J514" i="3"/>
  <c r="J515" i="3" s="1"/>
  <c r="J516" i="3" s="1"/>
  <c r="I514" i="3"/>
  <c r="I515" i="3" s="1"/>
  <c r="I516" i="3" s="1"/>
  <c r="H514" i="3"/>
  <c r="H515" i="3" s="1"/>
  <c r="H516" i="3" s="1"/>
  <c r="E514" i="3"/>
  <c r="X513" i="3"/>
  <c r="E174" i="10" s="1"/>
  <c r="T513" i="3"/>
  <c r="U513" i="3" s="1"/>
  <c r="S513" i="3"/>
  <c r="W511" i="3" s="1"/>
  <c r="R513" i="3"/>
  <c r="Q513" i="3"/>
  <c r="P513" i="3"/>
  <c r="N513" i="3"/>
  <c r="O513" i="3" s="1"/>
  <c r="E513" i="3"/>
  <c r="D513" i="3"/>
  <c r="C513" i="3"/>
  <c r="B513" i="3"/>
  <c r="AC512" i="3"/>
  <c r="F174" i="10" s="1"/>
  <c r="X512" i="3"/>
  <c r="D174" i="10" s="1"/>
  <c r="T512" i="3"/>
  <c r="U512" i="3" s="1"/>
  <c r="AV513" i="3" s="1"/>
  <c r="R512" i="3"/>
  <c r="S512" i="3" s="1"/>
  <c r="Q512" i="3"/>
  <c r="AA511" i="3" s="1"/>
  <c r="P512" i="3"/>
  <c r="N512" i="3"/>
  <c r="O512" i="3" s="1"/>
  <c r="E512" i="3"/>
  <c r="D512" i="3"/>
  <c r="C512" i="3"/>
  <c r="AD511" i="3"/>
  <c r="AC511" i="3"/>
  <c r="K511" i="3"/>
  <c r="K512" i="3" s="1"/>
  <c r="K513" i="3" s="1"/>
  <c r="J511" i="3"/>
  <c r="J512" i="3" s="1"/>
  <c r="J513" i="3" s="1"/>
  <c r="I511" i="3"/>
  <c r="I512" i="3" s="1"/>
  <c r="I513" i="3" s="1"/>
  <c r="H511" i="3"/>
  <c r="H512" i="3" s="1"/>
  <c r="H513" i="3" s="1"/>
  <c r="E511" i="3"/>
  <c r="X510" i="3"/>
  <c r="E173" i="10" s="1"/>
  <c r="U510" i="3"/>
  <c r="T510" i="3"/>
  <c r="R510" i="3"/>
  <c r="S510" i="3" s="1"/>
  <c r="Q510" i="3"/>
  <c r="AC508" i="3" s="1"/>
  <c r="P510" i="3"/>
  <c r="N510" i="3"/>
  <c r="O510" i="3" s="1"/>
  <c r="E510" i="3"/>
  <c r="D510" i="3"/>
  <c r="C510" i="3"/>
  <c r="B510" i="3"/>
  <c r="X509" i="3"/>
  <c r="D173" i="10" s="1"/>
  <c r="Q509" i="3"/>
  <c r="AA508" i="3" s="1"/>
  <c r="N509" i="3"/>
  <c r="O509" i="3" s="1"/>
  <c r="E509" i="3"/>
  <c r="D509" i="3"/>
  <c r="C509" i="3"/>
  <c r="K508" i="3"/>
  <c r="K509" i="3" s="1"/>
  <c r="K510" i="3" s="1"/>
  <c r="J508" i="3"/>
  <c r="J509" i="3" s="1"/>
  <c r="J510" i="3" s="1"/>
  <c r="I508" i="3"/>
  <c r="I509" i="3" s="1"/>
  <c r="I510" i="3" s="1"/>
  <c r="E508" i="3"/>
  <c r="X507" i="3"/>
  <c r="E172" i="10" s="1"/>
  <c r="T507" i="3"/>
  <c r="U507" i="3" s="1"/>
  <c r="R507" i="3"/>
  <c r="S507" i="3" s="1"/>
  <c r="Q507" i="3"/>
  <c r="AC505" i="3" s="1"/>
  <c r="P507" i="3"/>
  <c r="N507" i="3"/>
  <c r="O507" i="3" s="1"/>
  <c r="E507" i="3"/>
  <c r="D507" i="3"/>
  <c r="C507" i="3"/>
  <c r="B507" i="3"/>
  <c r="AC506" i="3"/>
  <c r="F172" i="10" s="1"/>
  <c r="X506" i="3"/>
  <c r="D172" i="10" s="1"/>
  <c r="T506" i="3"/>
  <c r="U506" i="3" s="1"/>
  <c r="AV507" i="3" s="1"/>
  <c r="R506" i="3"/>
  <c r="S506" i="3" s="1"/>
  <c r="Q506" i="3"/>
  <c r="AA505" i="3" s="1"/>
  <c r="P506" i="3"/>
  <c r="AB505" i="3" s="1"/>
  <c r="N506" i="3"/>
  <c r="O506" i="3" s="1"/>
  <c r="E506" i="3"/>
  <c r="D506" i="3"/>
  <c r="C506" i="3"/>
  <c r="AD505" i="3"/>
  <c r="K505" i="3"/>
  <c r="K506" i="3" s="1"/>
  <c r="K507" i="3" s="1"/>
  <c r="J505" i="3"/>
  <c r="J506" i="3" s="1"/>
  <c r="J507" i="3" s="1"/>
  <c r="I505" i="3"/>
  <c r="I506" i="3" s="1"/>
  <c r="I507" i="3" s="1"/>
  <c r="H505" i="3"/>
  <c r="H506" i="3" s="1"/>
  <c r="H507" i="3" s="1"/>
  <c r="E505" i="3"/>
  <c r="X504" i="3"/>
  <c r="E171" i="10" s="1"/>
  <c r="T504" i="3"/>
  <c r="U504" i="3" s="1"/>
  <c r="R504" i="3"/>
  <c r="S504" i="3" s="1"/>
  <c r="Q504" i="3"/>
  <c r="AC502" i="3" s="1"/>
  <c r="P504" i="3"/>
  <c r="N504" i="3"/>
  <c r="O504" i="3" s="1"/>
  <c r="E504" i="3"/>
  <c r="D504" i="3"/>
  <c r="C504" i="3"/>
  <c r="B504" i="3"/>
  <c r="AC503" i="3"/>
  <c r="F171" i="10" s="1"/>
  <c r="X503" i="3"/>
  <c r="D171" i="10" s="1"/>
  <c r="T503" i="3"/>
  <c r="U503" i="3" s="1"/>
  <c r="R503" i="3"/>
  <c r="S503" i="3" s="1"/>
  <c r="Q503" i="3"/>
  <c r="AA502" i="3" s="1"/>
  <c r="P503" i="3"/>
  <c r="AB502" i="3" s="1"/>
  <c r="N503" i="3"/>
  <c r="O503" i="3" s="1"/>
  <c r="E503" i="3"/>
  <c r="D503" i="3"/>
  <c r="C503" i="3"/>
  <c r="AD502" i="3"/>
  <c r="K502" i="3"/>
  <c r="K503" i="3" s="1"/>
  <c r="K504" i="3" s="1"/>
  <c r="J502" i="3"/>
  <c r="J503" i="3" s="1"/>
  <c r="J504" i="3" s="1"/>
  <c r="I502" i="3"/>
  <c r="I503" i="3" s="1"/>
  <c r="I504" i="3" s="1"/>
  <c r="H502" i="3"/>
  <c r="AG502" i="3" s="1"/>
  <c r="E502" i="3"/>
  <c r="X501" i="3"/>
  <c r="E170" i="10" s="1"/>
  <c r="T501" i="3"/>
  <c r="U501" i="3" s="1"/>
  <c r="R501" i="3"/>
  <c r="S501" i="3" s="1"/>
  <c r="Q501" i="3"/>
  <c r="P501" i="3"/>
  <c r="N501" i="3"/>
  <c r="O501" i="3" s="1"/>
  <c r="E501" i="3"/>
  <c r="D501" i="3"/>
  <c r="C501" i="3"/>
  <c r="B501" i="3"/>
  <c r="Q500" i="3"/>
  <c r="AA499" i="3" s="1"/>
  <c r="E500" i="3"/>
  <c r="D500" i="3"/>
  <c r="C500" i="3"/>
  <c r="AC499" i="3"/>
  <c r="K499" i="3"/>
  <c r="K500" i="3" s="1"/>
  <c r="K501" i="3" s="1"/>
  <c r="J499" i="3"/>
  <c r="J500" i="3" s="1"/>
  <c r="J501" i="3" s="1"/>
  <c r="E499" i="3"/>
  <c r="X498" i="3"/>
  <c r="E169" i="10" s="1"/>
  <c r="T498" i="3"/>
  <c r="U498" i="3" s="1"/>
  <c r="R498" i="3"/>
  <c r="S498" i="3" s="1"/>
  <c r="Q498" i="3"/>
  <c r="AC496" i="3" s="1"/>
  <c r="P498" i="3"/>
  <c r="N498" i="3"/>
  <c r="O498" i="3" s="1"/>
  <c r="E498" i="3"/>
  <c r="D498" i="3"/>
  <c r="C498" i="3"/>
  <c r="B498" i="3"/>
  <c r="Q497" i="3"/>
  <c r="AA496" i="3" s="1"/>
  <c r="E497" i="3"/>
  <c r="D497" i="3"/>
  <c r="C497" i="3"/>
  <c r="K496" i="3"/>
  <c r="K497" i="3" s="1"/>
  <c r="K498" i="3" s="1"/>
  <c r="J496" i="3"/>
  <c r="J497" i="3" s="1"/>
  <c r="J498" i="3" s="1"/>
  <c r="E496" i="3"/>
  <c r="X495" i="3"/>
  <c r="E168" i="10" s="1"/>
  <c r="T495" i="3"/>
  <c r="U495" i="3" s="1"/>
  <c r="R495" i="3"/>
  <c r="S495" i="3" s="1"/>
  <c r="Q495" i="3"/>
  <c r="P495" i="3"/>
  <c r="N495" i="3"/>
  <c r="O495" i="3" s="1"/>
  <c r="E495" i="3"/>
  <c r="D495" i="3"/>
  <c r="C495" i="3"/>
  <c r="B495" i="3"/>
  <c r="Q494" i="3"/>
  <c r="AA493" i="3" s="1"/>
  <c r="P494" i="3"/>
  <c r="AB493" i="3" s="1"/>
  <c r="E494" i="3"/>
  <c r="D494" i="3"/>
  <c r="C494" i="3"/>
  <c r="K493" i="3"/>
  <c r="K494" i="3" s="1"/>
  <c r="K495" i="3" s="1"/>
  <c r="J493" i="3"/>
  <c r="J494" i="3" s="1"/>
  <c r="J495" i="3" s="1"/>
  <c r="I493" i="3"/>
  <c r="I494" i="3" s="1"/>
  <c r="I495" i="3" s="1"/>
  <c r="E493" i="3"/>
  <c r="X492" i="3"/>
  <c r="E167" i="10" s="1"/>
  <c r="T492" i="3"/>
  <c r="U492" i="3" s="1"/>
  <c r="R492" i="3"/>
  <c r="S492" i="3" s="1"/>
  <c r="Q492" i="3"/>
  <c r="P492" i="3"/>
  <c r="N492" i="3"/>
  <c r="O492" i="3" s="1"/>
  <c r="E492" i="3"/>
  <c r="D492" i="3"/>
  <c r="C492" i="3"/>
  <c r="B492" i="3"/>
  <c r="AC491" i="3"/>
  <c r="F167" i="10" s="1"/>
  <c r="X491" i="3"/>
  <c r="D167" i="10" s="1"/>
  <c r="T491" i="3"/>
  <c r="U491" i="3" s="1"/>
  <c r="AV492" i="3" s="1"/>
  <c r="R491" i="3"/>
  <c r="S491" i="3" s="1"/>
  <c r="Q491" i="3"/>
  <c r="AA490" i="3" s="1"/>
  <c r="P491" i="3"/>
  <c r="N491" i="3"/>
  <c r="O491" i="3" s="1"/>
  <c r="E491" i="3"/>
  <c r="D491" i="3"/>
  <c r="C491" i="3"/>
  <c r="AD490" i="3"/>
  <c r="AC490" i="3"/>
  <c r="AB490" i="3"/>
  <c r="K490" i="3"/>
  <c r="K491" i="3" s="1"/>
  <c r="K492" i="3" s="1"/>
  <c r="J490" i="3"/>
  <c r="J491" i="3" s="1"/>
  <c r="J492" i="3" s="1"/>
  <c r="I490" i="3"/>
  <c r="I491" i="3" s="1"/>
  <c r="I492" i="3" s="1"/>
  <c r="H490" i="3"/>
  <c r="E490" i="3"/>
  <c r="X489" i="3"/>
  <c r="E166" i="10" s="1"/>
  <c r="T489" i="3"/>
  <c r="U489" i="3" s="1"/>
  <c r="R489" i="3"/>
  <c r="S489" i="3" s="1"/>
  <c r="Q489" i="3"/>
  <c r="AC487" i="3" s="1"/>
  <c r="P489" i="3"/>
  <c r="N489" i="3"/>
  <c r="O489" i="3" s="1"/>
  <c r="E489" i="3"/>
  <c r="D489" i="3"/>
  <c r="C489" i="3"/>
  <c r="B489" i="3"/>
  <c r="AC488" i="3"/>
  <c r="F166" i="10" s="1"/>
  <c r="X488" i="3"/>
  <c r="D166" i="10" s="1"/>
  <c r="T488" i="3"/>
  <c r="U488" i="3" s="1"/>
  <c r="AV489" i="3" s="1"/>
  <c r="R488" i="3"/>
  <c r="S488" i="3" s="1"/>
  <c r="Q488" i="3"/>
  <c r="P488" i="3"/>
  <c r="N488" i="3"/>
  <c r="O488" i="3" s="1"/>
  <c r="K488" i="3"/>
  <c r="K489" i="3" s="1"/>
  <c r="E488" i="3"/>
  <c r="D488" i="3"/>
  <c r="C488" i="3"/>
  <c r="AG487" i="3"/>
  <c r="AD487" i="3"/>
  <c r="AB487" i="3"/>
  <c r="K487" i="3"/>
  <c r="J487" i="3"/>
  <c r="J488" i="3" s="1"/>
  <c r="J489" i="3" s="1"/>
  <c r="I487" i="3"/>
  <c r="I488" i="3" s="1"/>
  <c r="I489" i="3" s="1"/>
  <c r="H487" i="3"/>
  <c r="E487" i="3"/>
  <c r="X486" i="3"/>
  <c r="E165" i="10" s="1"/>
  <c r="T486" i="3"/>
  <c r="U486" i="3" s="1"/>
  <c r="R486" i="3"/>
  <c r="S486" i="3" s="1"/>
  <c r="Q486" i="3"/>
  <c r="AC484" i="3" s="1"/>
  <c r="P486" i="3"/>
  <c r="N486" i="3"/>
  <c r="O486" i="3" s="1"/>
  <c r="E486" i="3"/>
  <c r="D486" i="3"/>
  <c r="C486" i="3"/>
  <c r="B486" i="3"/>
  <c r="X485" i="3"/>
  <c r="D165" i="10" s="1"/>
  <c r="R485" i="3"/>
  <c r="S485" i="3" s="1"/>
  <c r="Q485" i="3"/>
  <c r="AA484" i="3" s="1"/>
  <c r="N485" i="3"/>
  <c r="O485" i="3" s="1"/>
  <c r="E485" i="3"/>
  <c r="D485" i="3"/>
  <c r="C485" i="3"/>
  <c r="K484" i="3"/>
  <c r="K485" i="3" s="1"/>
  <c r="K486" i="3" s="1"/>
  <c r="J484" i="3"/>
  <c r="J485" i="3" s="1"/>
  <c r="J486" i="3" s="1"/>
  <c r="I484" i="3"/>
  <c r="I485" i="3" s="1"/>
  <c r="I486" i="3" s="1"/>
  <c r="H484" i="3"/>
  <c r="H485" i="3" s="1"/>
  <c r="H486" i="3" s="1"/>
  <c r="E484" i="3"/>
  <c r="X483" i="3"/>
  <c r="E164" i="10" s="1"/>
  <c r="T483" i="3"/>
  <c r="U483" i="3" s="1"/>
  <c r="V483" i="3" s="1"/>
  <c r="AE483" i="3" s="1"/>
  <c r="R483" i="3"/>
  <c r="S483" i="3" s="1"/>
  <c r="Q483" i="3"/>
  <c r="AC481" i="3" s="1"/>
  <c r="P483" i="3"/>
  <c r="O483" i="3"/>
  <c r="N483" i="3"/>
  <c r="E483" i="3"/>
  <c r="D483" i="3"/>
  <c r="C483" i="3"/>
  <c r="B483" i="3"/>
  <c r="AC482" i="3"/>
  <c r="F164" i="10" s="1"/>
  <c r="X482" i="3"/>
  <c r="D164" i="10" s="1"/>
  <c r="T482" i="3"/>
  <c r="U482" i="3" s="1"/>
  <c r="AV483" i="3" s="1"/>
  <c r="R482" i="3"/>
  <c r="S482" i="3" s="1"/>
  <c r="Q482" i="3"/>
  <c r="P482" i="3"/>
  <c r="AB481" i="3" s="1"/>
  <c r="N482" i="3"/>
  <c r="O482" i="3" s="1"/>
  <c r="E482" i="3"/>
  <c r="D482" i="3"/>
  <c r="C482" i="3"/>
  <c r="AD481" i="3"/>
  <c r="AA481" i="3"/>
  <c r="K481" i="3"/>
  <c r="K482" i="3" s="1"/>
  <c r="K483" i="3" s="1"/>
  <c r="J481" i="3"/>
  <c r="J482" i="3" s="1"/>
  <c r="J483" i="3" s="1"/>
  <c r="I481" i="3"/>
  <c r="I482" i="3" s="1"/>
  <c r="I483" i="3" s="1"/>
  <c r="H481" i="3"/>
  <c r="E481" i="3"/>
  <c r="X480" i="3"/>
  <c r="E163" i="10" s="1"/>
  <c r="T480" i="3"/>
  <c r="U480" i="3" s="1"/>
  <c r="R480" i="3"/>
  <c r="S480" i="3" s="1"/>
  <c r="Q480" i="3"/>
  <c r="AC478" i="3" s="1"/>
  <c r="P480" i="3"/>
  <c r="N480" i="3"/>
  <c r="O480" i="3" s="1"/>
  <c r="E480" i="3"/>
  <c r="D480" i="3"/>
  <c r="C480" i="3"/>
  <c r="B480" i="3"/>
  <c r="AC479" i="3"/>
  <c r="F163" i="10" s="1"/>
  <c r="X479" i="3"/>
  <c r="D163" i="10" s="1"/>
  <c r="T479" i="3"/>
  <c r="U479" i="3" s="1"/>
  <c r="AV480" i="3" s="1"/>
  <c r="R479" i="3"/>
  <c r="S479" i="3" s="1"/>
  <c r="Q479" i="3"/>
  <c r="AA478" i="3" s="1"/>
  <c r="P479" i="3"/>
  <c r="AB478" i="3" s="1"/>
  <c r="N479" i="3"/>
  <c r="O479" i="3" s="1"/>
  <c r="E479" i="3"/>
  <c r="D479" i="3"/>
  <c r="C479" i="3"/>
  <c r="AD478" i="3"/>
  <c r="W478" i="3"/>
  <c r="K478" i="3"/>
  <c r="K479" i="3" s="1"/>
  <c r="K480" i="3" s="1"/>
  <c r="J478" i="3"/>
  <c r="J479" i="3" s="1"/>
  <c r="J480" i="3" s="1"/>
  <c r="I478" i="3"/>
  <c r="I479" i="3" s="1"/>
  <c r="I480" i="3" s="1"/>
  <c r="H478" i="3"/>
  <c r="AG478" i="3" s="1"/>
  <c r="E478" i="3"/>
  <c r="X477" i="3"/>
  <c r="E162" i="10" s="1"/>
  <c r="T477" i="3"/>
  <c r="U477" i="3" s="1"/>
  <c r="R477" i="3"/>
  <c r="S477" i="3" s="1"/>
  <c r="Q477" i="3"/>
  <c r="AC475" i="3" s="1"/>
  <c r="P477" i="3"/>
  <c r="N477" i="3"/>
  <c r="O477" i="3" s="1"/>
  <c r="E477" i="3"/>
  <c r="D477" i="3"/>
  <c r="C477" i="3"/>
  <c r="B477" i="3"/>
  <c r="T476" i="3"/>
  <c r="U476" i="3" s="1"/>
  <c r="AV477" i="3" s="1"/>
  <c r="Q476" i="3"/>
  <c r="AA475" i="3" s="1"/>
  <c r="E476" i="3"/>
  <c r="D476" i="3"/>
  <c r="C476" i="3"/>
  <c r="K475" i="3"/>
  <c r="K476" i="3" s="1"/>
  <c r="K477" i="3" s="1"/>
  <c r="J475" i="3"/>
  <c r="J476" i="3" s="1"/>
  <c r="J477" i="3" s="1"/>
  <c r="E475" i="3"/>
  <c r="X474" i="3"/>
  <c r="E161" i="10" s="1"/>
  <c r="T474" i="3"/>
  <c r="U474" i="3" s="1"/>
  <c r="R474" i="3"/>
  <c r="S474" i="3" s="1"/>
  <c r="Q474" i="3"/>
  <c r="AC472" i="3" s="1"/>
  <c r="P474" i="3"/>
  <c r="N474" i="3"/>
  <c r="O474" i="3" s="1"/>
  <c r="E474" i="3"/>
  <c r="D474" i="3"/>
  <c r="C474" i="3"/>
  <c r="B474" i="3"/>
  <c r="R473" i="3"/>
  <c r="S473" i="3" s="1"/>
  <c r="Q473" i="3"/>
  <c r="AA472" i="3" s="1"/>
  <c r="E473" i="3"/>
  <c r="D473" i="3"/>
  <c r="C473" i="3"/>
  <c r="K472" i="3"/>
  <c r="K473" i="3" s="1"/>
  <c r="K474" i="3" s="1"/>
  <c r="J472" i="3"/>
  <c r="J473" i="3" s="1"/>
  <c r="J474" i="3" s="1"/>
  <c r="E472" i="3"/>
  <c r="X471" i="3"/>
  <c r="E160" i="10" s="1"/>
  <c r="T471" i="3"/>
  <c r="U471" i="3" s="1"/>
  <c r="S471" i="3"/>
  <c r="R471" i="3"/>
  <c r="Q471" i="3"/>
  <c r="AC469" i="3" s="1"/>
  <c r="P471" i="3"/>
  <c r="N471" i="3"/>
  <c r="O471" i="3" s="1"/>
  <c r="E471" i="3"/>
  <c r="D471" i="3"/>
  <c r="C471" i="3"/>
  <c r="B471" i="3"/>
  <c r="Q470" i="3"/>
  <c r="AA469" i="3" s="1"/>
  <c r="P470" i="3"/>
  <c r="E470" i="3"/>
  <c r="D470" i="3"/>
  <c r="C470" i="3"/>
  <c r="K469" i="3"/>
  <c r="K470" i="3" s="1"/>
  <c r="K471" i="3" s="1"/>
  <c r="J469" i="3"/>
  <c r="J470" i="3" s="1"/>
  <c r="J471" i="3" s="1"/>
  <c r="E469" i="3"/>
  <c r="X468" i="3"/>
  <c r="E159" i="10" s="1"/>
  <c r="T468" i="3"/>
  <c r="U468" i="3" s="1"/>
  <c r="R468" i="3"/>
  <c r="S468" i="3" s="1"/>
  <c r="Q468" i="3"/>
  <c r="AC466" i="3" s="1"/>
  <c r="P468" i="3"/>
  <c r="N468" i="3"/>
  <c r="O468" i="3" s="1"/>
  <c r="E468" i="3"/>
  <c r="D468" i="3"/>
  <c r="C468" i="3"/>
  <c r="B468" i="3"/>
  <c r="AC467" i="3"/>
  <c r="F159" i="10" s="1"/>
  <c r="X467" i="3"/>
  <c r="D159" i="10" s="1"/>
  <c r="U467" i="3"/>
  <c r="AV468" i="3" s="1"/>
  <c r="T467" i="3"/>
  <c r="R467" i="3"/>
  <c r="S467" i="3" s="1"/>
  <c r="Q467" i="3"/>
  <c r="AA466" i="3" s="1"/>
  <c r="P467" i="3"/>
  <c r="N467" i="3"/>
  <c r="O467" i="3" s="1"/>
  <c r="E467" i="3"/>
  <c r="D467" i="3"/>
  <c r="C467" i="3"/>
  <c r="AD466" i="3"/>
  <c r="AB466" i="3"/>
  <c r="K466" i="3"/>
  <c r="K467" i="3" s="1"/>
  <c r="K468" i="3" s="1"/>
  <c r="J466" i="3"/>
  <c r="J467" i="3" s="1"/>
  <c r="J468" i="3" s="1"/>
  <c r="I466" i="3"/>
  <c r="I467" i="3" s="1"/>
  <c r="I468" i="3" s="1"/>
  <c r="H466" i="3"/>
  <c r="AG466" i="3" s="1"/>
  <c r="E466" i="3"/>
  <c r="X465" i="3"/>
  <c r="E158" i="10" s="1"/>
  <c r="T465" i="3"/>
  <c r="U465" i="3" s="1"/>
  <c r="R465" i="3"/>
  <c r="S465" i="3" s="1"/>
  <c r="Q465" i="3"/>
  <c r="AC463" i="3" s="1"/>
  <c r="P465" i="3"/>
  <c r="N465" i="3"/>
  <c r="O465" i="3" s="1"/>
  <c r="E465" i="3"/>
  <c r="D465" i="3"/>
  <c r="C465" i="3"/>
  <c r="B465" i="3"/>
  <c r="AC464" i="3"/>
  <c r="F158" i="10" s="1"/>
  <c r="X464" i="3"/>
  <c r="D158" i="10" s="1"/>
  <c r="T464" i="3"/>
  <c r="U464" i="3" s="1"/>
  <c r="AV465" i="3" s="1"/>
  <c r="R464" i="3"/>
  <c r="S464" i="3" s="1"/>
  <c r="Q464" i="3"/>
  <c r="AA463" i="3" s="1"/>
  <c r="P464" i="3"/>
  <c r="AB463" i="3" s="1"/>
  <c r="N464" i="3"/>
  <c r="O464" i="3" s="1"/>
  <c r="E464" i="3"/>
  <c r="D464" i="3"/>
  <c r="C464" i="3"/>
  <c r="AD463" i="3"/>
  <c r="K463" i="3"/>
  <c r="K464" i="3" s="1"/>
  <c r="K465" i="3" s="1"/>
  <c r="J463" i="3"/>
  <c r="J464" i="3" s="1"/>
  <c r="J465" i="3" s="1"/>
  <c r="I463" i="3"/>
  <c r="I464" i="3" s="1"/>
  <c r="I465" i="3" s="1"/>
  <c r="H463" i="3"/>
  <c r="H464" i="3" s="1"/>
  <c r="H465" i="3" s="1"/>
  <c r="E463" i="3"/>
  <c r="X462" i="3"/>
  <c r="E157" i="10" s="1"/>
  <c r="U462" i="3"/>
  <c r="T462" i="3"/>
  <c r="R462" i="3"/>
  <c r="S462" i="3" s="1"/>
  <c r="Q462" i="3"/>
  <c r="P462" i="3"/>
  <c r="N462" i="3"/>
  <c r="O462" i="3" s="1"/>
  <c r="E462" i="3"/>
  <c r="D462" i="3"/>
  <c r="C462" i="3"/>
  <c r="B462" i="3"/>
  <c r="AC461" i="3"/>
  <c r="F157" i="10" s="1"/>
  <c r="X461" i="3"/>
  <c r="D157" i="10" s="1"/>
  <c r="T461" i="3"/>
  <c r="U461" i="3" s="1"/>
  <c r="AV462" i="3" s="1"/>
  <c r="R461" i="3"/>
  <c r="S461" i="3" s="1"/>
  <c r="Q461" i="3"/>
  <c r="AA460" i="3" s="1"/>
  <c r="P461" i="3"/>
  <c r="AB460" i="3" s="1"/>
  <c r="N461" i="3"/>
  <c r="O461" i="3" s="1"/>
  <c r="E461" i="3"/>
  <c r="D461" i="3"/>
  <c r="C461" i="3"/>
  <c r="AD460" i="3"/>
  <c r="K460" i="3"/>
  <c r="K461" i="3" s="1"/>
  <c r="K462" i="3" s="1"/>
  <c r="J460" i="3"/>
  <c r="J461" i="3" s="1"/>
  <c r="J462" i="3" s="1"/>
  <c r="I460" i="3"/>
  <c r="I461" i="3" s="1"/>
  <c r="I462" i="3" s="1"/>
  <c r="H460" i="3"/>
  <c r="H461" i="3" s="1"/>
  <c r="H462" i="3" s="1"/>
  <c r="E460" i="3"/>
  <c r="X459" i="3"/>
  <c r="E156" i="10" s="1"/>
  <c r="T459" i="3"/>
  <c r="U459" i="3" s="1"/>
  <c r="R459" i="3"/>
  <c r="S459" i="3" s="1"/>
  <c r="Q459" i="3"/>
  <c r="AC457" i="3" s="1"/>
  <c r="P459" i="3"/>
  <c r="N459" i="3"/>
  <c r="O459" i="3" s="1"/>
  <c r="E459" i="3"/>
  <c r="D459" i="3"/>
  <c r="C459" i="3"/>
  <c r="B459" i="3"/>
  <c r="AC458" i="3"/>
  <c r="F156" i="10" s="1"/>
  <c r="X458" i="3"/>
  <c r="D156" i="10" s="1"/>
  <c r="T458" i="3"/>
  <c r="U458" i="3" s="1"/>
  <c r="AV459" i="3" s="1"/>
  <c r="R458" i="3"/>
  <c r="S458" i="3" s="1"/>
  <c r="Q458" i="3"/>
  <c r="AA457" i="3" s="1"/>
  <c r="P458" i="3"/>
  <c r="N458" i="3"/>
  <c r="O458" i="3" s="1"/>
  <c r="E458" i="3"/>
  <c r="D458" i="3"/>
  <c r="C458" i="3"/>
  <c r="AD457" i="3"/>
  <c r="AB457" i="3"/>
  <c r="K457" i="3"/>
  <c r="K458" i="3" s="1"/>
  <c r="K459" i="3" s="1"/>
  <c r="J457" i="3"/>
  <c r="J458" i="3" s="1"/>
  <c r="J459" i="3" s="1"/>
  <c r="I457" i="3"/>
  <c r="I458" i="3" s="1"/>
  <c r="I459" i="3" s="1"/>
  <c r="H457" i="3"/>
  <c r="H458" i="3" s="1"/>
  <c r="H459" i="3" s="1"/>
  <c r="E457" i="3"/>
  <c r="X456" i="3"/>
  <c r="E155" i="10" s="1"/>
  <c r="T456" i="3"/>
  <c r="U456" i="3" s="1"/>
  <c r="R456" i="3"/>
  <c r="S456" i="3" s="1"/>
  <c r="Q456" i="3"/>
  <c r="AC454" i="3" s="1"/>
  <c r="P456" i="3"/>
  <c r="N456" i="3"/>
  <c r="O456" i="3" s="1"/>
  <c r="J456" i="3"/>
  <c r="E456" i="3"/>
  <c r="D456" i="3"/>
  <c r="C456" i="3"/>
  <c r="B456" i="3"/>
  <c r="AC455" i="3"/>
  <c r="F155" i="10" s="1"/>
  <c r="X455" i="3"/>
  <c r="D155" i="10" s="1"/>
  <c r="T455" i="3"/>
  <c r="U455" i="3" s="1"/>
  <c r="AV456" i="3" s="1"/>
  <c r="R455" i="3"/>
  <c r="S455" i="3" s="1"/>
  <c r="Q455" i="3"/>
  <c r="AA454" i="3" s="1"/>
  <c r="P455" i="3"/>
  <c r="N455" i="3"/>
  <c r="O455" i="3" s="1"/>
  <c r="E455" i="3"/>
  <c r="D455" i="3"/>
  <c r="C455" i="3"/>
  <c r="AD454" i="3"/>
  <c r="K454" i="3"/>
  <c r="K455" i="3" s="1"/>
  <c r="K456" i="3" s="1"/>
  <c r="J454" i="3"/>
  <c r="J455" i="3" s="1"/>
  <c r="I454" i="3"/>
  <c r="I455" i="3" s="1"/>
  <c r="I456" i="3" s="1"/>
  <c r="H454" i="3"/>
  <c r="E454" i="3"/>
  <c r="X453" i="3"/>
  <c r="E154" i="10" s="1"/>
  <c r="T453" i="3"/>
  <c r="U453" i="3" s="1"/>
  <c r="R453" i="3"/>
  <c r="S453" i="3" s="1"/>
  <c r="Q453" i="3"/>
  <c r="AC451" i="3" s="1"/>
  <c r="P453" i="3"/>
  <c r="N453" i="3"/>
  <c r="O453" i="3" s="1"/>
  <c r="E453" i="3"/>
  <c r="D453" i="3"/>
  <c r="C453" i="3"/>
  <c r="B453" i="3"/>
  <c r="X452" i="3"/>
  <c r="D154" i="10" s="1"/>
  <c r="Q452" i="3"/>
  <c r="AA451" i="3" s="1"/>
  <c r="N452" i="3"/>
  <c r="O452" i="3" s="1"/>
  <c r="E452" i="3"/>
  <c r="D452" i="3"/>
  <c r="C452" i="3"/>
  <c r="K451" i="3"/>
  <c r="K452" i="3" s="1"/>
  <c r="K453" i="3" s="1"/>
  <c r="J451" i="3"/>
  <c r="J452" i="3" s="1"/>
  <c r="J453" i="3" s="1"/>
  <c r="I451" i="3"/>
  <c r="I452" i="3" s="1"/>
  <c r="I453" i="3" s="1"/>
  <c r="E451" i="3"/>
  <c r="X450" i="3"/>
  <c r="E153" i="10" s="1"/>
  <c r="U450" i="3"/>
  <c r="T450" i="3"/>
  <c r="R450" i="3"/>
  <c r="S450" i="3" s="1"/>
  <c r="Q450" i="3"/>
  <c r="P450" i="3"/>
  <c r="N450" i="3"/>
  <c r="O450" i="3" s="1"/>
  <c r="E450" i="3"/>
  <c r="D450" i="3"/>
  <c r="C450" i="3"/>
  <c r="B450" i="3"/>
  <c r="Q449" i="3"/>
  <c r="AA448" i="3" s="1"/>
  <c r="E449" i="3"/>
  <c r="D449" i="3"/>
  <c r="C449" i="3"/>
  <c r="AD448" i="3"/>
  <c r="K448" i="3"/>
  <c r="K449" i="3" s="1"/>
  <c r="K450" i="3" s="1"/>
  <c r="J448" i="3"/>
  <c r="J449" i="3" s="1"/>
  <c r="J450" i="3" s="1"/>
  <c r="E448" i="3"/>
  <c r="X447" i="3"/>
  <c r="E152" i="10" s="1"/>
  <c r="T447" i="3"/>
  <c r="U447" i="3" s="1"/>
  <c r="R447" i="3"/>
  <c r="S447" i="3" s="1"/>
  <c r="Q447" i="3"/>
  <c r="AC445" i="3" s="1"/>
  <c r="P447" i="3"/>
  <c r="O447" i="3"/>
  <c r="N447" i="3"/>
  <c r="E447" i="3"/>
  <c r="D447" i="3"/>
  <c r="C447" i="3"/>
  <c r="B447" i="3"/>
  <c r="Q446" i="3"/>
  <c r="AA445" i="3" s="1"/>
  <c r="P446" i="3"/>
  <c r="AB445" i="3" s="1"/>
  <c r="N446" i="3"/>
  <c r="O446" i="3" s="1"/>
  <c r="E446" i="3"/>
  <c r="D446" i="3"/>
  <c r="C446" i="3"/>
  <c r="K445" i="3"/>
  <c r="K446" i="3" s="1"/>
  <c r="K447" i="3" s="1"/>
  <c r="J445" i="3"/>
  <c r="J446" i="3" s="1"/>
  <c r="J447" i="3" s="1"/>
  <c r="I445" i="3"/>
  <c r="I446" i="3" s="1"/>
  <c r="I447" i="3" s="1"/>
  <c r="H445" i="3"/>
  <c r="H446" i="3" s="1"/>
  <c r="H447" i="3" s="1"/>
  <c r="E445" i="3"/>
  <c r="X444" i="3"/>
  <c r="E151" i="10" s="1"/>
  <c r="T444" i="3"/>
  <c r="U444" i="3" s="1"/>
  <c r="R444" i="3"/>
  <c r="S444" i="3" s="1"/>
  <c r="Q444" i="3"/>
  <c r="AC442" i="3" s="1"/>
  <c r="P444" i="3"/>
  <c r="N444" i="3"/>
  <c r="O444" i="3" s="1"/>
  <c r="E444" i="3"/>
  <c r="D444" i="3"/>
  <c r="C444" i="3"/>
  <c r="B444" i="3"/>
  <c r="AC443" i="3"/>
  <c r="F151" i="10" s="1"/>
  <c r="X443" i="3"/>
  <c r="D151" i="10" s="1"/>
  <c r="T443" i="3"/>
  <c r="U443" i="3" s="1"/>
  <c r="AV444" i="3" s="1"/>
  <c r="R443" i="3"/>
  <c r="S443" i="3" s="1"/>
  <c r="Q443" i="3"/>
  <c r="AA442" i="3" s="1"/>
  <c r="P443" i="3"/>
  <c r="AB442" i="3" s="1"/>
  <c r="N443" i="3"/>
  <c r="O443" i="3" s="1"/>
  <c r="E443" i="3"/>
  <c r="D443" i="3"/>
  <c r="C443" i="3"/>
  <c r="AD442" i="3"/>
  <c r="K442" i="3"/>
  <c r="K443" i="3" s="1"/>
  <c r="K444" i="3" s="1"/>
  <c r="J442" i="3"/>
  <c r="J443" i="3" s="1"/>
  <c r="J444" i="3" s="1"/>
  <c r="I442" i="3"/>
  <c r="I443" i="3" s="1"/>
  <c r="I444" i="3" s="1"/>
  <c r="H442" i="3"/>
  <c r="AG442" i="3" s="1"/>
  <c r="E442" i="3"/>
  <c r="X441" i="3"/>
  <c r="E150" i="10" s="1"/>
  <c r="U441" i="3"/>
  <c r="T441" i="3"/>
  <c r="R441" i="3"/>
  <c r="S441" i="3" s="1"/>
  <c r="Q441" i="3"/>
  <c r="AC439" i="3" s="1"/>
  <c r="P441" i="3"/>
  <c r="N441" i="3"/>
  <c r="O441" i="3" s="1"/>
  <c r="E441" i="3"/>
  <c r="D441" i="3"/>
  <c r="C441" i="3"/>
  <c r="B441" i="3"/>
  <c r="AC440" i="3"/>
  <c r="F150" i="10" s="1"/>
  <c r="X440" i="3"/>
  <c r="D150" i="10" s="1"/>
  <c r="T440" i="3"/>
  <c r="U440" i="3" s="1"/>
  <c r="AV441" i="3" s="1"/>
  <c r="R440" i="3"/>
  <c r="S440" i="3" s="1"/>
  <c r="Q440" i="3"/>
  <c r="AA439" i="3" s="1"/>
  <c r="P440" i="3"/>
  <c r="AB439" i="3" s="1"/>
  <c r="N440" i="3"/>
  <c r="O440" i="3" s="1"/>
  <c r="E440" i="3"/>
  <c r="D440" i="3"/>
  <c r="C440" i="3"/>
  <c r="AD439" i="3"/>
  <c r="K439" i="3"/>
  <c r="K440" i="3" s="1"/>
  <c r="K441" i="3" s="1"/>
  <c r="J439" i="3"/>
  <c r="J440" i="3" s="1"/>
  <c r="J441" i="3" s="1"/>
  <c r="I439" i="3"/>
  <c r="I440" i="3" s="1"/>
  <c r="I441" i="3" s="1"/>
  <c r="H439" i="3"/>
  <c r="H440" i="3" s="1"/>
  <c r="H441" i="3" s="1"/>
  <c r="E439" i="3"/>
  <c r="X438" i="3"/>
  <c r="E149" i="10" s="1"/>
  <c r="U438" i="3"/>
  <c r="T438" i="3"/>
  <c r="R438" i="3"/>
  <c r="S438" i="3" s="1"/>
  <c r="Q438" i="3"/>
  <c r="P438" i="3"/>
  <c r="N438" i="3"/>
  <c r="O438" i="3" s="1"/>
  <c r="H438" i="3"/>
  <c r="E438" i="3"/>
  <c r="D438" i="3"/>
  <c r="C438" i="3"/>
  <c r="B438" i="3"/>
  <c r="AC437" i="3"/>
  <c r="F149" i="10" s="1"/>
  <c r="X437" i="3"/>
  <c r="D149" i="10" s="1"/>
  <c r="T437" i="3"/>
  <c r="U437" i="3" s="1"/>
  <c r="AV438" i="3" s="1"/>
  <c r="R437" i="3"/>
  <c r="S437" i="3" s="1"/>
  <c r="Q437" i="3"/>
  <c r="AA436" i="3" s="1"/>
  <c r="P437" i="3"/>
  <c r="N437" i="3"/>
  <c r="O437" i="3" s="1"/>
  <c r="E437" i="3"/>
  <c r="D437" i="3"/>
  <c r="C437" i="3"/>
  <c r="AD436" i="3"/>
  <c r="AB436" i="3"/>
  <c r="K436" i="3"/>
  <c r="K437" i="3" s="1"/>
  <c r="K438" i="3" s="1"/>
  <c r="J436" i="3"/>
  <c r="J437" i="3" s="1"/>
  <c r="J438" i="3" s="1"/>
  <c r="I436" i="3"/>
  <c r="I437" i="3" s="1"/>
  <c r="I438" i="3" s="1"/>
  <c r="H436" i="3"/>
  <c r="H437" i="3" s="1"/>
  <c r="E436" i="3"/>
  <c r="X435" i="3"/>
  <c r="E148" i="10" s="1"/>
  <c r="T435" i="3"/>
  <c r="U435" i="3" s="1"/>
  <c r="R435" i="3"/>
  <c r="S435" i="3" s="1"/>
  <c r="Q435" i="3"/>
  <c r="AC433" i="3" s="1"/>
  <c r="P435" i="3"/>
  <c r="N435" i="3"/>
  <c r="O435" i="3" s="1"/>
  <c r="E435" i="3"/>
  <c r="D435" i="3"/>
  <c r="C435" i="3"/>
  <c r="B435" i="3"/>
  <c r="AC434" i="3"/>
  <c r="F148" i="10" s="1"/>
  <c r="X434" i="3"/>
  <c r="D148" i="10" s="1"/>
  <c r="T434" i="3"/>
  <c r="U434" i="3" s="1"/>
  <c r="AV435" i="3" s="1"/>
  <c r="R434" i="3"/>
  <c r="S434" i="3" s="1"/>
  <c r="Q434" i="3"/>
  <c r="AA433" i="3" s="1"/>
  <c r="P434" i="3"/>
  <c r="O434" i="3"/>
  <c r="N434" i="3"/>
  <c r="E434" i="3"/>
  <c r="D434" i="3"/>
  <c r="C434" i="3"/>
  <c r="AD433" i="3"/>
  <c r="AB433" i="3"/>
  <c r="K433" i="3"/>
  <c r="K434" i="3" s="1"/>
  <c r="K435" i="3" s="1"/>
  <c r="J433" i="3"/>
  <c r="J434" i="3" s="1"/>
  <c r="J435" i="3" s="1"/>
  <c r="I433" i="3"/>
  <c r="I434" i="3" s="1"/>
  <c r="I435" i="3" s="1"/>
  <c r="H433" i="3"/>
  <c r="E433" i="3"/>
  <c r="X432" i="3"/>
  <c r="E147" i="10" s="1"/>
  <c r="T432" i="3"/>
  <c r="U432" i="3" s="1"/>
  <c r="R432" i="3"/>
  <c r="S432" i="3" s="1"/>
  <c r="Q432" i="3"/>
  <c r="AC430" i="3" s="1"/>
  <c r="P432" i="3"/>
  <c r="N432" i="3"/>
  <c r="O432" i="3" s="1"/>
  <c r="J432" i="3"/>
  <c r="E432" i="3"/>
  <c r="D432" i="3"/>
  <c r="C432" i="3"/>
  <c r="B432" i="3"/>
  <c r="AC431" i="3"/>
  <c r="F147" i="10" s="1"/>
  <c r="X431" i="3"/>
  <c r="D147" i="10" s="1"/>
  <c r="T431" i="3"/>
  <c r="U431" i="3" s="1"/>
  <c r="AV432" i="3" s="1"/>
  <c r="R431" i="3"/>
  <c r="S431" i="3" s="1"/>
  <c r="Q431" i="3"/>
  <c r="AA430" i="3" s="1"/>
  <c r="P431" i="3"/>
  <c r="AB430" i="3" s="1"/>
  <c r="N431" i="3"/>
  <c r="O431" i="3" s="1"/>
  <c r="E431" i="3"/>
  <c r="D431" i="3"/>
  <c r="C431" i="3"/>
  <c r="AD430" i="3"/>
  <c r="K430" i="3"/>
  <c r="K431" i="3" s="1"/>
  <c r="K432" i="3" s="1"/>
  <c r="J430" i="3"/>
  <c r="J431" i="3" s="1"/>
  <c r="I430" i="3"/>
  <c r="I431" i="3" s="1"/>
  <c r="I432" i="3" s="1"/>
  <c r="H430" i="3"/>
  <c r="E430" i="3"/>
  <c r="X429" i="3"/>
  <c r="E146" i="10" s="1"/>
  <c r="T429" i="3"/>
  <c r="U429" i="3" s="1"/>
  <c r="R429" i="3"/>
  <c r="S429" i="3" s="1"/>
  <c r="Q429" i="3"/>
  <c r="P429" i="3"/>
  <c r="N429" i="3"/>
  <c r="O429" i="3" s="1"/>
  <c r="E429" i="3"/>
  <c r="D429" i="3"/>
  <c r="C429" i="3"/>
  <c r="B429" i="3"/>
  <c r="X428" i="3"/>
  <c r="D146" i="10" s="1"/>
  <c r="R428" i="3"/>
  <c r="S428" i="3" s="1"/>
  <c r="Q428" i="3"/>
  <c r="AA427" i="3" s="1"/>
  <c r="P428" i="3"/>
  <c r="AB427" i="3" s="1"/>
  <c r="N428" i="3"/>
  <c r="O428" i="3" s="1"/>
  <c r="E428" i="3"/>
  <c r="D428" i="3"/>
  <c r="C428" i="3"/>
  <c r="AD427" i="3"/>
  <c r="AC427" i="3"/>
  <c r="K427" i="3"/>
  <c r="K428" i="3" s="1"/>
  <c r="K429" i="3" s="1"/>
  <c r="J427" i="3"/>
  <c r="J428" i="3" s="1"/>
  <c r="J429" i="3" s="1"/>
  <c r="I427" i="3"/>
  <c r="I428" i="3" s="1"/>
  <c r="I429" i="3" s="1"/>
  <c r="E427" i="3"/>
  <c r="X426" i="3"/>
  <c r="E145" i="10" s="1"/>
  <c r="T426" i="3"/>
  <c r="U426" i="3" s="1"/>
  <c r="R426" i="3"/>
  <c r="S426" i="3" s="1"/>
  <c r="Q426" i="3"/>
  <c r="P426" i="3"/>
  <c r="N426" i="3"/>
  <c r="O426" i="3" s="1"/>
  <c r="E426" i="3"/>
  <c r="D426" i="3"/>
  <c r="C426" i="3"/>
  <c r="B426" i="3"/>
  <c r="Q425" i="3"/>
  <c r="AA424" i="3" s="1"/>
  <c r="P425" i="3"/>
  <c r="AB424" i="3" s="1"/>
  <c r="E425" i="3"/>
  <c r="D425" i="3"/>
  <c r="C425" i="3"/>
  <c r="K424" i="3"/>
  <c r="K425" i="3" s="1"/>
  <c r="K426" i="3" s="1"/>
  <c r="J424" i="3"/>
  <c r="J425" i="3" s="1"/>
  <c r="J426" i="3" s="1"/>
  <c r="E424" i="3"/>
  <c r="X423" i="3"/>
  <c r="E144" i="10" s="1"/>
  <c r="T423" i="3"/>
  <c r="U423" i="3" s="1"/>
  <c r="S423" i="3"/>
  <c r="R423" i="3"/>
  <c r="Q423" i="3"/>
  <c r="AC421" i="3" s="1"/>
  <c r="P423" i="3"/>
  <c r="N423" i="3"/>
  <c r="O423" i="3" s="1"/>
  <c r="E423" i="3"/>
  <c r="D423" i="3"/>
  <c r="C423" i="3"/>
  <c r="B423" i="3"/>
  <c r="X422" i="3"/>
  <c r="D144" i="10" s="1"/>
  <c r="T422" i="3"/>
  <c r="U422" i="3" s="1"/>
  <c r="AV423" i="3" s="1"/>
  <c r="Q422" i="3"/>
  <c r="AA421" i="3" s="1"/>
  <c r="E422" i="3"/>
  <c r="D422" i="3"/>
  <c r="C422" i="3"/>
  <c r="AD421" i="3"/>
  <c r="K421" i="3"/>
  <c r="K422" i="3" s="1"/>
  <c r="K423" i="3" s="1"/>
  <c r="J421" i="3"/>
  <c r="J422" i="3" s="1"/>
  <c r="J423" i="3" s="1"/>
  <c r="E421" i="3"/>
  <c r="X420" i="3"/>
  <c r="E143" i="10" s="1"/>
  <c r="T420" i="3"/>
  <c r="U420" i="3" s="1"/>
  <c r="S420" i="3"/>
  <c r="R420" i="3"/>
  <c r="Q420" i="3"/>
  <c r="AC418" i="3" s="1"/>
  <c r="P420" i="3"/>
  <c r="N420" i="3"/>
  <c r="O420" i="3" s="1"/>
  <c r="E420" i="3"/>
  <c r="D420" i="3"/>
  <c r="C420" i="3"/>
  <c r="B420" i="3"/>
  <c r="AC419" i="3"/>
  <c r="F143" i="10" s="1"/>
  <c r="X419" i="3"/>
  <c r="D143" i="10" s="1"/>
  <c r="T419" i="3"/>
  <c r="U419" i="3" s="1"/>
  <c r="AV420" i="3" s="1"/>
  <c r="R419" i="3"/>
  <c r="S419" i="3" s="1"/>
  <c r="Q419" i="3"/>
  <c r="P419" i="3"/>
  <c r="AB418" i="3" s="1"/>
  <c r="N419" i="3"/>
  <c r="O419" i="3" s="1"/>
  <c r="E419" i="3"/>
  <c r="D419" i="3"/>
  <c r="C419" i="3"/>
  <c r="AD418" i="3"/>
  <c r="K418" i="3"/>
  <c r="K419" i="3" s="1"/>
  <c r="K420" i="3" s="1"/>
  <c r="J418" i="3"/>
  <c r="J419" i="3" s="1"/>
  <c r="J420" i="3" s="1"/>
  <c r="I418" i="3"/>
  <c r="I419" i="3" s="1"/>
  <c r="I420" i="3" s="1"/>
  <c r="H418" i="3"/>
  <c r="AG418" i="3" s="1"/>
  <c r="E418" i="3"/>
  <c r="X417" i="3"/>
  <c r="E142" i="10" s="1"/>
  <c r="T417" i="3"/>
  <c r="U417" i="3" s="1"/>
  <c r="R417" i="3"/>
  <c r="S417" i="3" s="1"/>
  <c r="Q417" i="3"/>
  <c r="AC415" i="3" s="1"/>
  <c r="P417" i="3"/>
  <c r="N417" i="3"/>
  <c r="O417" i="3" s="1"/>
  <c r="E417" i="3"/>
  <c r="D417" i="3"/>
  <c r="C417" i="3"/>
  <c r="B417" i="3"/>
  <c r="AC416" i="3"/>
  <c r="F142" i="10" s="1"/>
  <c r="X416" i="3"/>
  <c r="D142" i="10" s="1"/>
  <c r="T416" i="3"/>
  <c r="U416" i="3" s="1"/>
  <c r="AV417" i="3" s="1"/>
  <c r="R416" i="3"/>
  <c r="S416" i="3" s="1"/>
  <c r="Q416" i="3"/>
  <c r="AA415" i="3" s="1"/>
  <c r="P416" i="3"/>
  <c r="AB415" i="3" s="1"/>
  <c r="N416" i="3"/>
  <c r="O416" i="3" s="1"/>
  <c r="H416" i="3"/>
  <c r="H417" i="3" s="1"/>
  <c r="E416" i="3"/>
  <c r="D416" i="3"/>
  <c r="C416" i="3"/>
  <c r="AD415" i="3"/>
  <c r="K415" i="3"/>
  <c r="K416" i="3" s="1"/>
  <c r="K417" i="3" s="1"/>
  <c r="J415" i="3"/>
  <c r="J416" i="3" s="1"/>
  <c r="J417" i="3" s="1"/>
  <c r="I415" i="3"/>
  <c r="I416" i="3" s="1"/>
  <c r="I417" i="3" s="1"/>
  <c r="H415" i="3"/>
  <c r="E415" i="3"/>
  <c r="X414" i="3"/>
  <c r="E141" i="10" s="1"/>
  <c r="T414" i="3"/>
  <c r="U414" i="3" s="1"/>
  <c r="V414" i="3" s="1"/>
  <c r="AE414" i="3" s="1"/>
  <c r="R414" i="3"/>
  <c r="S414" i="3" s="1"/>
  <c r="Q414" i="3"/>
  <c r="P414" i="3"/>
  <c r="N414" i="3"/>
  <c r="O414" i="3" s="1"/>
  <c r="E414" i="3"/>
  <c r="D414" i="3"/>
  <c r="C414" i="3"/>
  <c r="B414" i="3"/>
  <c r="AC413" i="3"/>
  <c r="F141" i="10" s="1"/>
  <c r="X413" i="3"/>
  <c r="D141" i="10" s="1"/>
  <c r="T413" i="3"/>
  <c r="U413" i="3" s="1"/>
  <c r="AV414" i="3" s="1"/>
  <c r="R413" i="3"/>
  <c r="S413" i="3" s="1"/>
  <c r="Q413" i="3"/>
  <c r="P413" i="3"/>
  <c r="AB412" i="3" s="1"/>
  <c r="N413" i="3"/>
  <c r="O413" i="3" s="1"/>
  <c r="E413" i="3"/>
  <c r="D413" i="3"/>
  <c r="C413" i="3"/>
  <c r="AD412" i="3"/>
  <c r="AA412" i="3"/>
  <c r="K412" i="3"/>
  <c r="K413" i="3" s="1"/>
  <c r="K414" i="3" s="1"/>
  <c r="J412" i="3"/>
  <c r="J413" i="3" s="1"/>
  <c r="J414" i="3" s="1"/>
  <c r="I412" i="3"/>
  <c r="I413" i="3" s="1"/>
  <c r="I414" i="3" s="1"/>
  <c r="H412" i="3"/>
  <c r="H413" i="3" s="1"/>
  <c r="H414" i="3" s="1"/>
  <c r="E412" i="3"/>
  <c r="X411" i="3"/>
  <c r="E140" i="10" s="1"/>
  <c r="T411" i="3"/>
  <c r="U411" i="3" s="1"/>
  <c r="R411" i="3"/>
  <c r="S411" i="3" s="1"/>
  <c r="Q411" i="3"/>
  <c r="P411" i="3"/>
  <c r="N411" i="3"/>
  <c r="O411" i="3" s="1"/>
  <c r="E411" i="3"/>
  <c r="D411" i="3"/>
  <c r="C411" i="3"/>
  <c r="B411" i="3"/>
  <c r="AC410" i="3"/>
  <c r="F140" i="10" s="1"/>
  <c r="X410" i="3"/>
  <c r="D140" i="10" s="1"/>
  <c r="T410" i="3"/>
  <c r="U410" i="3" s="1"/>
  <c r="AV411" i="3" s="1"/>
  <c r="R410" i="3"/>
  <c r="S410" i="3" s="1"/>
  <c r="Q410" i="3"/>
  <c r="AA409" i="3" s="1"/>
  <c r="P410" i="3"/>
  <c r="AB409" i="3" s="1"/>
  <c r="N410" i="3"/>
  <c r="O410" i="3" s="1"/>
  <c r="E410" i="3"/>
  <c r="D410" i="3"/>
  <c r="C410" i="3"/>
  <c r="AD409" i="3"/>
  <c r="AC409" i="3"/>
  <c r="K409" i="3"/>
  <c r="K410" i="3" s="1"/>
  <c r="K411" i="3" s="1"/>
  <c r="J409" i="3"/>
  <c r="J410" i="3" s="1"/>
  <c r="J411" i="3" s="1"/>
  <c r="I409" i="3"/>
  <c r="I410" i="3" s="1"/>
  <c r="I411" i="3" s="1"/>
  <c r="H409" i="3"/>
  <c r="H410" i="3" s="1"/>
  <c r="H411" i="3" s="1"/>
  <c r="E409" i="3"/>
  <c r="X408" i="3"/>
  <c r="E139" i="10" s="1"/>
  <c r="T408" i="3"/>
  <c r="U408" i="3" s="1"/>
  <c r="R408" i="3"/>
  <c r="S408" i="3" s="1"/>
  <c r="Q408" i="3"/>
  <c r="AC406" i="3" s="1"/>
  <c r="P408" i="3"/>
  <c r="N408" i="3"/>
  <c r="O408" i="3" s="1"/>
  <c r="E408" i="3"/>
  <c r="D408" i="3"/>
  <c r="C408" i="3"/>
  <c r="B408" i="3"/>
  <c r="AC407" i="3"/>
  <c r="F139" i="10" s="1"/>
  <c r="X407" i="3"/>
  <c r="D139" i="10" s="1"/>
  <c r="T407" i="3"/>
  <c r="U407" i="3" s="1"/>
  <c r="AV408" i="3" s="1"/>
  <c r="R407" i="3"/>
  <c r="S407" i="3" s="1"/>
  <c r="Q407" i="3"/>
  <c r="AA406" i="3" s="1"/>
  <c r="P407" i="3"/>
  <c r="AB406" i="3" s="1"/>
  <c r="N407" i="3"/>
  <c r="O407" i="3" s="1"/>
  <c r="H407" i="3"/>
  <c r="H408" i="3" s="1"/>
  <c r="E407" i="3"/>
  <c r="D407" i="3"/>
  <c r="C407" i="3"/>
  <c r="AD406" i="3"/>
  <c r="K406" i="3"/>
  <c r="K407" i="3" s="1"/>
  <c r="K408" i="3" s="1"/>
  <c r="J406" i="3"/>
  <c r="J407" i="3" s="1"/>
  <c r="J408" i="3" s="1"/>
  <c r="I406" i="3"/>
  <c r="I407" i="3" s="1"/>
  <c r="I408" i="3" s="1"/>
  <c r="H406" i="3"/>
  <c r="Y406" i="3" s="1"/>
  <c r="E406" i="3"/>
  <c r="X405" i="3"/>
  <c r="E138" i="10" s="1"/>
  <c r="T405" i="3"/>
  <c r="U405" i="3" s="1"/>
  <c r="R405" i="3"/>
  <c r="S405" i="3" s="1"/>
  <c r="Q405" i="3"/>
  <c r="AC403" i="3" s="1"/>
  <c r="P405" i="3"/>
  <c r="N405" i="3"/>
  <c r="O405" i="3" s="1"/>
  <c r="E405" i="3"/>
  <c r="D405" i="3"/>
  <c r="C405" i="3"/>
  <c r="B405" i="3"/>
  <c r="AC404" i="3"/>
  <c r="F138" i="10" s="1"/>
  <c r="T404" i="3"/>
  <c r="U404" i="3" s="1"/>
  <c r="AV405" i="3" s="1"/>
  <c r="R404" i="3"/>
  <c r="S404" i="3" s="1"/>
  <c r="Q404" i="3"/>
  <c r="AA403" i="3" s="1"/>
  <c r="P404" i="3"/>
  <c r="AB403" i="3" s="1"/>
  <c r="N404" i="3"/>
  <c r="O404" i="3" s="1"/>
  <c r="E404" i="3"/>
  <c r="D404" i="3"/>
  <c r="C404" i="3"/>
  <c r="AD403" i="3"/>
  <c r="K403" i="3"/>
  <c r="K404" i="3" s="1"/>
  <c r="K405" i="3" s="1"/>
  <c r="J403" i="3"/>
  <c r="J404" i="3" s="1"/>
  <c r="J405" i="3" s="1"/>
  <c r="I403" i="3"/>
  <c r="I404" i="3" s="1"/>
  <c r="I405" i="3" s="1"/>
  <c r="E403" i="3"/>
  <c r="X402" i="3"/>
  <c r="E137" i="10" s="1"/>
  <c r="T402" i="3"/>
  <c r="U402" i="3" s="1"/>
  <c r="R402" i="3"/>
  <c r="S402" i="3" s="1"/>
  <c r="Q402" i="3"/>
  <c r="P402" i="3"/>
  <c r="N402" i="3"/>
  <c r="O402" i="3" s="1"/>
  <c r="E402" i="3"/>
  <c r="D402" i="3"/>
  <c r="C402" i="3"/>
  <c r="B402" i="3"/>
  <c r="Q401" i="3"/>
  <c r="AA400" i="3" s="1"/>
  <c r="P401" i="3"/>
  <c r="AB400" i="3" s="1"/>
  <c r="N401" i="3"/>
  <c r="O401" i="3" s="1"/>
  <c r="E401" i="3"/>
  <c r="D401" i="3"/>
  <c r="C401" i="3"/>
  <c r="K400" i="3"/>
  <c r="K401" i="3" s="1"/>
  <c r="K402" i="3" s="1"/>
  <c r="J400" i="3"/>
  <c r="J401" i="3" s="1"/>
  <c r="J402" i="3" s="1"/>
  <c r="I400" i="3"/>
  <c r="I401" i="3" s="1"/>
  <c r="I402" i="3" s="1"/>
  <c r="H400" i="3"/>
  <c r="E400" i="3"/>
  <c r="X399" i="3"/>
  <c r="E136" i="10" s="1"/>
  <c r="T399" i="3"/>
  <c r="U399" i="3" s="1"/>
  <c r="R399" i="3"/>
  <c r="S399" i="3" s="1"/>
  <c r="Q399" i="3"/>
  <c r="AC397" i="3" s="1"/>
  <c r="P399" i="3"/>
  <c r="N399" i="3"/>
  <c r="O399" i="3" s="1"/>
  <c r="E399" i="3"/>
  <c r="D399" i="3"/>
  <c r="C399" i="3"/>
  <c r="B399" i="3"/>
  <c r="R398" i="3"/>
  <c r="S398" i="3" s="1"/>
  <c r="Q398" i="3"/>
  <c r="AA397" i="3" s="1"/>
  <c r="E398" i="3"/>
  <c r="D398" i="3"/>
  <c r="C398" i="3"/>
  <c r="AD397" i="3"/>
  <c r="K397" i="3"/>
  <c r="K398" i="3" s="1"/>
  <c r="K399" i="3" s="1"/>
  <c r="J397" i="3"/>
  <c r="J398" i="3" s="1"/>
  <c r="J399" i="3" s="1"/>
  <c r="E397" i="3"/>
  <c r="X396" i="3"/>
  <c r="E135" i="10" s="1"/>
  <c r="T396" i="3"/>
  <c r="U396" i="3" s="1"/>
  <c r="S396" i="3"/>
  <c r="R396" i="3"/>
  <c r="Q396" i="3"/>
  <c r="P396" i="3"/>
  <c r="N396" i="3"/>
  <c r="O396" i="3" s="1"/>
  <c r="E396" i="3"/>
  <c r="D396" i="3"/>
  <c r="C396" i="3"/>
  <c r="B396" i="3"/>
  <c r="AC395" i="3"/>
  <c r="F135" i="10" s="1"/>
  <c r="X395" i="3"/>
  <c r="D135" i="10" s="1"/>
  <c r="T395" i="3"/>
  <c r="U395" i="3" s="1"/>
  <c r="AV396" i="3" s="1"/>
  <c r="R395" i="3"/>
  <c r="S395" i="3" s="1"/>
  <c r="Q395" i="3"/>
  <c r="P395" i="3"/>
  <c r="AB394" i="3" s="1"/>
  <c r="N395" i="3"/>
  <c r="O395" i="3" s="1"/>
  <c r="E395" i="3"/>
  <c r="D395" i="3"/>
  <c r="C395" i="3"/>
  <c r="AD394" i="3"/>
  <c r="K394" i="3"/>
  <c r="K395" i="3" s="1"/>
  <c r="K396" i="3" s="1"/>
  <c r="J394" i="3"/>
  <c r="J395" i="3" s="1"/>
  <c r="J396" i="3" s="1"/>
  <c r="I394" i="3"/>
  <c r="I395" i="3" s="1"/>
  <c r="I396" i="3" s="1"/>
  <c r="H394" i="3"/>
  <c r="AG394" i="3" s="1"/>
  <c r="E394" i="3"/>
  <c r="X393" i="3"/>
  <c r="E134" i="10" s="1"/>
  <c r="T393" i="3"/>
  <c r="U393" i="3" s="1"/>
  <c r="R393" i="3"/>
  <c r="S393" i="3" s="1"/>
  <c r="Q393" i="3"/>
  <c r="AC391" i="3" s="1"/>
  <c r="P393" i="3"/>
  <c r="N393" i="3"/>
  <c r="O393" i="3" s="1"/>
  <c r="E393" i="3"/>
  <c r="D393" i="3"/>
  <c r="C393" i="3"/>
  <c r="B393" i="3"/>
  <c r="AC392" i="3"/>
  <c r="F134" i="10" s="1"/>
  <c r="X392" i="3"/>
  <c r="D134" i="10" s="1"/>
  <c r="T392" i="3"/>
  <c r="U392" i="3" s="1"/>
  <c r="AV393" i="3" s="1"/>
  <c r="R392" i="3"/>
  <c r="S392" i="3" s="1"/>
  <c r="Q392" i="3"/>
  <c r="AA391" i="3" s="1"/>
  <c r="P392" i="3"/>
  <c r="N392" i="3"/>
  <c r="O392" i="3" s="1"/>
  <c r="E392" i="3"/>
  <c r="D392" i="3"/>
  <c r="C392" i="3"/>
  <c r="AD391" i="3"/>
  <c r="AB391" i="3"/>
  <c r="K391" i="3"/>
  <c r="K392" i="3" s="1"/>
  <c r="K393" i="3" s="1"/>
  <c r="J391" i="3"/>
  <c r="J392" i="3" s="1"/>
  <c r="J393" i="3" s="1"/>
  <c r="I391" i="3"/>
  <c r="I392" i="3" s="1"/>
  <c r="I393" i="3" s="1"/>
  <c r="H391" i="3"/>
  <c r="H392" i="3" s="1"/>
  <c r="H393" i="3" s="1"/>
  <c r="E391" i="3"/>
  <c r="X390" i="3"/>
  <c r="E133" i="10" s="1"/>
  <c r="T390" i="3"/>
  <c r="U390" i="3" s="1"/>
  <c r="R390" i="3"/>
  <c r="S390" i="3" s="1"/>
  <c r="Q390" i="3"/>
  <c r="P390" i="3"/>
  <c r="N390" i="3"/>
  <c r="O390" i="3" s="1"/>
  <c r="H390" i="3"/>
  <c r="E390" i="3"/>
  <c r="D390" i="3"/>
  <c r="C390" i="3"/>
  <c r="B390" i="3"/>
  <c r="AC389" i="3"/>
  <c r="F133" i="10" s="1"/>
  <c r="X389" i="3"/>
  <c r="D133" i="10" s="1"/>
  <c r="T389" i="3"/>
  <c r="U389" i="3" s="1"/>
  <c r="AV390" i="3" s="1"/>
  <c r="S389" i="3"/>
  <c r="R389" i="3"/>
  <c r="Q389" i="3"/>
  <c r="AA388" i="3" s="1"/>
  <c r="P389" i="3"/>
  <c r="AB388" i="3" s="1"/>
  <c r="N389" i="3"/>
  <c r="O389" i="3" s="1"/>
  <c r="E389" i="3"/>
  <c r="D389" i="3"/>
  <c r="C389" i="3"/>
  <c r="AG388" i="3"/>
  <c r="AD388" i="3"/>
  <c r="K388" i="3"/>
  <c r="K389" i="3" s="1"/>
  <c r="K390" i="3" s="1"/>
  <c r="J388" i="3"/>
  <c r="J389" i="3" s="1"/>
  <c r="J390" i="3" s="1"/>
  <c r="I388" i="3"/>
  <c r="I389" i="3" s="1"/>
  <c r="I390" i="3" s="1"/>
  <c r="H388" i="3"/>
  <c r="H389" i="3" s="1"/>
  <c r="E388" i="3"/>
  <c r="X387" i="3"/>
  <c r="E132" i="10" s="1"/>
  <c r="T387" i="3"/>
  <c r="U387" i="3" s="1"/>
  <c r="R387" i="3"/>
  <c r="S387" i="3" s="1"/>
  <c r="Q387" i="3"/>
  <c r="AC385" i="3" s="1"/>
  <c r="P387" i="3"/>
  <c r="N387" i="3"/>
  <c r="O387" i="3" s="1"/>
  <c r="E387" i="3"/>
  <c r="D387" i="3"/>
  <c r="C387" i="3"/>
  <c r="B387" i="3"/>
  <c r="AC386" i="3"/>
  <c r="F132" i="10" s="1"/>
  <c r="X386" i="3"/>
  <c r="D132" i="10" s="1"/>
  <c r="T386" i="3"/>
  <c r="U386" i="3" s="1"/>
  <c r="AV387" i="3" s="1"/>
  <c r="R386" i="3"/>
  <c r="S386" i="3" s="1"/>
  <c r="Q386" i="3"/>
  <c r="AA385" i="3" s="1"/>
  <c r="P386" i="3"/>
  <c r="AB385" i="3" s="1"/>
  <c r="N386" i="3"/>
  <c r="O386" i="3" s="1"/>
  <c r="E386" i="3"/>
  <c r="D386" i="3"/>
  <c r="C386" i="3"/>
  <c r="AD385" i="3"/>
  <c r="K385" i="3"/>
  <c r="K386" i="3" s="1"/>
  <c r="K387" i="3" s="1"/>
  <c r="J385" i="3"/>
  <c r="J386" i="3" s="1"/>
  <c r="J387" i="3" s="1"/>
  <c r="I385" i="3"/>
  <c r="I386" i="3" s="1"/>
  <c r="I387" i="3" s="1"/>
  <c r="H385" i="3"/>
  <c r="H386" i="3" s="1"/>
  <c r="H387" i="3" s="1"/>
  <c r="E385" i="3"/>
  <c r="X384" i="3"/>
  <c r="E131" i="10" s="1"/>
  <c r="T384" i="3"/>
  <c r="U384" i="3" s="1"/>
  <c r="R384" i="3"/>
  <c r="S384" i="3" s="1"/>
  <c r="Q384" i="3"/>
  <c r="AC382" i="3" s="1"/>
  <c r="P384" i="3"/>
  <c r="N384" i="3"/>
  <c r="O384" i="3" s="1"/>
  <c r="E384" i="3"/>
  <c r="D384" i="3"/>
  <c r="C384" i="3"/>
  <c r="B384" i="3"/>
  <c r="AC383" i="3"/>
  <c r="F131" i="10" s="1"/>
  <c r="X383" i="3"/>
  <c r="D131" i="10" s="1"/>
  <c r="T383" i="3"/>
  <c r="U383" i="3" s="1"/>
  <c r="AV384" i="3" s="1"/>
  <c r="R383" i="3"/>
  <c r="S383" i="3" s="1"/>
  <c r="Q383" i="3"/>
  <c r="AA382" i="3" s="1"/>
  <c r="P383" i="3"/>
  <c r="N383" i="3"/>
  <c r="O383" i="3" s="1"/>
  <c r="E383" i="3"/>
  <c r="D383" i="3"/>
  <c r="C383" i="3"/>
  <c r="AD382" i="3"/>
  <c r="K382" i="3"/>
  <c r="K383" i="3" s="1"/>
  <c r="K384" i="3" s="1"/>
  <c r="J382" i="3"/>
  <c r="J383" i="3" s="1"/>
  <c r="J384" i="3" s="1"/>
  <c r="I382" i="3"/>
  <c r="I383" i="3" s="1"/>
  <c r="I384" i="3" s="1"/>
  <c r="H382" i="3"/>
  <c r="H383" i="3" s="1"/>
  <c r="H384" i="3" s="1"/>
  <c r="E382" i="3"/>
  <c r="X381" i="3"/>
  <c r="E130" i="10" s="1"/>
  <c r="T381" i="3"/>
  <c r="U381" i="3" s="1"/>
  <c r="R381" i="3"/>
  <c r="S381" i="3" s="1"/>
  <c r="Q381" i="3"/>
  <c r="AC379" i="3" s="1"/>
  <c r="P381" i="3"/>
  <c r="N381" i="3"/>
  <c r="O381" i="3" s="1"/>
  <c r="E381" i="3"/>
  <c r="D381" i="3"/>
  <c r="C381" i="3"/>
  <c r="B381" i="3"/>
  <c r="AC380" i="3"/>
  <c r="F130" i="10" s="1"/>
  <c r="X380" i="3"/>
  <c r="D130" i="10" s="1"/>
  <c r="T380" i="3"/>
  <c r="U380" i="3" s="1"/>
  <c r="AV381" i="3" s="1"/>
  <c r="R380" i="3"/>
  <c r="S380" i="3" s="1"/>
  <c r="Q380" i="3"/>
  <c r="AA379" i="3" s="1"/>
  <c r="P380" i="3"/>
  <c r="AB379" i="3" s="1"/>
  <c r="N380" i="3"/>
  <c r="O380" i="3" s="1"/>
  <c r="E380" i="3"/>
  <c r="D380" i="3"/>
  <c r="C380" i="3"/>
  <c r="AD379" i="3"/>
  <c r="K379" i="3"/>
  <c r="K380" i="3" s="1"/>
  <c r="K381" i="3" s="1"/>
  <c r="J379" i="3"/>
  <c r="J380" i="3" s="1"/>
  <c r="J381" i="3" s="1"/>
  <c r="I379" i="3"/>
  <c r="I380" i="3" s="1"/>
  <c r="I381" i="3" s="1"/>
  <c r="H379" i="3"/>
  <c r="E379" i="3"/>
  <c r="X378" i="3"/>
  <c r="E129" i="10" s="1"/>
  <c r="U378" i="3"/>
  <c r="T378" i="3"/>
  <c r="R378" i="3"/>
  <c r="S378" i="3" s="1"/>
  <c r="Q378" i="3"/>
  <c r="P378" i="3"/>
  <c r="N378" i="3"/>
  <c r="O378" i="3" s="1"/>
  <c r="E378" i="3"/>
  <c r="D378" i="3"/>
  <c r="C378" i="3"/>
  <c r="B378" i="3"/>
  <c r="Q377" i="3"/>
  <c r="E377" i="3"/>
  <c r="D377" i="3"/>
  <c r="C377" i="3"/>
  <c r="AA376" i="3"/>
  <c r="K376" i="3"/>
  <c r="K377" i="3" s="1"/>
  <c r="K378" i="3" s="1"/>
  <c r="J376" i="3"/>
  <c r="J377" i="3" s="1"/>
  <c r="J378" i="3" s="1"/>
  <c r="E376" i="3"/>
  <c r="X375" i="3"/>
  <c r="E128" i="10" s="1"/>
  <c r="T375" i="3"/>
  <c r="U375" i="3" s="1"/>
  <c r="R375" i="3"/>
  <c r="S375" i="3" s="1"/>
  <c r="Q375" i="3"/>
  <c r="AC373" i="3" s="1"/>
  <c r="P375" i="3"/>
  <c r="N375" i="3"/>
  <c r="O375" i="3" s="1"/>
  <c r="E375" i="3"/>
  <c r="D375" i="3"/>
  <c r="C375" i="3"/>
  <c r="B375" i="3"/>
  <c r="R374" i="3"/>
  <c r="S374" i="3" s="1"/>
  <c r="Q374" i="3"/>
  <c r="AA373" i="3" s="1"/>
  <c r="E374" i="3"/>
  <c r="D374" i="3"/>
  <c r="C374" i="3"/>
  <c r="K373" i="3"/>
  <c r="K374" i="3" s="1"/>
  <c r="K375" i="3" s="1"/>
  <c r="J373" i="3"/>
  <c r="J374" i="3" s="1"/>
  <c r="J375" i="3" s="1"/>
  <c r="E373" i="3"/>
  <c r="X372" i="3"/>
  <c r="E127" i="10" s="1"/>
  <c r="T372" i="3"/>
  <c r="U372" i="3" s="1"/>
  <c r="R372" i="3"/>
  <c r="S372" i="3" s="1"/>
  <c r="Q372" i="3"/>
  <c r="AC370" i="3" s="1"/>
  <c r="P372" i="3"/>
  <c r="O372" i="3"/>
  <c r="N372" i="3"/>
  <c r="E372" i="3"/>
  <c r="D372" i="3"/>
  <c r="C372" i="3"/>
  <c r="B372" i="3"/>
  <c r="AC371" i="3"/>
  <c r="F127" i="10" s="1"/>
  <c r="X371" i="3"/>
  <c r="D127" i="10" s="1"/>
  <c r="T371" i="3"/>
  <c r="U371" i="3" s="1"/>
  <c r="AV372" i="3" s="1"/>
  <c r="R371" i="3"/>
  <c r="S371" i="3" s="1"/>
  <c r="Q371" i="3"/>
  <c r="AA370" i="3" s="1"/>
  <c r="P371" i="3"/>
  <c r="AB370" i="3" s="1"/>
  <c r="N371" i="3"/>
  <c r="O371" i="3" s="1"/>
  <c r="E371" i="3"/>
  <c r="D371" i="3"/>
  <c r="C371" i="3"/>
  <c r="AD370" i="3"/>
  <c r="K370" i="3"/>
  <c r="K371" i="3" s="1"/>
  <c r="K372" i="3" s="1"/>
  <c r="J370" i="3"/>
  <c r="J371" i="3" s="1"/>
  <c r="J372" i="3" s="1"/>
  <c r="I370" i="3"/>
  <c r="I371" i="3" s="1"/>
  <c r="I372" i="3" s="1"/>
  <c r="H370" i="3"/>
  <c r="AG370" i="3" s="1"/>
  <c r="E370" i="3"/>
  <c r="X369" i="3"/>
  <c r="E126" i="10" s="1"/>
  <c r="T369" i="3"/>
  <c r="U369" i="3" s="1"/>
  <c r="R369" i="3"/>
  <c r="S369" i="3" s="1"/>
  <c r="Q369" i="3"/>
  <c r="AC367" i="3" s="1"/>
  <c r="P369" i="3"/>
  <c r="N369" i="3"/>
  <c r="O369" i="3" s="1"/>
  <c r="E369" i="3"/>
  <c r="D369" i="3"/>
  <c r="C369" i="3"/>
  <c r="B369" i="3"/>
  <c r="AC368" i="3"/>
  <c r="F126" i="10" s="1"/>
  <c r="X368" i="3"/>
  <c r="D126" i="10" s="1"/>
  <c r="T368" i="3"/>
  <c r="U368" i="3" s="1"/>
  <c r="AV369" i="3" s="1"/>
  <c r="R368" i="3"/>
  <c r="S368" i="3" s="1"/>
  <c r="Q368" i="3"/>
  <c r="AA367" i="3" s="1"/>
  <c r="P368" i="3"/>
  <c r="AB367" i="3" s="1"/>
  <c r="N368" i="3"/>
  <c r="O368" i="3" s="1"/>
  <c r="E368" i="3"/>
  <c r="D368" i="3"/>
  <c r="C368" i="3"/>
  <c r="AD367" i="3"/>
  <c r="K367" i="3"/>
  <c r="K368" i="3" s="1"/>
  <c r="K369" i="3" s="1"/>
  <c r="J367" i="3"/>
  <c r="J368" i="3" s="1"/>
  <c r="J369" i="3" s="1"/>
  <c r="I367" i="3"/>
  <c r="I368" i="3" s="1"/>
  <c r="I369" i="3" s="1"/>
  <c r="H367" i="3"/>
  <c r="H368" i="3" s="1"/>
  <c r="H369" i="3" s="1"/>
  <c r="E367" i="3"/>
  <c r="X366" i="3"/>
  <c r="E125" i="10" s="1"/>
  <c r="T366" i="3"/>
  <c r="U366" i="3" s="1"/>
  <c r="R366" i="3"/>
  <c r="S366" i="3" s="1"/>
  <c r="Q366" i="3"/>
  <c r="P366" i="3"/>
  <c r="N366" i="3"/>
  <c r="O366" i="3" s="1"/>
  <c r="E366" i="3"/>
  <c r="D366" i="3"/>
  <c r="C366" i="3"/>
  <c r="B366" i="3"/>
  <c r="AC365" i="3"/>
  <c r="F125" i="10" s="1"/>
  <c r="X365" i="3"/>
  <c r="D125" i="10" s="1"/>
  <c r="T365" i="3"/>
  <c r="U365" i="3" s="1"/>
  <c r="AV366" i="3" s="1"/>
  <c r="R365" i="3"/>
  <c r="S365" i="3" s="1"/>
  <c r="Q365" i="3"/>
  <c r="AA364" i="3" s="1"/>
  <c r="P365" i="3"/>
  <c r="AB364" i="3" s="1"/>
  <c r="N365" i="3"/>
  <c r="O365" i="3" s="1"/>
  <c r="E365" i="3"/>
  <c r="D365" i="3"/>
  <c r="C365" i="3"/>
  <c r="AD364" i="3"/>
  <c r="K364" i="3"/>
  <c r="K365" i="3" s="1"/>
  <c r="K366" i="3" s="1"/>
  <c r="J364" i="3"/>
  <c r="J365" i="3" s="1"/>
  <c r="J366" i="3" s="1"/>
  <c r="I364" i="3"/>
  <c r="I365" i="3" s="1"/>
  <c r="I366" i="3" s="1"/>
  <c r="H364" i="3"/>
  <c r="H365" i="3" s="1"/>
  <c r="H366" i="3" s="1"/>
  <c r="E364" i="3"/>
  <c r="X363" i="3"/>
  <c r="E124" i="10" s="1"/>
  <c r="T363" i="3"/>
  <c r="U363" i="3" s="1"/>
  <c r="R363" i="3"/>
  <c r="S363" i="3" s="1"/>
  <c r="Q363" i="3"/>
  <c r="AC361" i="3" s="1"/>
  <c r="P363" i="3"/>
  <c r="N363" i="3"/>
  <c r="O363" i="3" s="1"/>
  <c r="E363" i="3"/>
  <c r="D363" i="3"/>
  <c r="C363" i="3"/>
  <c r="B363" i="3"/>
  <c r="AC362" i="3"/>
  <c r="F124" i="10" s="1"/>
  <c r="X362" i="3"/>
  <c r="D124" i="10" s="1"/>
  <c r="T362" i="3"/>
  <c r="U362" i="3" s="1"/>
  <c r="AV363" i="3" s="1"/>
  <c r="R362" i="3"/>
  <c r="S362" i="3" s="1"/>
  <c r="Q362" i="3"/>
  <c r="AA361" i="3" s="1"/>
  <c r="P362" i="3"/>
  <c r="AB361" i="3" s="1"/>
  <c r="N362" i="3"/>
  <c r="O362" i="3" s="1"/>
  <c r="E362" i="3"/>
  <c r="D362" i="3"/>
  <c r="C362" i="3"/>
  <c r="AD361" i="3"/>
  <c r="K361" i="3"/>
  <c r="K362" i="3" s="1"/>
  <c r="K363" i="3" s="1"/>
  <c r="J361" i="3"/>
  <c r="J362" i="3" s="1"/>
  <c r="J363" i="3" s="1"/>
  <c r="I361" i="3"/>
  <c r="I362" i="3" s="1"/>
  <c r="I363" i="3" s="1"/>
  <c r="H361" i="3"/>
  <c r="H362" i="3" s="1"/>
  <c r="H363" i="3" s="1"/>
  <c r="E361" i="3"/>
  <c r="X360" i="3"/>
  <c r="E123" i="10" s="1"/>
  <c r="T360" i="3"/>
  <c r="U360" i="3" s="1"/>
  <c r="S360" i="3"/>
  <c r="R360" i="3"/>
  <c r="Q360" i="3"/>
  <c r="AC358" i="3" s="1"/>
  <c r="P360" i="3"/>
  <c r="N360" i="3"/>
  <c r="O360" i="3" s="1"/>
  <c r="E360" i="3"/>
  <c r="D360" i="3"/>
  <c r="C360" i="3"/>
  <c r="B360" i="3"/>
  <c r="AC359" i="3"/>
  <c r="F123" i="10" s="1"/>
  <c r="X359" i="3"/>
  <c r="D123" i="10" s="1"/>
  <c r="T359" i="3"/>
  <c r="U359" i="3" s="1"/>
  <c r="AV360" i="3" s="1"/>
  <c r="R359" i="3"/>
  <c r="S359" i="3" s="1"/>
  <c r="Q359" i="3"/>
  <c r="AA358" i="3" s="1"/>
  <c r="P359" i="3"/>
  <c r="N359" i="3"/>
  <c r="O359" i="3" s="1"/>
  <c r="E359" i="3"/>
  <c r="D359" i="3"/>
  <c r="C359" i="3"/>
  <c r="AD358" i="3"/>
  <c r="K358" i="3"/>
  <c r="K359" i="3" s="1"/>
  <c r="K360" i="3" s="1"/>
  <c r="J358" i="3"/>
  <c r="J359" i="3" s="1"/>
  <c r="J360" i="3" s="1"/>
  <c r="I358" i="3"/>
  <c r="I359" i="3" s="1"/>
  <c r="I360" i="3" s="1"/>
  <c r="H358" i="3"/>
  <c r="E358" i="3"/>
  <c r="X357" i="3"/>
  <c r="E122" i="10" s="1"/>
  <c r="T357" i="3"/>
  <c r="U357" i="3" s="1"/>
  <c r="R357" i="3"/>
  <c r="S357" i="3" s="1"/>
  <c r="Q357" i="3"/>
  <c r="P357" i="3"/>
  <c r="N357" i="3"/>
  <c r="O357" i="3" s="1"/>
  <c r="E357" i="3"/>
  <c r="D357" i="3"/>
  <c r="C357" i="3"/>
  <c r="B357" i="3"/>
  <c r="AC356" i="3"/>
  <c r="F122" i="10" s="1"/>
  <c r="X356" i="3"/>
  <c r="D122" i="10" s="1"/>
  <c r="T356" i="3"/>
  <c r="U356" i="3" s="1"/>
  <c r="AV357" i="3" s="1"/>
  <c r="R356" i="3"/>
  <c r="S356" i="3" s="1"/>
  <c r="Q356" i="3"/>
  <c r="AA355" i="3" s="1"/>
  <c r="P356" i="3"/>
  <c r="N356" i="3"/>
  <c r="O356" i="3" s="1"/>
  <c r="E356" i="3"/>
  <c r="D356" i="3"/>
  <c r="C356" i="3"/>
  <c r="AD355" i="3"/>
  <c r="AC355" i="3"/>
  <c r="AB355" i="3"/>
  <c r="K355" i="3"/>
  <c r="K356" i="3" s="1"/>
  <c r="K357" i="3" s="1"/>
  <c r="J355" i="3"/>
  <c r="J356" i="3" s="1"/>
  <c r="J357" i="3" s="1"/>
  <c r="I355" i="3"/>
  <c r="I356" i="3" s="1"/>
  <c r="I357" i="3" s="1"/>
  <c r="H355" i="3"/>
  <c r="Y355" i="3" s="1"/>
  <c r="E355" i="3"/>
  <c r="X354" i="3"/>
  <c r="E121" i="10" s="1"/>
  <c r="T354" i="3"/>
  <c r="U354" i="3" s="1"/>
  <c r="R354" i="3"/>
  <c r="S354" i="3" s="1"/>
  <c r="Q354" i="3"/>
  <c r="P354" i="3"/>
  <c r="N354" i="3"/>
  <c r="O354" i="3" s="1"/>
  <c r="E354" i="3"/>
  <c r="D354" i="3"/>
  <c r="C354" i="3"/>
  <c r="B354" i="3"/>
  <c r="AC353" i="3"/>
  <c r="F121" i="10" s="1"/>
  <c r="Q353" i="3"/>
  <c r="AA352" i="3" s="1"/>
  <c r="E353" i="3"/>
  <c r="D353" i="3"/>
  <c r="C353" i="3"/>
  <c r="K352" i="3"/>
  <c r="K353" i="3" s="1"/>
  <c r="K354" i="3" s="1"/>
  <c r="J352" i="3"/>
  <c r="J353" i="3" s="1"/>
  <c r="J354" i="3" s="1"/>
  <c r="H352" i="3"/>
  <c r="H353" i="3" s="1"/>
  <c r="H354" i="3" s="1"/>
  <c r="E352" i="3"/>
  <c r="X351" i="3"/>
  <c r="E120" i="10" s="1"/>
  <c r="T351" i="3"/>
  <c r="U351" i="3" s="1"/>
  <c r="R351" i="3"/>
  <c r="S351" i="3" s="1"/>
  <c r="Q351" i="3"/>
  <c r="AC349" i="3" s="1"/>
  <c r="P351" i="3"/>
  <c r="N351" i="3"/>
  <c r="O351" i="3" s="1"/>
  <c r="E351" i="3"/>
  <c r="D351" i="3"/>
  <c r="C351" i="3"/>
  <c r="B351" i="3"/>
  <c r="S350" i="3"/>
  <c r="R350" i="3"/>
  <c r="Q350" i="3"/>
  <c r="AA349" i="3" s="1"/>
  <c r="E350" i="3"/>
  <c r="D350" i="3"/>
  <c r="C350" i="3"/>
  <c r="AD349" i="3"/>
  <c r="K349" i="3"/>
  <c r="K350" i="3" s="1"/>
  <c r="K351" i="3" s="1"/>
  <c r="J349" i="3"/>
  <c r="J350" i="3" s="1"/>
  <c r="J351" i="3" s="1"/>
  <c r="E349" i="3"/>
  <c r="X348" i="3"/>
  <c r="E119" i="10" s="1"/>
  <c r="T348" i="3"/>
  <c r="U348" i="3" s="1"/>
  <c r="R348" i="3"/>
  <c r="S348" i="3" s="1"/>
  <c r="W346" i="3" s="1"/>
  <c r="Q348" i="3"/>
  <c r="AC346" i="3" s="1"/>
  <c r="P348" i="3"/>
  <c r="N348" i="3"/>
  <c r="O348" i="3" s="1"/>
  <c r="E348" i="3"/>
  <c r="D348" i="3"/>
  <c r="C348" i="3"/>
  <c r="B348" i="3"/>
  <c r="AC347" i="3"/>
  <c r="F119" i="10" s="1"/>
  <c r="Q347" i="3"/>
  <c r="AA346" i="3" s="1"/>
  <c r="P347" i="3"/>
  <c r="E347" i="3"/>
  <c r="D347" i="3"/>
  <c r="C347" i="3"/>
  <c r="K346" i="3"/>
  <c r="K347" i="3" s="1"/>
  <c r="K348" i="3" s="1"/>
  <c r="J346" i="3"/>
  <c r="J347" i="3" s="1"/>
  <c r="J348" i="3" s="1"/>
  <c r="E346" i="3"/>
  <c r="X345" i="3"/>
  <c r="E118" i="10" s="1"/>
  <c r="T345" i="3"/>
  <c r="U345" i="3" s="1"/>
  <c r="R345" i="3"/>
  <c r="S345" i="3" s="1"/>
  <c r="Q345" i="3"/>
  <c r="AC343" i="3" s="1"/>
  <c r="P345" i="3"/>
  <c r="N345" i="3"/>
  <c r="O345" i="3" s="1"/>
  <c r="E345" i="3"/>
  <c r="D345" i="3"/>
  <c r="C345" i="3"/>
  <c r="B345" i="3"/>
  <c r="AC344" i="3"/>
  <c r="F118" i="10" s="1"/>
  <c r="X344" i="3"/>
  <c r="D118" i="10" s="1"/>
  <c r="T344" i="3"/>
  <c r="U344" i="3" s="1"/>
  <c r="AV345" i="3" s="1"/>
  <c r="R344" i="3"/>
  <c r="S344" i="3" s="1"/>
  <c r="Q344" i="3"/>
  <c r="AA343" i="3" s="1"/>
  <c r="P344" i="3"/>
  <c r="N344" i="3"/>
  <c r="O344" i="3" s="1"/>
  <c r="E344" i="3"/>
  <c r="D344" i="3"/>
  <c r="C344" i="3"/>
  <c r="AD343" i="3"/>
  <c r="AB343" i="3"/>
  <c r="K343" i="3"/>
  <c r="K344" i="3" s="1"/>
  <c r="K345" i="3" s="1"/>
  <c r="J343" i="3"/>
  <c r="J344" i="3" s="1"/>
  <c r="J345" i="3" s="1"/>
  <c r="I343" i="3"/>
  <c r="I344" i="3" s="1"/>
  <c r="I345" i="3" s="1"/>
  <c r="H343" i="3"/>
  <c r="E343" i="3"/>
  <c r="X342" i="3"/>
  <c r="E117" i="10" s="1"/>
  <c r="T342" i="3"/>
  <c r="U342" i="3" s="1"/>
  <c r="R342" i="3"/>
  <c r="S342" i="3" s="1"/>
  <c r="Q342" i="3"/>
  <c r="P342" i="3"/>
  <c r="N342" i="3"/>
  <c r="O342" i="3" s="1"/>
  <c r="E342" i="3"/>
  <c r="D342" i="3"/>
  <c r="C342" i="3"/>
  <c r="B342" i="3"/>
  <c r="AC341" i="3"/>
  <c r="F117" i="10" s="1"/>
  <c r="X341" i="3"/>
  <c r="D117" i="10" s="1"/>
  <c r="T341" i="3"/>
  <c r="U341" i="3" s="1"/>
  <c r="AV342" i="3" s="1"/>
  <c r="R341" i="3"/>
  <c r="S341" i="3" s="1"/>
  <c r="Q341" i="3"/>
  <c r="P341" i="3"/>
  <c r="AB340" i="3" s="1"/>
  <c r="N341" i="3"/>
  <c r="O341" i="3" s="1"/>
  <c r="E341" i="3"/>
  <c r="D341" i="3"/>
  <c r="C341" i="3"/>
  <c r="AD340" i="3"/>
  <c r="AA340" i="3"/>
  <c r="K340" i="3"/>
  <c r="K341" i="3" s="1"/>
  <c r="K342" i="3" s="1"/>
  <c r="J340" i="3"/>
  <c r="J341" i="3" s="1"/>
  <c r="J342" i="3" s="1"/>
  <c r="I340" i="3"/>
  <c r="I341" i="3" s="1"/>
  <c r="I342" i="3" s="1"/>
  <c r="H340" i="3"/>
  <c r="H341" i="3" s="1"/>
  <c r="H342" i="3" s="1"/>
  <c r="E340" i="3"/>
  <c r="X339" i="3"/>
  <c r="E116" i="10" s="1"/>
  <c r="T339" i="3"/>
  <c r="U339" i="3" s="1"/>
  <c r="R339" i="3"/>
  <c r="S339" i="3" s="1"/>
  <c r="Q339" i="3"/>
  <c r="P339" i="3"/>
  <c r="O339" i="3"/>
  <c r="N339" i="3"/>
  <c r="E339" i="3"/>
  <c r="D339" i="3"/>
  <c r="C339" i="3"/>
  <c r="B339" i="3"/>
  <c r="AC338" i="3"/>
  <c r="F116" i="10" s="1"/>
  <c r="X338" i="3"/>
  <c r="D116" i="10" s="1"/>
  <c r="T338" i="3"/>
  <c r="U338" i="3" s="1"/>
  <c r="AV339" i="3" s="1"/>
  <c r="R338" i="3"/>
  <c r="S338" i="3" s="1"/>
  <c r="Q338" i="3"/>
  <c r="AA337" i="3" s="1"/>
  <c r="P338" i="3"/>
  <c r="N338" i="3"/>
  <c r="O338" i="3" s="1"/>
  <c r="E338" i="3"/>
  <c r="D338" i="3"/>
  <c r="C338" i="3"/>
  <c r="AD337" i="3"/>
  <c r="AC337" i="3"/>
  <c r="K337" i="3"/>
  <c r="K338" i="3" s="1"/>
  <c r="K339" i="3" s="1"/>
  <c r="J337" i="3"/>
  <c r="J338" i="3" s="1"/>
  <c r="J339" i="3" s="1"/>
  <c r="I337" i="3"/>
  <c r="I338" i="3" s="1"/>
  <c r="I339" i="3" s="1"/>
  <c r="H337" i="3"/>
  <c r="H338" i="3" s="1"/>
  <c r="H339" i="3" s="1"/>
  <c r="E337" i="3"/>
  <c r="X336" i="3"/>
  <c r="E115" i="10" s="1"/>
  <c r="T336" i="3"/>
  <c r="U336" i="3" s="1"/>
  <c r="R336" i="3"/>
  <c r="S336" i="3" s="1"/>
  <c r="Q336" i="3"/>
  <c r="AC334" i="3" s="1"/>
  <c r="P336" i="3"/>
  <c r="N336" i="3"/>
  <c r="O336" i="3" s="1"/>
  <c r="E336" i="3"/>
  <c r="D336" i="3"/>
  <c r="C336" i="3"/>
  <c r="B336" i="3"/>
  <c r="AC335" i="3"/>
  <c r="F115" i="10" s="1"/>
  <c r="X335" i="3"/>
  <c r="D115" i="10" s="1"/>
  <c r="T335" i="3"/>
  <c r="U335" i="3" s="1"/>
  <c r="AV336" i="3" s="1"/>
  <c r="R335" i="3"/>
  <c r="S335" i="3" s="1"/>
  <c r="Q335" i="3"/>
  <c r="AA334" i="3" s="1"/>
  <c r="P335" i="3"/>
  <c r="AB334" i="3" s="1"/>
  <c r="N335" i="3"/>
  <c r="O335" i="3" s="1"/>
  <c r="E335" i="3"/>
  <c r="D335" i="3"/>
  <c r="C335" i="3"/>
  <c r="AD334" i="3"/>
  <c r="K334" i="3"/>
  <c r="K335" i="3" s="1"/>
  <c r="K336" i="3" s="1"/>
  <c r="J334" i="3"/>
  <c r="J335" i="3" s="1"/>
  <c r="J336" i="3" s="1"/>
  <c r="I334" i="3"/>
  <c r="I335" i="3" s="1"/>
  <c r="I336" i="3" s="1"/>
  <c r="H334" i="3"/>
  <c r="AG334" i="3" s="1"/>
  <c r="E334" i="3"/>
  <c r="X333" i="3"/>
  <c r="E114" i="10" s="1"/>
  <c r="T333" i="3"/>
  <c r="U333" i="3" s="1"/>
  <c r="R333" i="3"/>
  <c r="S333" i="3" s="1"/>
  <c r="Q333" i="3"/>
  <c r="AC331" i="3" s="1"/>
  <c r="P333" i="3"/>
  <c r="N333" i="3"/>
  <c r="O333" i="3" s="1"/>
  <c r="E333" i="3"/>
  <c r="D333" i="3"/>
  <c r="C333" i="3"/>
  <c r="B333" i="3"/>
  <c r="AC332" i="3"/>
  <c r="F114" i="10" s="1"/>
  <c r="X332" i="3"/>
  <c r="D114" i="10" s="1"/>
  <c r="T332" i="3"/>
  <c r="U332" i="3" s="1"/>
  <c r="AV333" i="3" s="1"/>
  <c r="R332" i="3"/>
  <c r="S332" i="3" s="1"/>
  <c r="Q332" i="3"/>
  <c r="AA331" i="3" s="1"/>
  <c r="P332" i="3"/>
  <c r="AB331" i="3" s="1"/>
  <c r="N332" i="3"/>
  <c r="O332" i="3" s="1"/>
  <c r="E332" i="3"/>
  <c r="D332" i="3"/>
  <c r="C332" i="3"/>
  <c r="AD331" i="3"/>
  <c r="K331" i="3"/>
  <c r="K332" i="3" s="1"/>
  <c r="K333" i="3" s="1"/>
  <c r="J331" i="3"/>
  <c r="J332" i="3" s="1"/>
  <c r="J333" i="3" s="1"/>
  <c r="I331" i="3"/>
  <c r="I332" i="3" s="1"/>
  <c r="I333" i="3" s="1"/>
  <c r="H331" i="3"/>
  <c r="E331" i="3"/>
  <c r="X330" i="3"/>
  <c r="E113" i="10" s="1"/>
  <c r="T330" i="3"/>
  <c r="U330" i="3" s="1"/>
  <c r="R330" i="3"/>
  <c r="S330" i="3" s="1"/>
  <c r="Q330" i="3"/>
  <c r="AC328" i="3" s="1"/>
  <c r="P330" i="3"/>
  <c r="O330" i="3"/>
  <c r="N330" i="3"/>
  <c r="E330" i="3"/>
  <c r="D330" i="3"/>
  <c r="C330" i="3"/>
  <c r="B330" i="3"/>
  <c r="Q329" i="3"/>
  <c r="E329" i="3"/>
  <c r="D329" i="3"/>
  <c r="C329" i="3"/>
  <c r="AD328" i="3"/>
  <c r="AA328" i="3"/>
  <c r="K328" i="3"/>
  <c r="K329" i="3" s="1"/>
  <c r="K330" i="3" s="1"/>
  <c r="J328" i="3"/>
  <c r="J329" i="3" s="1"/>
  <c r="J330" i="3" s="1"/>
  <c r="E328" i="3"/>
  <c r="X327" i="3"/>
  <c r="E112" i="10" s="1"/>
  <c r="T327" i="3"/>
  <c r="U327" i="3" s="1"/>
  <c r="S327" i="3"/>
  <c r="R327" i="3"/>
  <c r="Q327" i="3"/>
  <c r="AC325" i="3" s="1"/>
  <c r="P327" i="3"/>
  <c r="N327" i="3"/>
  <c r="O327" i="3" s="1"/>
  <c r="E327" i="3"/>
  <c r="D327" i="3"/>
  <c r="C327" i="3"/>
  <c r="B327" i="3"/>
  <c r="Q326" i="3"/>
  <c r="AA325" i="3" s="1"/>
  <c r="P326" i="3"/>
  <c r="AB325" i="3" s="1"/>
  <c r="E326" i="3"/>
  <c r="D326" i="3"/>
  <c r="C326" i="3"/>
  <c r="K325" i="3"/>
  <c r="K326" i="3" s="1"/>
  <c r="K327" i="3" s="1"/>
  <c r="J325" i="3"/>
  <c r="J326" i="3" s="1"/>
  <c r="J327" i="3" s="1"/>
  <c r="E325" i="3"/>
  <c r="X324" i="3"/>
  <c r="E111" i="10" s="1"/>
  <c r="T324" i="3"/>
  <c r="U324" i="3" s="1"/>
  <c r="R324" i="3"/>
  <c r="S324" i="3" s="1"/>
  <c r="Q324" i="3"/>
  <c r="AC322" i="3" s="1"/>
  <c r="P324" i="3"/>
  <c r="N324" i="3"/>
  <c r="O324" i="3" s="1"/>
  <c r="E324" i="3"/>
  <c r="D324" i="3"/>
  <c r="C324" i="3"/>
  <c r="B324" i="3"/>
  <c r="AC323" i="3"/>
  <c r="F111" i="10" s="1"/>
  <c r="X323" i="3"/>
  <c r="D111" i="10" s="1"/>
  <c r="T323" i="3"/>
  <c r="U323" i="3" s="1"/>
  <c r="AV324" i="3" s="1"/>
  <c r="R323" i="3"/>
  <c r="S323" i="3" s="1"/>
  <c r="Q323" i="3"/>
  <c r="AA322" i="3" s="1"/>
  <c r="P323" i="3"/>
  <c r="AB322" i="3" s="1"/>
  <c r="N323" i="3"/>
  <c r="O323" i="3" s="1"/>
  <c r="E323" i="3"/>
  <c r="D323" i="3"/>
  <c r="C323" i="3"/>
  <c r="AD322" i="3"/>
  <c r="K322" i="3"/>
  <c r="K323" i="3" s="1"/>
  <c r="K324" i="3" s="1"/>
  <c r="J322" i="3"/>
  <c r="J323" i="3" s="1"/>
  <c r="J324" i="3" s="1"/>
  <c r="I322" i="3"/>
  <c r="I323" i="3" s="1"/>
  <c r="I324" i="3" s="1"/>
  <c r="H322" i="3"/>
  <c r="H323" i="3" s="1"/>
  <c r="H324" i="3" s="1"/>
  <c r="E322" i="3"/>
  <c r="X321" i="3"/>
  <c r="E110" i="10" s="1"/>
  <c r="U321" i="3"/>
  <c r="T321" i="3"/>
  <c r="R321" i="3"/>
  <c r="S321" i="3" s="1"/>
  <c r="Q321" i="3"/>
  <c r="AC319" i="3" s="1"/>
  <c r="P321" i="3"/>
  <c r="N321" i="3"/>
  <c r="O321" i="3" s="1"/>
  <c r="E321" i="3"/>
  <c r="D321" i="3"/>
  <c r="C321" i="3"/>
  <c r="B321" i="3"/>
  <c r="AC320" i="3"/>
  <c r="F110" i="10" s="1"/>
  <c r="X320" i="3"/>
  <c r="D110" i="10" s="1"/>
  <c r="T320" i="3"/>
  <c r="U320" i="3" s="1"/>
  <c r="AV321" i="3" s="1"/>
  <c r="R320" i="3"/>
  <c r="S320" i="3" s="1"/>
  <c r="Q320" i="3"/>
  <c r="AA319" i="3" s="1"/>
  <c r="P320" i="3"/>
  <c r="AB319" i="3" s="1"/>
  <c r="O320" i="3"/>
  <c r="N320" i="3"/>
  <c r="E320" i="3"/>
  <c r="D320" i="3"/>
  <c r="C320" i="3"/>
  <c r="AD319" i="3"/>
  <c r="K319" i="3"/>
  <c r="K320" i="3" s="1"/>
  <c r="K321" i="3" s="1"/>
  <c r="J319" i="3"/>
  <c r="J320" i="3" s="1"/>
  <c r="J321" i="3" s="1"/>
  <c r="I319" i="3"/>
  <c r="I320" i="3" s="1"/>
  <c r="I321" i="3" s="1"/>
  <c r="H319" i="3"/>
  <c r="H320" i="3" s="1"/>
  <c r="H321" i="3" s="1"/>
  <c r="E319" i="3"/>
  <c r="X318" i="3"/>
  <c r="E109" i="10" s="1"/>
  <c r="T318" i="3"/>
  <c r="U318" i="3" s="1"/>
  <c r="R318" i="3"/>
  <c r="S318" i="3" s="1"/>
  <c r="Q318" i="3"/>
  <c r="P318" i="3"/>
  <c r="N318" i="3"/>
  <c r="O318" i="3" s="1"/>
  <c r="E318" i="3"/>
  <c r="D318" i="3"/>
  <c r="C318" i="3"/>
  <c r="B318" i="3"/>
  <c r="AC317" i="3"/>
  <c r="F109" i="10" s="1"/>
  <c r="X317" i="3"/>
  <c r="D109" i="10" s="1"/>
  <c r="T317" i="3"/>
  <c r="U317" i="3" s="1"/>
  <c r="AV318" i="3" s="1"/>
  <c r="R317" i="3"/>
  <c r="S317" i="3" s="1"/>
  <c r="Q317" i="3"/>
  <c r="P317" i="3"/>
  <c r="AB316" i="3" s="1"/>
  <c r="N317" i="3"/>
  <c r="O317" i="3" s="1"/>
  <c r="E317" i="3"/>
  <c r="D317" i="3"/>
  <c r="C317" i="3"/>
  <c r="AD316" i="3"/>
  <c r="AA316" i="3"/>
  <c r="K316" i="3"/>
  <c r="K317" i="3" s="1"/>
  <c r="K318" i="3" s="1"/>
  <c r="J316" i="3"/>
  <c r="J317" i="3" s="1"/>
  <c r="J318" i="3" s="1"/>
  <c r="I316" i="3"/>
  <c r="I317" i="3" s="1"/>
  <c r="I318" i="3" s="1"/>
  <c r="H316" i="3"/>
  <c r="AG316" i="3" s="1"/>
  <c r="E316" i="3"/>
  <c r="X315" i="3"/>
  <c r="E108" i="10" s="1"/>
  <c r="T315" i="3"/>
  <c r="U315" i="3" s="1"/>
  <c r="R315" i="3"/>
  <c r="S315" i="3" s="1"/>
  <c r="Q315" i="3"/>
  <c r="AC313" i="3" s="1"/>
  <c r="P315" i="3"/>
  <c r="N315" i="3"/>
  <c r="O315" i="3" s="1"/>
  <c r="E315" i="3"/>
  <c r="D315" i="3"/>
  <c r="C315" i="3"/>
  <c r="B315" i="3"/>
  <c r="AC314" i="3"/>
  <c r="F108" i="10" s="1"/>
  <c r="X314" i="3"/>
  <c r="D108" i="10" s="1"/>
  <c r="T314" i="3"/>
  <c r="U314" i="3" s="1"/>
  <c r="R314" i="3"/>
  <c r="S314" i="3" s="1"/>
  <c r="Q314" i="3"/>
  <c r="AA313" i="3" s="1"/>
  <c r="P314" i="3"/>
  <c r="AB313" i="3" s="1"/>
  <c r="N314" i="3"/>
  <c r="O314" i="3" s="1"/>
  <c r="E314" i="3"/>
  <c r="D314" i="3"/>
  <c r="C314" i="3"/>
  <c r="AD313" i="3"/>
  <c r="K313" i="3"/>
  <c r="K314" i="3" s="1"/>
  <c r="K315" i="3" s="1"/>
  <c r="J313" i="3"/>
  <c r="J314" i="3" s="1"/>
  <c r="J315" i="3" s="1"/>
  <c r="I313" i="3"/>
  <c r="I314" i="3" s="1"/>
  <c r="I315" i="3" s="1"/>
  <c r="H313" i="3"/>
  <c r="H314" i="3" s="1"/>
  <c r="H315" i="3" s="1"/>
  <c r="E313" i="3"/>
  <c r="X312" i="3"/>
  <c r="E107" i="10" s="1"/>
  <c r="T312" i="3"/>
  <c r="U312" i="3" s="1"/>
  <c r="R312" i="3"/>
  <c r="S312" i="3" s="1"/>
  <c r="W310" i="3" s="1"/>
  <c r="Q312" i="3"/>
  <c r="AC310" i="3" s="1"/>
  <c r="P312" i="3"/>
  <c r="O312" i="3"/>
  <c r="N312" i="3"/>
  <c r="E312" i="3"/>
  <c r="D312" i="3"/>
  <c r="C312" i="3"/>
  <c r="B312" i="3"/>
  <c r="AC311" i="3"/>
  <c r="F107" i="10" s="1"/>
  <c r="X311" i="3"/>
  <c r="D107" i="10" s="1"/>
  <c r="U311" i="3"/>
  <c r="AV312" i="3" s="1"/>
  <c r="T311" i="3"/>
  <c r="R311" i="3"/>
  <c r="S311" i="3" s="1"/>
  <c r="Q311" i="3"/>
  <c r="AA310" i="3" s="1"/>
  <c r="P311" i="3"/>
  <c r="AB310" i="3" s="1"/>
  <c r="N311" i="3"/>
  <c r="O311" i="3" s="1"/>
  <c r="E311" i="3"/>
  <c r="D311" i="3"/>
  <c r="C311" i="3"/>
  <c r="AD310" i="3"/>
  <c r="K310" i="3"/>
  <c r="K311" i="3" s="1"/>
  <c r="K312" i="3" s="1"/>
  <c r="J310" i="3"/>
  <c r="J311" i="3" s="1"/>
  <c r="J312" i="3" s="1"/>
  <c r="I310" i="3"/>
  <c r="I311" i="3" s="1"/>
  <c r="I312" i="3" s="1"/>
  <c r="H310" i="3"/>
  <c r="H311" i="3" s="1"/>
  <c r="H312" i="3" s="1"/>
  <c r="E310" i="3"/>
  <c r="X309" i="3"/>
  <c r="E106" i="10" s="1"/>
  <c r="T309" i="3"/>
  <c r="U309" i="3" s="1"/>
  <c r="S309" i="3"/>
  <c r="R309" i="3"/>
  <c r="Q309" i="3"/>
  <c r="AC307" i="3" s="1"/>
  <c r="P309" i="3"/>
  <c r="N309" i="3"/>
  <c r="O309" i="3" s="1"/>
  <c r="E309" i="3"/>
  <c r="D309" i="3"/>
  <c r="C309" i="3"/>
  <c r="B309" i="3"/>
  <c r="AC308" i="3"/>
  <c r="F106" i="10" s="1"/>
  <c r="X308" i="3"/>
  <c r="D106" i="10" s="1"/>
  <c r="T308" i="3"/>
  <c r="U308" i="3" s="1"/>
  <c r="AV309" i="3" s="1"/>
  <c r="R308" i="3"/>
  <c r="S308" i="3" s="1"/>
  <c r="Q308" i="3"/>
  <c r="AA307" i="3" s="1"/>
  <c r="P308" i="3"/>
  <c r="AB307" i="3" s="1"/>
  <c r="N308" i="3"/>
  <c r="O308" i="3" s="1"/>
  <c r="E308" i="3"/>
  <c r="D308" i="3"/>
  <c r="C308" i="3"/>
  <c r="AD307" i="3"/>
  <c r="K307" i="3"/>
  <c r="K308" i="3" s="1"/>
  <c r="K309" i="3" s="1"/>
  <c r="J307" i="3"/>
  <c r="J308" i="3" s="1"/>
  <c r="J309" i="3" s="1"/>
  <c r="I307" i="3"/>
  <c r="I308" i="3" s="1"/>
  <c r="I309" i="3" s="1"/>
  <c r="H307" i="3"/>
  <c r="H308" i="3" s="1"/>
  <c r="H309" i="3" s="1"/>
  <c r="E307" i="3"/>
  <c r="X306" i="3"/>
  <c r="E105" i="10" s="1"/>
  <c r="T306" i="3"/>
  <c r="U306" i="3" s="1"/>
  <c r="R306" i="3"/>
  <c r="S306" i="3" s="1"/>
  <c r="Q306" i="3"/>
  <c r="AC304" i="3" s="1"/>
  <c r="P306" i="3"/>
  <c r="N306" i="3"/>
  <c r="O306" i="3" s="1"/>
  <c r="E306" i="3"/>
  <c r="D306" i="3"/>
  <c r="C306" i="3"/>
  <c r="B306" i="3"/>
  <c r="Q305" i="3"/>
  <c r="AA304" i="3" s="1"/>
  <c r="E305" i="3"/>
  <c r="D305" i="3"/>
  <c r="C305" i="3"/>
  <c r="K304" i="3"/>
  <c r="K305" i="3" s="1"/>
  <c r="K306" i="3" s="1"/>
  <c r="J304" i="3"/>
  <c r="J305" i="3" s="1"/>
  <c r="J306" i="3" s="1"/>
  <c r="E304" i="3"/>
  <c r="X303" i="3"/>
  <c r="E104" i="10" s="1"/>
  <c r="T303" i="3"/>
  <c r="U303" i="3" s="1"/>
  <c r="R303" i="3"/>
  <c r="S303" i="3" s="1"/>
  <c r="Q303" i="3"/>
  <c r="AC301" i="3" s="1"/>
  <c r="P303" i="3"/>
  <c r="N303" i="3"/>
  <c r="O303" i="3" s="1"/>
  <c r="E303" i="3"/>
  <c r="D303" i="3"/>
  <c r="C303" i="3"/>
  <c r="B303" i="3"/>
  <c r="Q302" i="3"/>
  <c r="AA301" i="3" s="1"/>
  <c r="N302" i="3"/>
  <c r="O302" i="3" s="1"/>
  <c r="E302" i="3"/>
  <c r="D302" i="3"/>
  <c r="C302" i="3"/>
  <c r="K301" i="3"/>
  <c r="K302" i="3" s="1"/>
  <c r="K303" i="3" s="1"/>
  <c r="J301" i="3"/>
  <c r="J302" i="3" s="1"/>
  <c r="J303" i="3" s="1"/>
  <c r="I301" i="3"/>
  <c r="I302" i="3" s="1"/>
  <c r="I303" i="3" s="1"/>
  <c r="H301" i="3"/>
  <c r="H302" i="3" s="1"/>
  <c r="H303" i="3" s="1"/>
  <c r="E301" i="3"/>
  <c r="X300" i="3"/>
  <c r="E103" i="10" s="1"/>
  <c r="T300" i="3"/>
  <c r="U300" i="3" s="1"/>
  <c r="R300" i="3"/>
  <c r="S300" i="3" s="1"/>
  <c r="W298" i="3" s="1"/>
  <c r="Q300" i="3"/>
  <c r="AC298" i="3" s="1"/>
  <c r="P300" i="3"/>
  <c r="O300" i="3"/>
  <c r="N300" i="3"/>
  <c r="E300" i="3"/>
  <c r="D300" i="3"/>
  <c r="C300" i="3"/>
  <c r="B300" i="3"/>
  <c r="AC299" i="3"/>
  <c r="F103" i="10" s="1"/>
  <c r="X299" i="3"/>
  <c r="D103" i="10" s="1"/>
  <c r="T299" i="3"/>
  <c r="U299" i="3" s="1"/>
  <c r="AV300" i="3" s="1"/>
  <c r="R299" i="3"/>
  <c r="S299" i="3" s="1"/>
  <c r="Q299" i="3"/>
  <c r="P299" i="3"/>
  <c r="N299" i="3"/>
  <c r="O299" i="3" s="1"/>
  <c r="E299" i="3"/>
  <c r="D299" i="3"/>
  <c r="C299" i="3"/>
  <c r="AD298" i="3"/>
  <c r="K298" i="3"/>
  <c r="K299" i="3" s="1"/>
  <c r="K300" i="3" s="1"/>
  <c r="J298" i="3"/>
  <c r="J299" i="3" s="1"/>
  <c r="J300" i="3" s="1"/>
  <c r="I298" i="3"/>
  <c r="I299" i="3" s="1"/>
  <c r="I300" i="3" s="1"/>
  <c r="H298" i="3"/>
  <c r="AG298" i="3" s="1"/>
  <c r="E298" i="3"/>
  <c r="X297" i="3"/>
  <c r="E102" i="10" s="1"/>
  <c r="T297" i="3"/>
  <c r="U297" i="3" s="1"/>
  <c r="S297" i="3"/>
  <c r="R297" i="3"/>
  <c r="Q297" i="3"/>
  <c r="AC295" i="3" s="1"/>
  <c r="P297" i="3"/>
  <c r="O297" i="3"/>
  <c r="N297" i="3"/>
  <c r="E297" i="3"/>
  <c r="D297" i="3"/>
  <c r="C297" i="3"/>
  <c r="B297" i="3"/>
  <c r="AC296" i="3"/>
  <c r="F102" i="10" s="1"/>
  <c r="X296" i="3"/>
  <c r="D102" i="10" s="1"/>
  <c r="U296" i="3"/>
  <c r="AV297" i="3" s="1"/>
  <c r="T296" i="3"/>
  <c r="R296" i="3"/>
  <c r="S296" i="3" s="1"/>
  <c r="Q296" i="3"/>
  <c r="AA295" i="3" s="1"/>
  <c r="P296" i="3"/>
  <c r="AB295" i="3" s="1"/>
  <c r="N296" i="3"/>
  <c r="O296" i="3" s="1"/>
  <c r="E296" i="3"/>
  <c r="D296" i="3"/>
  <c r="C296" i="3"/>
  <c r="AD295" i="3"/>
  <c r="K295" i="3"/>
  <c r="K296" i="3" s="1"/>
  <c r="K297" i="3" s="1"/>
  <c r="J295" i="3"/>
  <c r="J296" i="3" s="1"/>
  <c r="J297" i="3" s="1"/>
  <c r="I295" i="3"/>
  <c r="I296" i="3" s="1"/>
  <c r="I297" i="3" s="1"/>
  <c r="H295" i="3"/>
  <c r="E295" i="3"/>
  <c r="X294" i="3"/>
  <c r="E101" i="10" s="1"/>
  <c r="T294" i="3"/>
  <c r="U294" i="3" s="1"/>
  <c r="R294" i="3"/>
  <c r="S294" i="3" s="1"/>
  <c r="Q294" i="3"/>
  <c r="P294" i="3"/>
  <c r="N294" i="3"/>
  <c r="O294" i="3" s="1"/>
  <c r="E294" i="3"/>
  <c r="D294" i="3"/>
  <c r="C294" i="3"/>
  <c r="B294" i="3"/>
  <c r="AC293" i="3"/>
  <c r="F101" i="10" s="1"/>
  <c r="X293" i="3"/>
  <c r="D101" i="10" s="1"/>
  <c r="T293" i="3"/>
  <c r="U293" i="3" s="1"/>
  <c r="AV294" i="3" s="1"/>
  <c r="R293" i="3"/>
  <c r="S293" i="3" s="1"/>
  <c r="Q293" i="3"/>
  <c r="AA292" i="3" s="1"/>
  <c r="P293" i="3"/>
  <c r="AB292" i="3" s="1"/>
  <c r="N293" i="3"/>
  <c r="O293" i="3" s="1"/>
  <c r="E293" i="3"/>
  <c r="D293" i="3"/>
  <c r="C293" i="3"/>
  <c r="AD292" i="3"/>
  <c r="K292" i="3"/>
  <c r="K293" i="3" s="1"/>
  <c r="K294" i="3" s="1"/>
  <c r="J292" i="3"/>
  <c r="J293" i="3" s="1"/>
  <c r="J294" i="3" s="1"/>
  <c r="I292" i="3"/>
  <c r="I293" i="3" s="1"/>
  <c r="I294" i="3" s="1"/>
  <c r="H292" i="3"/>
  <c r="AG292" i="3" s="1"/>
  <c r="E292" i="3"/>
  <c r="X291" i="3"/>
  <c r="E100" i="10" s="1"/>
  <c r="U291" i="3"/>
  <c r="T291" i="3"/>
  <c r="R291" i="3"/>
  <c r="S291" i="3" s="1"/>
  <c r="W289" i="3" s="1"/>
  <c r="Q291" i="3"/>
  <c r="AC289" i="3" s="1"/>
  <c r="P291" i="3"/>
  <c r="N291" i="3"/>
  <c r="O291" i="3" s="1"/>
  <c r="E291" i="3"/>
  <c r="D291" i="3"/>
  <c r="C291" i="3"/>
  <c r="B291" i="3"/>
  <c r="AC290" i="3"/>
  <c r="F100" i="10" s="1"/>
  <c r="X290" i="3"/>
  <c r="D100" i="10" s="1"/>
  <c r="T290" i="3"/>
  <c r="U290" i="3" s="1"/>
  <c r="R290" i="3"/>
  <c r="S290" i="3" s="1"/>
  <c r="Q290" i="3"/>
  <c r="AA289" i="3" s="1"/>
  <c r="P290" i="3"/>
  <c r="AB289" i="3" s="1"/>
  <c r="O290" i="3"/>
  <c r="N290" i="3"/>
  <c r="E290" i="3"/>
  <c r="D290" i="3"/>
  <c r="C290" i="3"/>
  <c r="AD289" i="3"/>
  <c r="K289" i="3"/>
  <c r="K290" i="3" s="1"/>
  <c r="K291" i="3" s="1"/>
  <c r="J289" i="3"/>
  <c r="J290" i="3" s="1"/>
  <c r="J291" i="3" s="1"/>
  <c r="I289" i="3"/>
  <c r="I290" i="3" s="1"/>
  <c r="I291" i="3" s="1"/>
  <c r="H289" i="3"/>
  <c r="H290" i="3" s="1"/>
  <c r="H291" i="3" s="1"/>
  <c r="E289" i="3"/>
  <c r="X288" i="3"/>
  <c r="E99" i="10" s="1"/>
  <c r="T288" i="3"/>
  <c r="U288" i="3" s="1"/>
  <c r="R288" i="3"/>
  <c r="S288" i="3" s="1"/>
  <c r="W286" i="3" s="1"/>
  <c r="Q288" i="3"/>
  <c r="P288" i="3"/>
  <c r="N288" i="3"/>
  <c r="O288" i="3" s="1"/>
  <c r="E288" i="3"/>
  <c r="D288" i="3"/>
  <c r="C288" i="3"/>
  <c r="B288" i="3"/>
  <c r="AC287" i="3"/>
  <c r="F99" i="10" s="1"/>
  <c r="X287" i="3"/>
  <c r="D99" i="10" s="1"/>
  <c r="T287" i="3"/>
  <c r="U287" i="3" s="1"/>
  <c r="AV288" i="3" s="1"/>
  <c r="S287" i="3"/>
  <c r="R287" i="3"/>
  <c r="Q287" i="3"/>
  <c r="AA286" i="3" s="1"/>
  <c r="P287" i="3"/>
  <c r="AB286" i="3" s="1"/>
  <c r="N287" i="3"/>
  <c r="O287" i="3" s="1"/>
  <c r="E287" i="3"/>
  <c r="D287" i="3"/>
  <c r="C287" i="3"/>
  <c r="AD286" i="3"/>
  <c r="AC286" i="3"/>
  <c r="K286" i="3"/>
  <c r="K287" i="3" s="1"/>
  <c r="K288" i="3" s="1"/>
  <c r="J286" i="3"/>
  <c r="J287" i="3" s="1"/>
  <c r="J288" i="3" s="1"/>
  <c r="I286" i="3"/>
  <c r="I287" i="3" s="1"/>
  <c r="I288" i="3" s="1"/>
  <c r="H286" i="3"/>
  <c r="E286" i="3"/>
  <c r="X285" i="3"/>
  <c r="E98" i="10" s="1"/>
  <c r="T285" i="3"/>
  <c r="U285" i="3" s="1"/>
  <c r="R285" i="3"/>
  <c r="S285" i="3" s="1"/>
  <c r="Q285" i="3"/>
  <c r="P285" i="3"/>
  <c r="N285" i="3"/>
  <c r="O285" i="3" s="1"/>
  <c r="E285" i="3"/>
  <c r="D285" i="3"/>
  <c r="C285" i="3"/>
  <c r="B285" i="3"/>
  <c r="AC284" i="3"/>
  <c r="F98" i="10" s="1"/>
  <c r="X284" i="3"/>
  <c r="D98" i="10" s="1"/>
  <c r="T284" i="3"/>
  <c r="U284" i="3" s="1"/>
  <c r="AV285" i="3" s="1"/>
  <c r="R284" i="3"/>
  <c r="S284" i="3" s="1"/>
  <c r="Q284" i="3"/>
  <c r="AA283" i="3" s="1"/>
  <c r="P284" i="3"/>
  <c r="AB283" i="3" s="1"/>
  <c r="N284" i="3"/>
  <c r="O284" i="3" s="1"/>
  <c r="E284" i="3"/>
  <c r="D284" i="3"/>
  <c r="C284" i="3"/>
  <c r="AD283" i="3"/>
  <c r="K283" i="3"/>
  <c r="K284" i="3" s="1"/>
  <c r="K285" i="3" s="1"/>
  <c r="J283" i="3"/>
  <c r="J284" i="3" s="1"/>
  <c r="J285" i="3" s="1"/>
  <c r="I283" i="3"/>
  <c r="I284" i="3" s="1"/>
  <c r="I285" i="3" s="1"/>
  <c r="H283" i="3"/>
  <c r="H284" i="3" s="1"/>
  <c r="H285" i="3" s="1"/>
  <c r="E283" i="3"/>
  <c r="X282" i="3"/>
  <c r="E97" i="10" s="1"/>
  <c r="T282" i="3"/>
  <c r="U282" i="3" s="1"/>
  <c r="R282" i="3"/>
  <c r="S282" i="3" s="1"/>
  <c r="Q282" i="3"/>
  <c r="AC280" i="3" s="1"/>
  <c r="P282" i="3"/>
  <c r="N282" i="3"/>
  <c r="O282" i="3" s="1"/>
  <c r="E282" i="3"/>
  <c r="D282" i="3"/>
  <c r="C282" i="3"/>
  <c r="B282" i="3"/>
  <c r="Q281" i="3"/>
  <c r="AA280" i="3" s="1"/>
  <c r="E281" i="3"/>
  <c r="D281" i="3"/>
  <c r="C281" i="3"/>
  <c r="K280" i="3"/>
  <c r="K281" i="3" s="1"/>
  <c r="K282" i="3" s="1"/>
  <c r="J280" i="3"/>
  <c r="J281" i="3" s="1"/>
  <c r="J282" i="3" s="1"/>
  <c r="E280" i="3"/>
  <c r="X279" i="3"/>
  <c r="E96" i="10" s="1"/>
  <c r="T279" i="3"/>
  <c r="U279" i="3" s="1"/>
  <c r="R279" i="3"/>
  <c r="S279" i="3" s="1"/>
  <c r="Q279" i="3"/>
  <c r="AC277" i="3" s="1"/>
  <c r="P279" i="3"/>
  <c r="N279" i="3"/>
  <c r="O279" i="3" s="1"/>
  <c r="E279" i="3"/>
  <c r="D279" i="3"/>
  <c r="C279" i="3"/>
  <c r="B279" i="3"/>
  <c r="X278" i="3"/>
  <c r="D96" i="10" s="1"/>
  <c r="Q278" i="3"/>
  <c r="AA277" i="3" s="1"/>
  <c r="P278" i="3"/>
  <c r="AB277" i="3" s="1"/>
  <c r="E278" i="3"/>
  <c r="D278" i="3"/>
  <c r="C278" i="3"/>
  <c r="K277" i="3"/>
  <c r="K278" i="3" s="1"/>
  <c r="K279" i="3" s="1"/>
  <c r="J277" i="3"/>
  <c r="J278" i="3" s="1"/>
  <c r="J279" i="3" s="1"/>
  <c r="I277" i="3"/>
  <c r="I278" i="3" s="1"/>
  <c r="I279" i="3" s="1"/>
  <c r="E277" i="3"/>
  <c r="X276" i="3"/>
  <c r="E95" i="10" s="1"/>
  <c r="T276" i="3"/>
  <c r="U276" i="3" s="1"/>
  <c r="R276" i="3"/>
  <c r="S276" i="3" s="1"/>
  <c r="Q276" i="3"/>
  <c r="AC274" i="3" s="1"/>
  <c r="P276" i="3"/>
  <c r="N276" i="3"/>
  <c r="O276" i="3" s="1"/>
  <c r="E276" i="3"/>
  <c r="D276" i="3"/>
  <c r="C276" i="3"/>
  <c r="B276" i="3"/>
  <c r="AC275" i="3"/>
  <c r="F95" i="10" s="1"/>
  <c r="X275" i="3"/>
  <c r="D95" i="10" s="1"/>
  <c r="T275" i="3"/>
  <c r="U275" i="3" s="1"/>
  <c r="AV276" i="3" s="1"/>
  <c r="R275" i="3"/>
  <c r="S275" i="3" s="1"/>
  <c r="Q275" i="3"/>
  <c r="AA274" i="3" s="1"/>
  <c r="P275" i="3"/>
  <c r="N275" i="3"/>
  <c r="O275" i="3" s="1"/>
  <c r="K275" i="3"/>
  <c r="K276" i="3" s="1"/>
  <c r="J275" i="3"/>
  <c r="J276" i="3" s="1"/>
  <c r="E275" i="3"/>
  <c r="D275" i="3"/>
  <c r="C275" i="3"/>
  <c r="AD274" i="3"/>
  <c r="Y274" i="3"/>
  <c r="K274" i="3"/>
  <c r="J274" i="3"/>
  <c r="I274" i="3"/>
  <c r="I275" i="3" s="1"/>
  <c r="I276" i="3" s="1"/>
  <c r="H274" i="3"/>
  <c r="AG274" i="3" s="1"/>
  <c r="E274" i="3"/>
  <c r="X273" i="3"/>
  <c r="E94" i="10" s="1"/>
  <c r="T273" i="3"/>
  <c r="U273" i="3" s="1"/>
  <c r="S273" i="3"/>
  <c r="W271" i="3" s="1"/>
  <c r="R273" i="3"/>
  <c r="Q273" i="3"/>
  <c r="AC271" i="3" s="1"/>
  <c r="P273" i="3"/>
  <c r="N273" i="3"/>
  <c r="O273" i="3" s="1"/>
  <c r="E273" i="3"/>
  <c r="D273" i="3"/>
  <c r="C273" i="3"/>
  <c r="B273" i="3"/>
  <c r="AC272" i="3"/>
  <c r="F94" i="10" s="1"/>
  <c r="X272" i="3"/>
  <c r="D94" i="10" s="1"/>
  <c r="T272" i="3"/>
  <c r="U272" i="3" s="1"/>
  <c r="AV273" i="3" s="1"/>
  <c r="R272" i="3"/>
  <c r="S272" i="3" s="1"/>
  <c r="Q272" i="3"/>
  <c r="AA271" i="3" s="1"/>
  <c r="P272" i="3"/>
  <c r="AB271" i="3" s="1"/>
  <c r="N272" i="3"/>
  <c r="O272" i="3" s="1"/>
  <c r="E272" i="3"/>
  <c r="D272" i="3"/>
  <c r="C272" i="3"/>
  <c r="AD271" i="3"/>
  <c r="K271" i="3"/>
  <c r="K272" i="3" s="1"/>
  <c r="K273" i="3" s="1"/>
  <c r="J271" i="3"/>
  <c r="J272" i="3" s="1"/>
  <c r="J273" i="3" s="1"/>
  <c r="I271" i="3"/>
  <c r="I272" i="3" s="1"/>
  <c r="I273" i="3" s="1"/>
  <c r="H271" i="3"/>
  <c r="E271" i="3"/>
  <c r="X270" i="3"/>
  <c r="E93" i="10" s="1"/>
  <c r="T270" i="3"/>
  <c r="U270" i="3" s="1"/>
  <c r="R270" i="3"/>
  <c r="S270" i="3" s="1"/>
  <c r="Q270" i="3"/>
  <c r="AC268" i="3" s="1"/>
  <c r="P270" i="3"/>
  <c r="N270" i="3"/>
  <c r="O270" i="3" s="1"/>
  <c r="E270" i="3"/>
  <c r="D270" i="3"/>
  <c r="C270" i="3"/>
  <c r="B270" i="3"/>
  <c r="AC269" i="3"/>
  <c r="F93" i="10" s="1"/>
  <c r="X269" i="3"/>
  <c r="D93" i="10" s="1"/>
  <c r="U269" i="3"/>
  <c r="AV270" i="3" s="1"/>
  <c r="T269" i="3"/>
  <c r="R269" i="3"/>
  <c r="S269" i="3" s="1"/>
  <c r="Q269" i="3"/>
  <c r="P269" i="3"/>
  <c r="AB268" i="3" s="1"/>
  <c r="N269" i="3"/>
  <c r="O269" i="3" s="1"/>
  <c r="E269" i="3"/>
  <c r="D269" i="3"/>
  <c r="C269" i="3"/>
  <c r="AD268" i="3"/>
  <c r="AA268" i="3"/>
  <c r="K268" i="3"/>
  <c r="K269" i="3" s="1"/>
  <c r="K270" i="3" s="1"/>
  <c r="J268" i="3"/>
  <c r="J269" i="3" s="1"/>
  <c r="J270" i="3" s="1"/>
  <c r="I268" i="3"/>
  <c r="I269" i="3" s="1"/>
  <c r="I270" i="3" s="1"/>
  <c r="H268" i="3"/>
  <c r="H269" i="3" s="1"/>
  <c r="H270" i="3" s="1"/>
  <c r="E268" i="3"/>
  <c r="X267" i="3"/>
  <c r="E92" i="10" s="1"/>
  <c r="T267" i="3"/>
  <c r="U267" i="3" s="1"/>
  <c r="R267" i="3"/>
  <c r="S267" i="3" s="1"/>
  <c r="Q267" i="3"/>
  <c r="AC265" i="3" s="1"/>
  <c r="P267" i="3"/>
  <c r="N267" i="3"/>
  <c r="O267" i="3" s="1"/>
  <c r="E267" i="3"/>
  <c r="D267" i="3"/>
  <c r="C267" i="3"/>
  <c r="B267" i="3"/>
  <c r="AC266" i="3"/>
  <c r="F92" i="10" s="1"/>
  <c r="X266" i="3"/>
  <c r="D92" i="10" s="1"/>
  <c r="T266" i="3"/>
  <c r="U266" i="3" s="1"/>
  <c r="R266" i="3"/>
  <c r="S266" i="3" s="1"/>
  <c r="Q266" i="3"/>
  <c r="AA265" i="3" s="1"/>
  <c r="P266" i="3"/>
  <c r="AB265" i="3" s="1"/>
  <c r="N266" i="3"/>
  <c r="O266" i="3" s="1"/>
  <c r="E266" i="3"/>
  <c r="D266" i="3"/>
  <c r="C266" i="3"/>
  <c r="AD265" i="3"/>
  <c r="K265" i="3"/>
  <c r="K266" i="3" s="1"/>
  <c r="K267" i="3" s="1"/>
  <c r="J265" i="3"/>
  <c r="J266" i="3" s="1"/>
  <c r="J267" i="3" s="1"/>
  <c r="I265" i="3"/>
  <c r="I266" i="3" s="1"/>
  <c r="I267" i="3" s="1"/>
  <c r="H265" i="3"/>
  <c r="E265" i="3"/>
  <c r="X264" i="3"/>
  <c r="E91" i="10" s="1"/>
  <c r="T264" i="3"/>
  <c r="U264" i="3" s="1"/>
  <c r="R264" i="3"/>
  <c r="S264" i="3" s="1"/>
  <c r="Q264" i="3"/>
  <c r="P264" i="3"/>
  <c r="N264" i="3"/>
  <c r="O264" i="3" s="1"/>
  <c r="E264" i="3"/>
  <c r="D264" i="3"/>
  <c r="C264" i="3"/>
  <c r="B264" i="3"/>
  <c r="AC263" i="3"/>
  <c r="F91" i="10" s="1"/>
  <c r="X263" i="3"/>
  <c r="D91" i="10" s="1"/>
  <c r="T263" i="3"/>
  <c r="U263" i="3" s="1"/>
  <c r="R263" i="3"/>
  <c r="S263" i="3" s="1"/>
  <c r="Q263" i="3"/>
  <c r="P263" i="3"/>
  <c r="AB262" i="3" s="1"/>
  <c r="N263" i="3"/>
  <c r="O263" i="3" s="1"/>
  <c r="E263" i="3"/>
  <c r="D263" i="3"/>
  <c r="C263" i="3"/>
  <c r="AD262" i="3"/>
  <c r="K262" i="3"/>
  <c r="K263" i="3" s="1"/>
  <c r="K264" i="3" s="1"/>
  <c r="J262" i="3"/>
  <c r="J263" i="3" s="1"/>
  <c r="J264" i="3" s="1"/>
  <c r="I262" i="3"/>
  <c r="I263" i="3" s="1"/>
  <c r="I264" i="3" s="1"/>
  <c r="H262" i="3"/>
  <c r="E262" i="3"/>
  <c r="X261" i="3"/>
  <c r="E90" i="10" s="1"/>
  <c r="T261" i="3"/>
  <c r="U261" i="3" s="1"/>
  <c r="R261" i="3"/>
  <c r="S261" i="3" s="1"/>
  <c r="Q261" i="3"/>
  <c r="P261" i="3"/>
  <c r="N261" i="3"/>
  <c r="O261" i="3" s="1"/>
  <c r="J261" i="3"/>
  <c r="E261" i="3"/>
  <c r="D261" i="3"/>
  <c r="C261" i="3"/>
  <c r="B261" i="3"/>
  <c r="AC260" i="3"/>
  <c r="F90" i="10" s="1"/>
  <c r="X260" i="3"/>
  <c r="D90" i="10" s="1"/>
  <c r="T260" i="3"/>
  <c r="U260" i="3" s="1"/>
  <c r="AV261" i="3" s="1"/>
  <c r="R260" i="3"/>
  <c r="S260" i="3" s="1"/>
  <c r="Q260" i="3"/>
  <c r="AA259" i="3" s="1"/>
  <c r="P260" i="3"/>
  <c r="AB259" i="3" s="1"/>
  <c r="N260" i="3"/>
  <c r="O260" i="3" s="1"/>
  <c r="E260" i="3"/>
  <c r="D260" i="3"/>
  <c r="C260" i="3"/>
  <c r="AD259" i="3"/>
  <c r="AC259" i="3"/>
  <c r="K259" i="3"/>
  <c r="K260" i="3" s="1"/>
  <c r="K261" i="3" s="1"/>
  <c r="J259" i="3"/>
  <c r="J260" i="3" s="1"/>
  <c r="I259" i="3"/>
  <c r="I260" i="3" s="1"/>
  <c r="I261" i="3" s="1"/>
  <c r="H259" i="3"/>
  <c r="AG259" i="3" s="1"/>
  <c r="E259" i="3"/>
  <c r="X258" i="3"/>
  <c r="E89" i="10" s="1"/>
  <c r="T258" i="3"/>
  <c r="U258" i="3" s="1"/>
  <c r="R258" i="3"/>
  <c r="S258" i="3" s="1"/>
  <c r="Q258" i="3"/>
  <c r="AC256" i="3" s="1"/>
  <c r="P258" i="3"/>
  <c r="N258" i="3"/>
  <c r="O258" i="3" s="1"/>
  <c r="E258" i="3"/>
  <c r="D258" i="3"/>
  <c r="C258" i="3"/>
  <c r="B258" i="3"/>
  <c r="AC257" i="3"/>
  <c r="F89" i="10" s="1"/>
  <c r="X257" i="3"/>
  <c r="D89" i="10" s="1"/>
  <c r="Q257" i="3"/>
  <c r="AA256" i="3" s="1"/>
  <c r="E257" i="3"/>
  <c r="D257" i="3"/>
  <c r="C257" i="3"/>
  <c r="K256" i="3"/>
  <c r="K257" i="3" s="1"/>
  <c r="K258" i="3" s="1"/>
  <c r="J256" i="3"/>
  <c r="J257" i="3" s="1"/>
  <c r="J258" i="3" s="1"/>
  <c r="I256" i="3"/>
  <c r="I257" i="3" s="1"/>
  <c r="I258" i="3" s="1"/>
  <c r="E256" i="3"/>
  <c r="X255" i="3"/>
  <c r="E88" i="10" s="1"/>
  <c r="T255" i="3"/>
  <c r="U255" i="3" s="1"/>
  <c r="R255" i="3"/>
  <c r="S255" i="3" s="1"/>
  <c r="Q255" i="3"/>
  <c r="AC253" i="3" s="1"/>
  <c r="P255" i="3"/>
  <c r="N255" i="3"/>
  <c r="O255" i="3" s="1"/>
  <c r="E255" i="3"/>
  <c r="D255" i="3"/>
  <c r="C255" i="3"/>
  <c r="B255" i="3"/>
  <c r="R254" i="3"/>
  <c r="S254" i="3" s="1"/>
  <c r="Q254" i="3"/>
  <c r="AA253" i="3" s="1"/>
  <c r="N254" i="3"/>
  <c r="O254" i="3" s="1"/>
  <c r="E254" i="3"/>
  <c r="D254" i="3"/>
  <c r="C254" i="3"/>
  <c r="AD253" i="3"/>
  <c r="K253" i="3"/>
  <c r="K254" i="3" s="1"/>
  <c r="K255" i="3" s="1"/>
  <c r="J253" i="3"/>
  <c r="J254" i="3" s="1"/>
  <c r="J255" i="3" s="1"/>
  <c r="I253" i="3"/>
  <c r="I254" i="3" s="1"/>
  <c r="I255" i="3" s="1"/>
  <c r="E253" i="3"/>
  <c r="X252" i="3"/>
  <c r="E87" i="10" s="1"/>
  <c r="T252" i="3"/>
  <c r="U252" i="3" s="1"/>
  <c r="V252" i="3" s="1"/>
  <c r="AE252" i="3" s="1"/>
  <c r="R252" i="3"/>
  <c r="S252" i="3" s="1"/>
  <c r="Q252" i="3"/>
  <c r="AC250" i="3" s="1"/>
  <c r="P252" i="3"/>
  <c r="N252" i="3"/>
  <c r="O252" i="3" s="1"/>
  <c r="E252" i="3"/>
  <c r="D252" i="3"/>
  <c r="C252" i="3"/>
  <c r="B252" i="3"/>
  <c r="AC251" i="3"/>
  <c r="F87" i="10" s="1"/>
  <c r="X251" i="3"/>
  <c r="D87" i="10" s="1"/>
  <c r="T251" i="3"/>
  <c r="U251" i="3" s="1"/>
  <c r="AV252" i="3" s="1"/>
  <c r="R251" i="3"/>
  <c r="S251" i="3" s="1"/>
  <c r="Q251" i="3"/>
  <c r="AA250" i="3" s="1"/>
  <c r="P251" i="3"/>
  <c r="AB250" i="3" s="1"/>
  <c r="N251" i="3"/>
  <c r="O251" i="3" s="1"/>
  <c r="E251" i="3"/>
  <c r="D251" i="3"/>
  <c r="C251" i="3"/>
  <c r="AD250" i="3"/>
  <c r="K250" i="3"/>
  <c r="K251" i="3" s="1"/>
  <c r="K252" i="3" s="1"/>
  <c r="J250" i="3"/>
  <c r="J251" i="3" s="1"/>
  <c r="J252" i="3" s="1"/>
  <c r="I250" i="3"/>
  <c r="I251" i="3" s="1"/>
  <c r="I252" i="3" s="1"/>
  <c r="H250" i="3"/>
  <c r="AG250" i="3" s="1"/>
  <c r="E250" i="3"/>
  <c r="X249" i="3"/>
  <c r="E86" i="10" s="1"/>
  <c r="T249" i="3"/>
  <c r="U249" i="3" s="1"/>
  <c r="R249" i="3"/>
  <c r="S249" i="3" s="1"/>
  <c r="W247" i="3" s="1"/>
  <c r="Q249" i="3"/>
  <c r="AC247" i="3" s="1"/>
  <c r="P249" i="3"/>
  <c r="N249" i="3"/>
  <c r="O249" i="3" s="1"/>
  <c r="E249" i="3"/>
  <c r="D249" i="3"/>
  <c r="C249" i="3"/>
  <c r="B249" i="3"/>
  <c r="AC248" i="3"/>
  <c r="F86" i="10" s="1"/>
  <c r="X248" i="3"/>
  <c r="D86" i="10" s="1"/>
  <c r="T248" i="3"/>
  <c r="U248" i="3" s="1"/>
  <c r="R248" i="3"/>
  <c r="S248" i="3" s="1"/>
  <c r="Q248" i="3"/>
  <c r="AA247" i="3" s="1"/>
  <c r="P248" i="3"/>
  <c r="N248" i="3"/>
  <c r="O248" i="3" s="1"/>
  <c r="E248" i="3"/>
  <c r="D248" i="3"/>
  <c r="C248" i="3"/>
  <c r="AD247" i="3"/>
  <c r="K247" i="3"/>
  <c r="K248" i="3" s="1"/>
  <c r="K249" i="3" s="1"/>
  <c r="J247" i="3"/>
  <c r="J248" i="3" s="1"/>
  <c r="J249" i="3" s="1"/>
  <c r="I247" i="3"/>
  <c r="I248" i="3" s="1"/>
  <c r="I249" i="3" s="1"/>
  <c r="H247" i="3"/>
  <c r="H248" i="3" s="1"/>
  <c r="H249" i="3" s="1"/>
  <c r="E247" i="3"/>
  <c r="X246" i="3"/>
  <c r="E85" i="10" s="1"/>
  <c r="T246" i="3"/>
  <c r="U246" i="3" s="1"/>
  <c r="R246" i="3"/>
  <c r="S246" i="3" s="1"/>
  <c r="Q246" i="3"/>
  <c r="AC244" i="3" s="1"/>
  <c r="P246" i="3"/>
  <c r="N246" i="3"/>
  <c r="O246" i="3" s="1"/>
  <c r="E246" i="3"/>
  <c r="D246" i="3"/>
  <c r="C246" i="3"/>
  <c r="B246" i="3"/>
  <c r="AC245" i="3"/>
  <c r="F85" i="10" s="1"/>
  <c r="X245" i="3"/>
  <c r="D85" i="10" s="1"/>
  <c r="T245" i="3"/>
  <c r="U245" i="3" s="1"/>
  <c r="AV246" i="3" s="1"/>
  <c r="R245" i="3"/>
  <c r="S245" i="3" s="1"/>
  <c r="Q245" i="3"/>
  <c r="AA244" i="3" s="1"/>
  <c r="P245" i="3"/>
  <c r="AB244" i="3" s="1"/>
  <c r="N245" i="3"/>
  <c r="O245" i="3" s="1"/>
  <c r="E245" i="3"/>
  <c r="D245" i="3"/>
  <c r="C245" i="3"/>
  <c r="AD244" i="3"/>
  <c r="K244" i="3"/>
  <c r="K245" i="3" s="1"/>
  <c r="K246" i="3" s="1"/>
  <c r="J244" i="3"/>
  <c r="J245" i="3" s="1"/>
  <c r="J246" i="3" s="1"/>
  <c r="I244" i="3"/>
  <c r="I245" i="3" s="1"/>
  <c r="I246" i="3" s="1"/>
  <c r="H244" i="3"/>
  <c r="E244" i="3"/>
  <c r="X243" i="3"/>
  <c r="E84" i="10" s="1"/>
  <c r="T243" i="3"/>
  <c r="U243" i="3" s="1"/>
  <c r="V243" i="3" s="1"/>
  <c r="AE243" i="3" s="1"/>
  <c r="R243" i="3"/>
  <c r="S243" i="3" s="1"/>
  <c r="Q243" i="3"/>
  <c r="P243" i="3"/>
  <c r="N243" i="3"/>
  <c r="O243" i="3" s="1"/>
  <c r="E243" i="3"/>
  <c r="D243" i="3"/>
  <c r="C243" i="3"/>
  <c r="B243" i="3"/>
  <c r="AC242" i="3"/>
  <c r="F84" i="10" s="1"/>
  <c r="X242" i="3"/>
  <c r="D84" i="10" s="1"/>
  <c r="T242" i="3"/>
  <c r="U242" i="3" s="1"/>
  <c r="AV243" i="3" s="1"/>
  <c r="S242" i="3"/>
  <c r="R242" i="3"/>
  <c r="Q242" i="3"/>
  <c r="AA241" i="3" s="1"/>
  <c r="P242" i="3"/>
  <c r="N242" i="3"/>
  <c r="O242" i="3" s="1"/>
  <c r="J242" i="3"/>
  <c r="J243" i="3" s="1"/>
  <c r="E242" i="3"/>
  <c r="D242" i="3"/>
  <c r="C242" i="3"/>
  <c r="AD241" i="3"/>
  <c r="AB241" i="3"/>
  <c r="K241" i="3"/>
  <c r="K242" i="3" s="1"/>
  <c r="K243" i="3" s="1"/>
  <c r="J241" i="3"/>
  <c r="I241" i="3"/>
  <c r="I242" i="3" s="1"/>
  <c r="I243" i="3" s="1"/>
  <c r="H241" i="3"/>
  <c r="H242" i="3" s="1"/>
  <c r="H243" i="3" s="1"/>
  <c r="E241" i="3"/>
  <c r="X240" i="3"/>
  <c r="E83" i="10" s="1"/>
  <c r="T240" i="3"/>
  <c r="U240" i="3" s="1"/>
  <c r="R240" i="3"/>
  <c r="S240" i="3" s="1"/>
  <c r="Q240" i="3"/>
  <c r="AC238" i="3" s="1"/>
  <c r="P240" i="3"/>
  <c r="N240" i="3"/>
  <c r="O240" i="3" s="1"/>
  <c r="E240" i="3"/>
  <c r="D240" i="3"/>
  <c r="C240" i="3"/>
  <c r="B240" i="3"/>
  <c r="AC239" i="3"/>
  <c r="F83" i="10" s="1"/>
  <c r="X239" i="3"/>
  <c r="D83" i="10" s="1"/>
  <c r="T239" i="3"/>
  <c r="U239" i="3" s="1"/>
  <c r="R239" i="3"/>
  <c r="S239" i="3" s="1"/>
  <c r="Q239" i="3"/>
  <c r="AA238" i="3" s="1"/>
  <c r="P239" i="3"/>
  <c r="AB238" i="3" s="1"/>
  <c r="O239" i="3"/>
  <c r="N239" i="3"/>
  <c r="E239" i="3"/>
  <c r="D239" i="3"/>
  <c r="C239" i="3"/>
  <c r="AD238" i="3"/>
  <c r="K238" i="3"/>
  <c r="K239" i="3" s="1"/>
  <c r="K240" i="3" s="1"/>
  <c r="J238" i="3"/>
  <c r="J239" i="3" s="1"/>
  <c r="J240" i="3" s="1"/>
  <c r="I238" i="3"/>
  <c r="I239" i="3" s="1"/>
  <c r="I240" i="3" s="1"/>
  <c r="H238" i="3"/>
  <c r="H239" i="3" s="1"/>
  <c r="H240" i="3" s="1"/>
  <c r="E238" i="3"/>
  <c r="X237" i="3"/>
  <c r="E82" i="10" s="1"/>
  <c r="T237" i="3"/>
  <c r="U237" i="3" s="1"/>
  <c r="R237" i="3"/>
  <c r="S237" i="3" s="1"/>
  <c r="W235" i="3" s="1"/>
  <c r="Q237" i="3"/>
  <c r="P237" i="3"/>
  <c r="N237" i="3"/>
  <c r="O237" i="3" s="1"/>
  <c r="H237" i="3"/>
  <c r="E237" i="3"/>
  <c r="D237" i="3"/>
  <c r="C237" i="3"/>
  <c r="B237" i="3"/>
  <c r="AC236" i="3"/>
  <c r="F82" i="10" s="1"/>
  <c r="X236" i="3"/>
  <c r="D82" i="10" s="1"/>
  <c r="T236" i="3"/>
  <c r="U236" i="3" s="1"/>
  <c r="AV237" i="3" s="1"/>
  <c r="R236" i="3"/>
  <c r="S236" i="3" s="1"/>
  <c r="Q236" i="3"/>
  <c r="AA235" i="3" s="1"/>
  <c r="P236" i="3"/>
  <c r="AB235" i="3" s="1"/>
  <c r="N236" i="3"/>
  <c r="O236" i="3" s="1"/>
  <c r="E236" i="3"/>
  <c r="D236" i="3"/>
  <c r="C236" i="3"/>
  <c r="AD235" i="3"/>
  <c r="AC235" i="3"/>
  <c r="K235" i="3"/>
  <c r="K236" i="3" s="1"/>
  <c r="K237" i="3" s="1"/>
  <c r="J235" i="3"/>
  <c r="J236" i="3" s="1"/>
  <c r="J237" i="3" s="1"/>
  <c r="I235" i="3"/>
  <c r="I236" i="3" s="1"/>
  <c r="I237" i="3" s="1"/>
  <c r="H235" i="3"/>
  <c r="H236" i="3" s="1"/>
  <c r="E235" i="3"/>
  <c r="X234" i="3"/>
  <c r="E81" i="10" s="1"/>
  <c r="T234" i="3"/>
  <c r="U234" i="3" s="1"/>
  <c r="R234" i="3"/>
  <c r="S234" i="3" s="1"/>
  <c r="Q234" i="3"/>
  <c r="AC232" i="3" s="1"/>
  <c r="P234" i="3"/>
  <c r="N234" i="3"/>
  <c r="O234" i="3" s="1"/>
  <c r="E234" i="3"/>
  <c r="D234" i="3"/>
  <c r="C234" i="3"/>
  <c r="B234" i="3"/>
  <c r="AC233" i="3"/>
  <c r="F81" i="10" s="1"/>
  <c r="T233" i="3"/>
  <c r="U233" i="3" s="1"/>
  <c r="AV234" i="3" s="1"/>
  <c r="Q233" i="3"/>
  <c r="AA232" i="3" s="1"/>
  <c r="E233" i="3"/>
  <c r="D233" i="3"/>
  <c r="C233" i="3"/>
  <c r="AD232" i="3"/>
  <c r="K232" i="3"/>
  <c r="K233" i="3" s="1"/>
  <c r="K234" i="3" s="1"/>
  <c r="J232" i="3"/>
  <c r="J233" i="3" s="1"/>
  <c r="J234" i="3" s="1"/>
  <c r="E232" i="3"/>
  <c r="X231" i="3"/>
  <c r="E80" i="10" s="1"/>
  <c r="U231" i="3"/>
  <c r="T231" i="3"/>
  <c r="R231" i="3"/>
  <c r="S231" i="3" s="1"/>
  <c r="Q231" i="3"/>
  <c r="AC229" i="3" s="1"/>
  <c r="P231" i="3"/>
  <c r="N231" i="3"/>
  <c r="O231" i="3" s="1"/>
  <c r="E231" i="3"/>
  <c r="D231" i="3"/>
  <c r="C231" i="3"/>
  <c r="B231" i="3"/>
  <c r="AC230" i="3"/>
  <c r="F80" i="10" s="1"/>
  <c r="Q230" i="3"/>
  <c r="AA229" i="3" s="1"/>
  <c r="N230" i="3"/>
  <c r="O230" i="3" s="1"/>
  <c r="E230" i="3"/>
  <c r="D230" i="3"/>
  <c r="C230" i="3"/>
  <c r="K229" i="3"/>
  <c r="K230" i="3" s="1"/>
  <c r="K231" i="3" s="1"/>
  <c r="J229" i="3"/>
  <c r="J230" i="3" s="1"/>
  <c r="J231" i="3" s="1"/>
  <c r="H229" i="3"/>
  <c r="H230" i="3" s="1"/>
  <c r="H231" i="3" s="1"/>
  <c r="E229" i="3"/>
  <c r="X228" i="3"/>
  <c r="E79" i="10" s="1"/>
  <c r="T228" i="3"/>
  <c r="U228" i="3" s="1"/>
  <c r="R228" i="3"/>
  <c r="S228" i="3" s="1"/>
  <c r="Q228" i="3"/>
  <c r="AC226" i="3" s="1"/>
  <c r="P228" i="3"/>
  <c r="N228" i="3"/>
  <c r="O228" i="3" s="1"/>
  <c r="E228" i="3"/>
  <c r="D228" i="3"/>
  <c r="C228" i="3"/>
  <c r="B228" i="3"/>
  <c r="AC227" i="3"/>
  <c r="F79" i="10" s="1"/>
  <c r="X227" i="3"/>
  <c r="D79" i="10" s="1"/>
  <c r="T227" i="3"/>
  <c r="U227" i="3" s="1"/>
  <c r="AV228" i="3" s="1"/>
  <c r="R227" i="3"/>
  <c r="S227" i="3" s="1"/>
  <c r="Q227" i="3"/>
  <c r="AA226" i="3" s="1"/>
  <c r="P227" i="3"/>
  <c r="AB226" i="3" s="1"/>
  <c r="N227" i="3"/>
  <c r="O227" i="3" s="1"/>
  <c r="E227" i="3"/>
  <c r="D227" i="3"/>
  <c r="C227" i="3"/>
  <c r="AD226" i="3"/>
  <c r="K226" i="3"/>
  <c r="K227" i="3" s="1"/>
  <c r="K228" i="3" s="1"/>
  <c r="J226" i="3"/>
  <c r="J227" i="3" s="1"/>
  <c r="J228" i="3" s="1"/>
  <c r="I226" i="3"/>
  <c r="I227" i="3" s="1"/>
  <c r="I228" i="3" s="1"/>
  <c r="H226" i="3"/>
  <c r="E226" i="3"/>
  <c r="X225" i="3"/>
  <c r="E78" i="10" s="1"/>
  <c r="T225" i="3"/>
  <c r="U225" i="3" s="1"/>
  <c r="R225" i="3"/>
  <c r="S225" i="3" s="1"/>
  <c r="Q225" i="3"/>
  <c r="P225" i="3"/>
  <c r="N225" i="3"/>
  <c r="O225" i="3" s="1"/>
  <c r="E225" i="3"/>
  <c r="D225" i="3"/>
  <c r="C225" i="3"/>
  <c r="B225" i="3"/>
  <c r="AC224" i="3"/>
  <c r="F78" i="10" s="1"/>
  <c r="X224" i="3"/>
  <c r="D78" i="10" s="1"/>
  <c r="T224" i="3"/>
  <c r="U224" i="3" s="1"/>
  <c r="AV225" i="3" s="1"/>
  <c r="R224" i="3"/>
  <c r="S224" i="3" s="1"/>
  <c r="Q224" i="3"/>
  <c r="AA223" i="3" s="1"/>
  <c r="P224" i="3"/>
  <c r="AB223" i="3" s="1"/>
  <c r="N224" i="3"/>
  <c r="O224" i="3" s="1"/>
  <c r="E224" i="3"/>
  <c r="D224" i="3"/>
  <c r="C224" i="3"/>
  <c r="AD223" i="3"/>
  <c r="K223" i="3"/>
  <c r="K224" i="3" s="1"/>
  <c r="K225" i="3" s="1"/>
  <c r="J223" i="3"/>
  <c r="J224" i="3" s="1"/>
  <c r="J225" i="3" s="1"/>
  <c r="I223" i="3"/>
  <c r="I224" i="3" s="1"/>
  <c r="I225" i="3" s="1"/>
  <c r="H223" i="3"/>
  <c r="E223" i="3"/>
  <c r="X222" i="3"/>
  <c r="E77" i="10" s="1"/>
  <c r="T222" i="3"/>
  <c r="U222" i="3" s="1"/>
  <c r="R222" i="3"/>
  <c r="S222" i="3" s="1"/>
  <c r="Q222" i="3"/>
  <c r="AC220" i="3" s="1"/>
  <c r="P222" i="3"/>
  <c r="N222" i="3"/>
  <c r="O222" i="3" s="1"/>
  <c r="E222" i="3"/>
  <c r="D222" i="3"/>
  <c r="C222" i="3"/>
  <c r="B222" i="3"/>
  <c r="AC221" i="3"/>
  <c r="F77" i="10" s="1"/>
  <c r="X221" i="3"/>
  <c r="D77" i="10" s="1"/>
  <c r="U221" i="3"/>
  <c r="AV222" i="3" s="1"/>
  <c r="T221" i="3"/>
  <c r="R221" i="3"/>
  <c r="S221" i="3" s="1"/>
  <c r="Q221" i="3"/>
  <c r="AA220" i="3" s="1"/>
  <c r="P221" i="3"/>
  <c r="AB220" i="3" s="1"/>
  <c r="N221" i="3"/>
  <c r="O221" i="3" s="1"/>
  <c r="E221" i="3"/>
  <c r="D221" i="3"/>
  <c r="C221" i="3"/>
  <c r="AD220" i="3"/>
  <c r="K220" i="3"/>
  <c r="K221" i="3" s="1"/>
  <c r="K222" i="3" s="1"/>
  <c r="J220" i="3"/>
  <c r="J221" i="3" s="1"/>
  <c r="J222" i="3" s="1"/>
  <c r="I220" i="3"/>
  <c r="I221" i="3" s="1"/>
  <c r="I222" i="3" s="1"/>
  <c r="H220" i="3"/>
  <c r="Y220" i="3" s="1"/>
  <c r="E220" i="3"/>
  <c r="X219" i="3"/>
  <c r="E76" i="10" s="1"/>
  <c r="T219" i="3"/>
  <c r="U219" i="3" s="1"/>
  <c r="R219" i="3"/>
  <c r="S219" i="3" s="1"/>
  <c r="Q219" i="3"/>
  <c r="AC217" i="3" s="1"/>
  <c r="P219" i="3"/>
  <c r="N219" i="3"/>
  <c r="O219" i="3" s="1"/>
  <c r="E219" i="3"/>
  <c r="D219" i="3"/>
  <c r="C219" i="3"/>
  <c r="B219" i="3"/>
  <c r="AC218" i="3"/>
  <c r="F76" i="10" s="1"/>
  <c r="X218" i="3"/>
  <c r="D76" i="10" s="1"/>
  <c r="T218" i="3"/>
  <c r="U218" i="3" s="1"/>
  <c r="AV219" i="3" s="1"/>
  <c r="R218" i="3"/>
  <c r="S218" i="3" s="1"/>
  <c r="Q218" i="3"/>
  <c r="AA217" i="3" s="1"/>
  <c r="P218" i="3"/>
  <c r="AB217" i="3" s="1"/>
  <c r="N218" i="3"/>
  <c r="O218" i="3" s="1"/>
  <c r="E218" i="3"/>
  <c r="D218" i="3"/>
  <c r="C218" i="3"/>
  <c r="AD217" i="3"/>
  <c r="K217" i="3"/>
  <c r="K218" i="3" s="1"/>
  <c r="K219" i="3" s="1"/>
  <c r="J217" i="3"/>
  <c r="J218" i="3" s="1"/>
  <c r="J219" i="3" s="1"/>
  <c r="I217" i="3"/>
  <c r="I218" i="3" s="1"/>
  <c r="I219" i="3" s="1"/>
  <c r="H217" i="3"/>
  <c r="E217" i="3"/>
  <c r="X216" i="3"/>
  <c r="E75" i="10" s="1"/>
  <c r="T216" i="3"/>
  <c r="U216" i="3" s="1"/>
  <c r="R216" i="3"/>
  <c r="S216" i="3" s="1"/>
  <c r="Q216" i="3"/>
  <c r="AC214" i="3" s="1"/>
  <c r="P216" i="3"/>
  <c r="N216" i="3"/>
  <c r="O216" i="3" s="1"/>
  <c r="E216" i="3"/>
  <c r="D216" i="3"/>
  <c r="C216" i="3"/>
  <c r="B216" i="3"/>
  <c r="AC215" i="3"/>
  <c r="F75" i="10" s="1"/>
  <c r="X215" i="3"/>
  <c r="D75" i="10" s="1"/>
  <c r="T215" i="3"/>
  <c r="U215" i="3" s="1"/>
  <c r="AV216" i="3" s="1"/>
  <c r="R215" i="3"/>
  <c r="S215" i="3" s="1"/>
  <c r="Q215" i="3"/>
  <c r="AA214" i="3" s="1"/>
  <c r="P215" i="3"/>
  <c r="AB214" i="3" s="1"/>
  <c r="N215" i="3"/>
  <c r="O215" i="3" s="1"/>
  <c r="E215" i="3"/>
  <c r="D215" i="3"/>
  <c r="C215" i="3"/>
  <c r="AD214" i="3"/>
  <c r="K214" i="3"/>
  <c r="K215" i="3" s="1"/>
  <c r="K216" i="3" s="1"/>
  <c r="J214" i="3"/>
  <c r="J215" i="3" s="1"/>
  <c r="J216" i="3" s="1"/>
  <c r="I214" i="3"/>
  <c r="I215" i="3" s="1"/>
  <c r="I216" i="3" s="1"/>
  <c r="H214" i="3"/>
  <c r="E214" i="3"/>
  <c r="X213" i="3"/>
  <c r="E74" i="10" s="1"/>
  <c r="T213" i="3"/>
  <c r="U213" i="3" s="1"/>
  <c r="R213" i="3"/>
  <c r="S213" i="3" s="1"/>
  <c r="Q213" i="3"/>
  <c r="AC211" i="3" s="1"/>
  <c r="P213" i="3"/>
  <c r="N213" i="3"/>
  <c r="O213" i="3" s="1"/>
  <c r="E213" i="3"/>
  <c r="D213" i="3"/>
  <c r="C213" i="3"/>
  <c r="B213" i="3"/>
  <c r="AC212" i="3"/>
  <c r="F74" i="10" s="1"/>
  <c r="X212" i="3"/>
  <c r="D74" i="10" s="1"/>
  <c r="T212" i="3"/>
  <c r="U212" i="3" s="1"/>
  <c r="AV213" i="3" s="1"/>
  <c r="R212" i="3"/>
  <c r="S212" i="3" s="1"/>
  <c r="Q212" i="3"/>
  <c r="AA211" i="3" s="1"/>
  <c r="P212" i="3"/>
  <c r="O212" i="3"/>
  <c r="N212" i="3"/>
  <c r="E212" i="3"/>
  <c r="D212" i="3"/>
  <c r="C212" i="3"/>
  <c r="AD211" i="3"/>
  <c r="K211" i="3"/>
  <c r="K212" i="3" s="1"/>
  <c r="K213" i="3" s="1"/>
  <c r="J211" i="3"/>
  <c r="J212" i="3" s="1"/>
  <c r="J213" i="3" s="1"/>
  <c r="I211" i="3"/>
  <c r="I212" i="3" s="1"/>
  <c r="I213" i="3" s="1"/>
  <c r="H211" i="3"/>
  <c r="AG211" i="3" s="1"/>
  <c r="E211" i="3"/>
  <c r="X210" i="3"/>
  <c r="E73" i="10" s="1"/>
  <c r="T210" i="3"/>
  <c r="U210" i="3" s="1"/>
  <c r="R210" i="3"/>
  <c r="S210" i="3" s="1"/>
  <c r="Q210" i="3"/>
  <c r="AC208" i="3" s="1"/>
  <c r="P210" i="3"/>
  <c r="N210" i="3"/>
  <c r="O210" i="3" s="1"/>
  <c r="E210" i="3"/>
  <c r="D210" i="3"/>
  <c r="C210" i="3"/>
  <c r="B210" i="3"/>
  <c r="Q209" i="3"/>
  <c r="AA208" i="3" s="1"/>
  <c r="N209" i="3"/>
  <c r="O209" i="3" s="1"/>
  <c r="E209" i="3"/>
  <c r="D209" i="3"/>
  <c r="C209" i="3"/>
  <c r="K208" i="3"/>
  <c r="K209" i="3" s="1"/>
  <c r="K210" i="3" s="1"/>
  <c r="J208" i="3"/>
  <c r="J209" i="3" s="1"/>
  <c r="J210" i="3" s="1"/>
  <c r="I208" i="3"/>
  <c r="I209" i="3" s="1"/>
  <c r="I210" i="3" s="1"/>
  <c r="H208" i="3"/>
  <c r="E208" i="3"/>
  <c r="X207" i="3"/>
  <c r="E72" i="10" s="1"/>
  <c r="T207" i="3"/>
  <c r="U207" i="3" s="1"/>
  <c r="V207" i="3" s="1"/>
  <c r="AE207" i="3" s="1"/>
  <c r="R207" i="3"/>
  <c r="S207" i="3" s="1"/>
  <c r="Q207" i="3"/>
  <c r="AC205" i="3" s="1"/>
  <c r="P207" i="3"/>
  <c r="N207" i="3"/>
  <c r="O207" i="3" s="1"/>
  <c r="E207" i="3"/>
  <c r="D207" i="3"/>
  <c r="C207" i="3"/>
  <c r="B207" i="3"/>
  <c r="T206" i="3"/>
  <c r="U206" i="3" s="1"/>
  <c r="AV207" i="3" s="1"/>
  <c r="R206" i="3"/>
  <c r="S206" i="3" s="1"/>
  <c r="Q206" i="3"/>
  <c r="AA205" i="3" s="1"/>
  <c r="P206" i="3"/>
  <c r="AB205" i="3" s="1"/>
  <c r="N206" i="3"/>
  <c r="O206" i="3" s="1"/>
  <c r="E206" i="3"/>
  <c r="D206" i="3"/>
  <c r="C206" i="3"/>
  <c r="AD205" i="3"/>
  <c r="K205" i="3"/>
  <c r="K206" i="3" s="1"/>
  <c r="K207" i="3" s="1"/>
  <c r="J205" i="3"/>
  <c r="J206" i="3" s="1"/>
  <c r="J207" i="3" s="1"/>
  <c r="I205" i="3"/>
  <c r="I206" i="3" s="1"/>
  <c r="I207" i="3" s="1"/>
  <c r="H205" i="3"/>
  <c r="H206" i="3" s="1"/>
  <c r="H207" i="3" s="1"/>
  <c r="E205" i="3"/>
  <c r="X204" i="3"/>
  <c r="E71" i="10" s="1"/>
  <c r="T204" i="3"/>
  <c r="U204" i="3" s="1"/>
  <c r="R204" i="3"/>
  <c r="S204" i="3" s="1"/>
  <c r="Q204" i="3"/>
  <c r="AC202" i="3" s="1"/>
  <c r="P204" i="3"/>
  <c r="N204" i="3"/>
  <c r="O204" i="3" s="1"/>
  <c r="E204" i="3"/>
  <c r="D204" i="3"/>
  <c r="C204" i="3"/>
  <c r="B204" i="3"/>
  <c r="AC203" i="3"/>
  <c r="F71" i="10" s="1"/>
  <c r="X203" i="3"/>
  <c r="D71" i="10" s="1"/>
  <c r="T203" i="3"/>
  <c r="U203" i="3" s="1"/>
  <c r="AV204" i="3" s="1"/>
  <c r="R203" i="3"/>
  <c r="S203" i="3" s="1"/>
  <c r="Q203" i="3"/>
  <c r="AA202" i="3" s="1"/>
  <c r="P203" i="3"/>
  <c r="N203" i="3"/>
  <c r="O203" i="3" s="1"/>
  <c r="E203" i="3"/>
  <c r="D203" i="3"/>
  <c r="C203" i="3"/>
  <c r="AD202" i="3"/>
  <c r="K202" i="3"/>
  <c r="K203" i="3" s="1"/>
  <c r="K204" i="3" s="1"/>
  <c r="J202" i="3"/>
  <c r="J203" i="3" s="1"/>
  <c r="J204" i="3" s="1"/>
  <c r="I202" i="3"/>
  <c r="I203" i="3" s="1"/>
  <c r="I204" i="3" s="1"/>
  <c r="H202" i="3"/>
  <c r="E202" i="3"/>
  <c r="X201" i="3"/>
  <c r="E70" i="10" s="1"/>
  <c r="T201" i="3"/>
  <c r="U201" i="3" s="1"/>
  <c r="R201" i="3"/>
  <c r="S201" i="3" s="1"/>
  <c r="Q201" i="3"/>
  <c r="AC199" i="3" s="1"/>
  <c r="P201" i="3"/>
  <c r="N201" i="3"/>
  <c r="O201" i="3" s="1"/>
  <c r="E201" i="3"/>
  <c r="D201" i="3"/>
  <c r="C201" i="3"/>
  <c r="B201" i="3"/>
  <c r="AC200" i="3"/>
  <c r="F70" i="10" s="1"/>
  <c r="X200" i="3"/>
  <c r="D70" i="10" s="1"/>
  <c r="T200" i="3"/>
  <c r="U200" i="3" s="1"/>
  <c r="AV201" i="3" s="1"/>
  <c r="R200" i="3"/>
  <c r="S200" i="3" s="1"/>
  <c r="Q200" i="3"/>
  <c r="AA199" i="3" s="1"/>
  <c r="P200" i="3"/>
  <c r="AB199" i="3" s="1"/>
  <c r="N200" i="3"/>
  <c r="O200" i="3" s="1"/>
  <c r="E200" i="3"/>
  <c r="D200" i="3"/>
  <c r="C200" i="3"/>
  <c r="AD199" i="3"/>
  <c r="K199" i="3"/>
  <c r="K200" i="3" s="1"/>
  <c r="K201" i="3" s="1"/>
  <c r="J199" i="3"/>
  <c r="J200" i="3" s="1"/>
  <c r="J201" i="3" s="1"/>
  <c r="I199" i="3"/>
  <c r="I200" i="3" s="1"/>
  <c r="I201" i="3" s="1"/>
  <c r="H199" i="3"/>
  <c r="H200" i="3" s="1"/>
  <c r="H201" i="3" s="1"/>
  <c r="E199" i="3"/>
  <c r="X198" i="3"/>
  <c r="E69" i="10" s="1"/>
  <c r="T198" i="3"/>
  <c r="U198" i="3" s="1"/>
  <c r="R198" i="3"/>
  <c r="S198" i="3" s="1"/>
  <c r="Q198" i="3"/>
  <c r="P198" i="3"/>
  <c r="N198" i="3"/>
  <c r="O198" i="3" s="1"/>
  <c r="E198" i="3"/>
  <c r="D198" i="3"/>
  <c r="C198" i="3"/>
  <c r="B198" i="3"/>
  <c r="AC197" i="3"/>
  <c r="F69" i="10" s="1"/>
  <c r="X197" i="3"/>
  <c r="D69" i="10" s="1"/>
  <c r="T197" i="3"/>
  <c r="U197" i="3" s="1"/>
  <c r="AV198" i="3" s="1"/>
  <c r="R197" i="3"/>
  <c r="S197" i="3" s="1"/>
  <c r="Q197" i="3"/>
  <c r="AA196" i="3" s="1"/>
  <c r="P197" i="3"/>
  <c r="AB196" i="3" s="1"/>
  <c r="N197" i="3"/>
  <c r="O197" i="3" s="1"/>
  <c r="E197" i="3"/>
  <c r="D197" i="3"/>
  <c r="C197" i="3"/>
  <c r="AD196" i="3"/>
  <c r="K196" i="3"/>
  <c r="K197" i="3" s="1"/>
  <c r="K198" i="3" s="1"/>
  <c r="J196" i="3"/>
  <c r="J197" i="3" s="1"/>
  <c r="J198" i="3" s="1"/>
  <c r="I196" i="3"/>
  <c r="I197" i="3" s="1"/>
  <c r="I198" i="3" s="1"/>
  <c r="H196" i="3"/>
  <c r="H197" i="3" s="1"/>
  <c r="H198" i="3" s="1"/>
  <c r="E196" i="3"/>
  <c r="X195" i="3"/>
  <c r="E68" i="10" s="1"/>
  <c r="T195" i="3"/>
  <c r="U195" i="3" s="1"/>
  <c r="R195" i="3"/>
  <c r="S195" i="3" s="1"/>
  <c r="Q195" i="3"/>
  <c r="AC193" i="3" s="1"/>
  <c r="P195" i="3"/>
  <c r="N195" i="3"/>
  <c r="O195" i="3" s="1"/>
  <c r="E195" i="3"/>
  <c r="D195" i="3"/>
  <c r="C195" i="3"/>
  <c r="B195" i="3"/>
  <c r="AC194" i="3"/>
  <c r="F68" i="10" s="1"/>
  <c r="X194" i="3"/>
  <c r="D68" i="10" s="1"/>
  <c r="T194" i="3"/>
  <c r="U194" i="3" s="1"/>
  <c r="AV195" i="3" s="1"/>
  <c r="R194" i="3"/>
  <c r="S194" i="3" s="1"/>
  <c r="Q194" i="3"/>
  <c r="AA193" i="3" s="1"/>
  <c r="P194" i="3"/>
  <c r="N194" i="3"/>
  <c r="O194" i="3" s="1"/>
  <c r="E194" i="3"/>
  <c r="D194" i="3"/>
  <c r="C194" i="3"/>
  <c r="AD193" i="3"/>
  <c r="AB193" i="3"/>
  <c r="K193" i="3"/>
  <c r="K194" i="3" s="1"/>
  <c r="K195" i="3" s="1"/>
  <c r="J193" i="3"/>
  <c r="J194" i="3" s="1"/>
  <c r="J195" i="3" s="1"/>
  <c r="I193" i="3"/>
  <c r="I194" i="3" s="1"/>
  <c r="I195" i="3" s="1"/>
  <c r="H193" i="3"/>
  <c r="H194" i="3" s="1"/>
  <c r="H195" i="3" s="1"/>
  <c r="E193" i="3"/>
  <c r="X192" i="3"/>
  <c r="E67" i="10" s="1"/>
  <c r="T192" i="3"/>
  <c r="U192" i="3" s="1"/>
  <c r="R192" i="3"/>
  <c r="S192" i="3" s="1"/>
  <c r="Q192" i="3"/>
  <c r="AC190" i="3" s="1"/>
  <c r="P192" i="3"/>
  <c r="N192" i="3"/>
  <c r="O192" i="3" s="1"/>
  <c r="E192" i="3"/>
  <c r="D192" i="3"/>
  <c r="C192" i="3"/>
  <c r="B192" i="3"/>
  <c r="AC191" i="3"/>
  <c r="F67" i="10" s="1"/>
  <c r="X191" i="3"/>
  <c r="D67" i="10" s="1"/>
  <c r="T191" i="3"/>
  <c r="U191" i="3" s="1"/>
  <c r="AV192" i="3" s="1"/>
  <c r="R191" i="3"/>
  <c r="S191" i="3" s="1"/>
  <c r="Q191" i="3"/>
  <c r="AA190" i="3" s="1"/>
  <c r="P191" i="3"/>
  <c r="AB190" i="3" s="1"/>
  <c r="N191" i="3"/>
  <c r="O191" i="3" s="1"/>
  <c r="E191" i="3"/>
  <c r="D191" i="3"/>
  <c r="C191" i="3"/>
  <c r="AD190" i="3"/>
  <c r="K190" i="3"/>
  <c r="K191" i="3" s="1"/>
  <c r="K192" i="3" s="1"/>
  <c r="J190" i="3"/>
  <c r="J191" i="3" s="1"/>
  <c r="J192" i="3" s="1"/>
  <c r="I190" i="3"/>
  <c r="I191" i="3" s="1"/>
  <c r="I192" i="3" s="1"/>
  <c r="H190" i="3"/>
  <c r="H191" i="3" s="1"/>
  <c r="H192" i="3" s="1"/>
  <c r="E190" i="3"/>
  <c r="X189" i="3"/>
  <c r="E66" i="10" s="1"/>
  <c r="T189" i="3"/>
  <c r="U189" i="3" s="1"/>
  <c r="R189" i="3"/>
  <c r="S189" i="3" s="1"/>
  <c r="Q189" i="3"/>
  <c r="P189" i="3"/>
  <c r="N189" i="3"/>
  <c r="O189" i="3" s="1"/>
  <c r="E189" i="3"/>
  <c r="D189" i="3"/>
  <c r="C189" i="3"/>
  <c r="B189" i="3"/>
  <c r="AC188" i="3"/>
  <c r="F66" i="10" s="1"/>
  <c r="X188" i="3"/>
  <c r="D66" i="10" s="1"/>
  <c r="T188" i="3"/>
  <c r="U188" i="3" s="1"/>
  <c r="AV189" i="3" s="1"/>
  <c r="R188" i="3"/>
  <c r="S188" i="3" s="1"/>
  <c r="Q188" i="3"/>
  <c r="AA187" i="3" s="1"/>
  <c r="P188" i="3"/>
  <c r="N188" i="3"/>
  <c r="O188" i="3" s="1"/>
  <c r="E188" i="3"/>
  <c r="D188" i="3"/>
  <c r="C188" i="3"/>
  <c r="AD187" i="3"/>
  <c r="AC187" i="3"/>
  <c r="K187" i="3"/>
  <c r="K188" i="3" s="1"/>
  <c r="K189" i="3" s="1"/>
  <c r="J187" i="3"/>
  <c r="J188" i="3" s="1"/>
  <c r="J189" i="3" s="1"/>
  <c r="I187" i="3"/>
  <c r="I188" i="3" s="1"/>
  <c r="I189" i="3" s="1"/>
  <c r="H187" i="3"/>
  <c r="AG187" i="3" s="1"/>
  <c r="E187" i="3"/>
  <c r="X186" i="3"/>
  <c r="E65" i="10" s="1"/>
  <c r="T186" i="3"/>
  <c r="U186" i="3" s="1"/>
  <c r="R186" i="3"/>
  <c r="S186" i="3" s="1"/>
  <c r="Q186" i="3"/>
  <c r="AC184" i="3" s="1"/>
  <c r="P186" i="3"/>
  <c r="N186" i="3"/>
  <c r="O186" i="3" s="1"/>
  <c r="E186" i="3"/>
  <c r="D186" i="3"/>
  <c r="C186" i="3"/>
  <c r="B186" i="3"/>
  <c r="Q185" i="3"/>
  <c r="AA184" i="3" s="1"/>
  <c r="N185" i="3"/>
  <c r="O185" i="3" s="1"/>
  <c r="E185" i="3"/>
  <c r="D185" i="3"/>
  <c r="C185" i="3"/>
  <c r="K184" i="3"/>
  <c r="K185" i="3" s="1"/>
  <c r="K186" i="3" s="1"/>
  <c r="J184" i="3"/>
  <c r="J185" i="3" s="1"/>
  <c r="J186" i="3" s="1"/>
  <c r="I184" i="3"/>
  <c r="I185" i="3" s="1"/>
  <c r="I186" i="3" s="1"/>
  <c r="H184" i="3"/>
  <c r="E184" i="3"/>
  <c r="X183" i="3"/>
  <c r="E64" i="10" s="1"/>
  <c r="U183" i="3"/>
  <c r="T183" i="3"/>
  <c r="R183" i="3"/>
  <c r="S183" i="3" s="1"/>
  <c r="Q183" i="3"/>
  <c r="AC181" i="3" s="1"/>
  <c r="P183" i="3"/>
  <c r="N183" i="3"/>
  <c r="O183" i="3" s="1"/>
  <c r="E183" i="3"/>
  <c r="D183" i="3"/>
  <c r="C183" i="3"/>
  <c r="B183" i="3"/>
  <c r="T182" i="3"/>
  <c r="U182" i="3" s="1"/>
  <c r="AV183" i="3" s="1"/>
  <c r="R182" i="3"/>
  <c r="S182" i="3" s="1"/>
  <c r="Q182" i="3"/>
  <c r="AA181" i="3" s="1"/>
  <c r="P182" i="3"/>
  <c r="AB181" i="3" s="1"/>
  <c r="N182" i="3"/>
  <c r="O182" i="3" s="1"/>
  <c r="E182" i="3"/>
  <c r="D182" i="3"/>
  <c r="C182" i="3"/>
  <c r="AD181" i="3"/>
  <c r="K181" i="3"/>
  <c r="K182" i="3" s="1"/>
  <c r="K183" i="3" s="1"/>
  <c r="J181" i="3"/>
  <c r="J182" i="3" s="1"/>
  <c r="J183" i="3" s="1"/>
  <c r="I181" i="3"/>
  <c r="I182" i="3" s="1"/>
  <c r="I183" i="3" s="1"/>
  <c r="E181" i="3"/>
  <c r="X180" i="3"/>
  <c r="E63" i="10" s="1"/>
  <c r="T180" i="3"/>
  <c r="U180" i="3" s="1"/>
  <c r="R180" i="3"/>
  <c r="S180" i="3" s="1"/>
  <c r="Q180" i="3"/>
  <c r="AC178" i="3" s="1"/>
  <c r="P180" i="3"/>
  <c r="N180" i="3"/>
  <c r="O180" i="3" s="1"/>
  <c r="E180" i="3"/>
  <c r="D180" i="3"/>
  <c r="C180" i="3"/>
  <c r="B180" i="3"/>
  <c r="AC179" i="3"/>
  <c r="F63" i="10" s="1"/>
  <c r="X179" i="3"/>
  <c r="D63" i="10" s="1"/>
  <c r="T179" i="3"/>
  <c r="U179" i="3" s="1"/>
  <c r="AV180" i="3" s="1"/>
  <c r="R179" i="3"/>
  <c r="S179" i="3" s="1"/>
  <c r="Q179" i="3"/>
  <c r="AA178" i="3" s="1"/>
  <c r="P179" i="3"/>
  <c r="N179" i="3"/>
  <c r="O179" i="3" s="1"/>
  <c r="E179" i="3"/>
  <c r="D179" i="3"/>
  <c r="C179" i="3"/>
  <c r="AD178" i="3"/>
  <c r="K178" i="3"/>
  <c r="K179" i="3" s="1"/>
  <c r="K180" i="3" s="1"/>
  <c r="J178" i="3"/>
  <c r="J179" i="3" s="1"/>
  <c r="J180" i="3" s="1"/>
  <c r="I178" i="3"/>
  <c r="I179" i="3" s="1"/>
  <c r="I180" i="3" s="1"/>
  <c r="H178" i="3"/>
  <c r="E178" i="3"/>
  <c r="X177" i="3"/>
  <c r="E62" i="10" s="1"/>
  <c r="T177" i="3"/>
  <c r="U177" i="3" s="1"/>
  <c r="R177" i="3"/>
  <c r="S177" i="3" s="1"/>
  <c r="W175" i="3" s="1"/>
  <c r="Q177" i="3"/>
  <c r="AC175" i="3" s="1"/>
  <c r="P177" i="3"/>
  <c r="N177" i="3"/>
  <c r="O177" i="3" s="1"/>
  <c r="E177" i="3"/>
  <c r="D177" i="3"/>
  <c r="C177" i="3"/>
  <c r="B177" i="3"/>
  <c r="AC176" i="3"/>
  <c r="F62" i="10" s="1"/>
  <c r="X176" i="3"/>
  <c r="D62" i="10" s="1"/>
  <c r="T176" i="3"/>
  <c r="U176" i="3" s="1"/>
  <c r="AV177" i="3" s="1"/>
  <c r="R176" i="3"/>
  <c r="S176" i="3" s="1"/>
  <c r="Q176" i="3"/>
  <c r="AA175" i="3" s="1"/>
  <c r="P176" i="3"/>
  <c r="N176" i="3"/>
  <c r="O176" i="3" s="1"/>
  <c r="E176" i="3"/>
  <c r="D176" i="3"/>
  <c r="C176" i="3"/>
  <c r="AD175" i="3"/>
  <c r="AB175" i="3"/>
  <c r="K175" i="3"/>
  <c r="K176" i="3" s="1"/>
  <c r="K177" i="3" s="1"/>
  <c r="J175" i="3"/>
  <c r="J176" i="3" s="1"/>
  <c r="J177" i="3" s="1"/>
  <c r="I175" i="3"/>
  <c r="I176" i="3" s="1"/>
  <c r="I177" i="3" s="1"/>
  <c r="H175" i="3"/>
  <c r="E175" i="3"/>
  <c r="X174" i="3"/>
  <c r="E61" i="10" s="1"/>
  <c r="T174" i="3"/>
  <c r="U174" i="3" s="1"/>
  <c r="R174" i="3"/>
  <c r="S174" i="3" s="1"/>
  <c r="Q174" i="3"/>
  <c r="AC172" i="3" s="1"/>
  <c r="P174" i="3"/>
  <c r="N174" i="3"/>
  <c r="O174" i="3" s="1"/>
  <c r="E174" i="3"/>
  <c r="D174" i="3"/>
  <c r="C174" i="3"/>
  <c r="B174" i="3"/>
  <c r="AC173" i="3"/>
  <c r="F61" i="10" s="1"/>
  <c r="X173" i="3"/>
  <c r="D61" i="10" s="1"/>
  <c r="T173" i="3"/>
  <c r="U173" i="3" s="1"/>
  <c r="AV174" i="3" s="1"/>
  <c r="R173" i="3"/>
  <c r="S173" i="3" s="1"/>
  <c r="Q173" i="3"/>
  <c r="AA172" i="3" s="1"/>
  <c r="P173" i="3"/>
  <c r="N173" i="3"/>
  <c r="O173" i="3" s="1"/>
  <c r="H173" i="3"/>
  <c r="H174" i="3" s="1"/>
  <c r="E173" i="3"/>
  <c r="D173" i="3"/>
  <c r="C173" i="3"/>
  <c r="AD172" i="3"/>
  <c r="AB172" i="3"/>
  <c r="K172" i="3"/>
  <c r="K173" i="3" s="1"/>
  <c r="K174" i="3" s="1"/>
  <c r="J172" i="3"/>
  <c r="J173" i="3" s="1"/>
  <c r="J174" i="3" s="1"/>
  <c r="I172" i="3"/>
  <c r="I173" i="3" s="1"/>
  <c r="I174" i="3" s="1"/>
  <c r="H172" i="3"/>
  <c r="E172" i="3"/>
  <c r="X171" i="3"/>
  <c r="E60" i="10" s="1"/>
  <c r="T171" i="3"/>
  <c r="U171" i="3" s="1"/>
  <c r="R171" i="3"/>
  <c r="S171" i="3" s="1"/>
  <c r="Q171" i="3"/>
  <c r="AC169" i="3" s="1"/>
  <c r="P171" i="3"/>
  <c r="N171" i="3"/>
  <c r="O171" i="3" s="1"/>
  <c r="E171" i="3"/>
  <c r="D171" i="3"/>
  <c r="C171" i="3"/>
  <c r="B171" i="3"/>
  <c r="AC170" i="3"/>
  <c r="F60" i="10" s="1"/>
  <c r="X170" i="3"/>
  <c r="D60" i="10" s="1"/>
  <c r="T170" i="3"/>
  <c r="U170" i="3" s="1"/>
  <c r="AV171" i="3" s="1"/>
  <c r="R170" i="3"/>
  <c r="S170" i="3" s="1"/>
  <c r="Q170" i="3"/>
  <c r="AA169" i="3" s="1"/>
  <c r="P170" i="3"/>
  <c r="AB169" i="3" s="1"/>
  <c r="N170" i="3"/>
  <c r="O170" i="3" s="1"/>
  <c r="E170" i="3"/>
  <c r="D170" i="3"/>
  <c r="C170" i="3"/>
  <c r="AD169" i="3"/>
  <c r="K169" i="3"/>
  <c r="K170" i="3" s="1"/>
  <c r="K171" i="3" s="1"/>
  <c r="J169" i="3"/>
  <c r="J170" i="3" s="1"/>
  <c r="J171" i="3" s="1"/>
  <c r="I169" i="3"/>
  <c r="I170" i="3" s="1"/>
  <c r="I171" i="3" s="1"/>
  <c r="H169" i="3"/>
  <c r="H170" i="3" s="1"/>
  <c r="H171" i="3" s="1"/>
  <c r="E169" i="3"/>
  <c r="X168" i="3"/>
  <c r="E59" i="10" s="1"/>
  <c r="T168" i="3"/>
  <c r="U168" i="3" s="1"/>
  <c r="R168" i="3"/>
  <c r="S168" i="3" s="1"/>
  <c r="Q168" i="3"/>
  <c r="AC166" i="3" s="1"/>
  <c r="P168" i="3"/>
  <c r="N168" i="3"/>
  <c r="O168" i="3" s="1"/>
  <c r="E168" i="3"/>
  <c r="D168" i="3"/>
  <c r="C168" i="3"/>
  <c r="B168" i="3"/>
  <c r="AC167" i="3"/>
  <c r="F59" i="10" s="1"/>
  <c r="X167" i="3"/>
  <c r="D59" i="10" s="1"/>
  <c r="T167" i="3"/>
  <c r="U167" i="3" s="1"/>
  <c r="AV168" i="3" s="1"/>
  <c r="R167" i="3"/>
  <c r="S167" i="3" s="1"/>
  <c r="Q167" i="3"/>
  <c r="AA166" i="3" s="1"/>
  <c r="P167" i="3"/>
  <c r="AB166" i="3" s="1"/>
  <c r="N167" i="3"/>
  <c r="O167" i="3" s="1"/>
  <c r="E167" i="3"/>
  <c r="D167" i="3"/>
  <c r="C167" i="3"/>
  <c r="AD166" i="3"/>
  <c r="K166" i="3"/>
  <c r="K167" i="3" s="1"/>
  <c r="K168" i="3" s="1"/>
  <c r="J166" i="3"/>
  <c r="J167" i="3" s="1"/>
  <c r="J168" i="3" s="1"/>
  <c r="I166" i="3"/>
  <c r="I167" i="3" s="1"/>
  <c r="I168" i="3" s="1"/>
  <c r="H166" i="3"/>
  <c r="H167" i="3" s="1"/>
  <c r="H168" i="3" s="1"/>
  <c r="E166" i="3"/>
  <c r="X165" i="3"/>
  <c r="E58" i="10" s="1"/>
  <c r="T165" i="3"/>
  <c r="U165" i="3" s="1"/>
  <c r="R165" i="3"/>
  <c r="S165" i="3" s="1"/>
  <c r="Q165" i="3"/>
  <c r="P165" i="3"/>
  <c r="N165" i="3"/>
  <c r="O165" i="3" s="1"/>
  <c r="E165" i="3"/>
  <c r="D165" i="3"/>
  <c r="C165" i="3"/>
  <c r="B165" i="3"/>
  <c r="AC164" i="3"/>
  <c r="F58" i="10" s="1"/>
  <c r="X164" i="3"/>
  <c r="D58" i="10" s="1"/>
  <c r="T164" i="3"/>
  <c r="U164" i="3" s="1"/>
  <c r="AV165" i="3" s="1"/>
  <c r="R164" i="3"/>
  <c r="S164" i="3" s="1"/>
  <c r="Q164" i="3"/>
  <c r="AA163" i="3" s="1"/>
  <c r="P164" i="3"/>
  <c r="N164" i="3"/>
  <c r="O164" i="3" s="1"/>
  <c r="E164" i="3"/>
  <c r="D164" i="3"/>
  <c r="C164" i="3"/>
  <c r="AD163" i="3"/>
  <c r="AC163" i="3"/>
  <c r="K163" i="3"/>
  <c r="K164" i="3" s="1"/>
  <c r="K165" i="3" s="1"/>
  <c r="J163" i="3"/>
  <c r="J164" i="3" s="1"/>
  <c r="J165" i="3" s="1"/>
  <c r="I163" i="3"/>
  <c r="I164" i="3" s="1"/>
  <c r="I165" i="3" s="1"/>
  <c r="H163" i="3"/>
  <c r="AG163" i="3" s="1"/>
  <c r="E163" i="3"/>
  <c r="X162" i="3"/>
  <c r="E57" i="10" s="1"/>
  <c r="T162" i="3"/>
  <c r="U162" i="3" s="1"/>
  <c r="R162" i="3"/>
  <c r="S162" i="3" s="1"/>
  <c r="Q162" i="3"/>
  <c r="P162" i="3"/>
  <c r="N162" i="3"/>
  <c r="O162" i="3" s="1"/>
  <c r="E162" i="3"/>
  <c r="D162" i="3"/>
  <c r="C162" i="3"/>
  <c r="B162" i="3"/>
  <c r="AC161" i="3"/>
  <c r="F57" i="10" s="1"/>
  <c r="Q161" i="3"/>
  <c r="AA160" i="3" s="1"/>
  <c r="E161" i="3"/>
  <c r="D161" i="3"/>
  <c r="C161" i="3"/>
  <c r="K160" i="3"/>
  <c r="K161" i="3" s="1"/>
  <c r="K162" i="3" s="1"/>
  <c r="J160" i="3"/>
  <c r="J161" i="3" s="1"/>
  <c r="J162" i="3" s="1"/>
  <c r="E160" i="3"/>
  <c r="X159" i="3"/>
  <c r="E56" i="10" s="1"/>
  <c r="T159" i="3"/>
  <c r="U159" i="3" s="1"/>
  <c r="R159" i="3"/>
  <c r="S159" i="3" s="1"/>
  <c r="Q159" i="3"/>
  <c r="AC157" i="3" s="1"/>
  <c r="P159" i="3"/>
  <c r="N159" i="3"/>
  <c r="O159" i="3" s="1"/>
  <c r="E159" i="3"/>
  <c r="D159" i="3"/>
  <c r="C159" i="3"/>
  <c r="B159" i="3"/>
  <c r="T158" i="3"/>
  <c r="U158" i="3" s="1"/>
  <c r="AV159" i="3" s="1"/>
  <c r="R158" i="3"/>
  <c r="S158" i="3" s="1"/>
  <c r="Q158" i="3"/>
  <c r="AA157" i="3" s="1"/>
  <c r="P158" i="3"/>
  <c r="AB157" i="3" s="1"/>
  <c r="N158" i="3"/>
  <c r="O158" i="3" s="1"/>
  <c r="E158" i="3"/>
  <c r="D158" i="3"/>
  <c r="C158" i="3"/>
  <c r="AD157" i="3"/>
  <c r="K157" i="3"/>
  <c r="K158" i="3" s="1"/>
  <c r="K159" i="3" s="1"/>
  <c r="J157" i="3"/>
  <c r="J158" i="3" s="1"/>
  <c r="J159" i="3" s="1"/>
  <c r="I157" i="3"/>
  <c r="I158" i="3" s="1"/>
  <c r="I159" i="3" s="1"/>
  <c r="H157" i="3"/>
  <c r="H158" i="3" s="1"/>
  <c r="H159" i="3" s="1"/>
  <c r="E157" i="3"/>
  <c r="X156" i="3"/>
  <c r="E55" i="10" s="1"/>
  <c r="T156" i="3"/>
  <c r="U156" i="3" s="1"/>
  <c r="R156" i="3"/>
  <c r="S156" i="3" s="1"/>
  <c r="Q156" i="3"/>
  <c r="AC154" i="3" s="1"/>
  <c r="P156" i="3"/>
  <c r="N156" i="3"/>
  <c r="O156" i="3" s="1"/>
  <c r="E156" i="3"/>
  <c r="D156" i="3"/>
  <c r="C156" i="3"/>
  <c r="B156" i="3"/>
  <c r="AC155" i="3"/>
  <c r="F55" i="10" s="1"/>
  <c r="X155" i="3"/>
  <c r="D55" i="10" s="1"/>
  <c r="T155" i="3"/>
  <c r="U155" i="3" s="1"/>
  <c r="AV156" i="3" s="1"/>
  <c r="R155" i="3"/>
  <c r="S155" i="3" s="1"/>
  <c r="Q155" i="3"/>
  <c r="AA154" i="3" s="1"/>
  <c r="P155" i="3"/>
  <c r="N155" i="3"/>
  <c r="O155" i="3" s="1"/>
  <c r="E155" i="3"/>
  <c r="D155" i="3"/>
  <c r="C155" i="3"/>
  <c r="AG154" i="3"/>
  <c r="AD154" i="3"/>
  <c r="K154" i="3"/>
  <c r="K155" i="3" s="1"/>
  <c r="K156" i="3" s="1"/>
  <c r="J154" i="3"/>
  <c r="J155" i="3" s="1"/>
  <c r="J156" i="3" s="1"/>
  <c r="I154" i="3"/>
  <c r="I155" i="3" s="1"/>
  <c r="I156" i="3" s="1"/>
  <c r="H154" i="3"/>
  <c r="E154" i="3"/>
  <c r="X153" i="3"/>
  <c r="E54" i="10" s="1"/>
  <c r="T153" i="3"/>
  <c r="U153" i="3" s="1"/>
  <c r="R153" i="3"/>
  <c r="S153" i="3" s="1"/>
  <c r="Q153" i="3"/>
  <c r="AC151" i="3" s="1"/>
  <c r="P153" i="3"/>
  <c r="N153" i="3"/>
  <c r="O153" i="3" s="1"/>
  <c r="E153" i="3"/>
  <c r="D153" i="3"/>
  <c r="C153" i="3"/>
  <c r="B153" i="3"/>
  <c r="AC152" i="3"/>
  <c r="F54" i="10" s="1"/>
  <c r="X152" i="3"/>
  <c r="D54" i="10" s="1"/>
  <c r="T152" i="3"/>
  <c r="U152" i="3" s="1"/>
  <c r="AV153" i="3" s="1"/>
  <c r="R152" i="3"/>
  <c r="S152" i="3" s="1"/>
  <c r="Q152" i="3"/>
  <c r="AA151" i="3" s="1"/>
  <c r="P152" i="3"/>
  <c r="AB151" i="3" s="1"/>
  <c r="N152" i="3"/>
  <c r="O152" i="3" s="1"/>
  <c r="E152" i="3"/>
  <c r="D152" i="3"/>
  <c r="C152" i="3"/>
  <c r="AD151" i="3"/>
  <c r="K151" i="3"/>
  <c r="K152" i="3" s="1"/>
  <c r="K153" i="3" s="1"/>
  <c r="J151" i="3"/>
  <c r="J152" i="3" s="1"/>
  <c r="J153" i="3" s="1"/>
  <c r="I151" i="3"/>
  <c r="I152" i="3" s="1"/>
  <c r="I153" i="3" s="1"/>
  <c r="H151" i="3"/>
  <c r="H152" i="3" s="1"/>
  <c r="H153" i="3" s="1"/>
  <c r="E151" i="3"/>
  <c r="X150" i="3"/>
  <c r="E53" i="10" s="1"/>
  <c r="T150" i="3"/>
  <c r="U150" i="3" s="1"/>
  <c r="R150" i="3"/>
  <c r="S150" i="3" s="1"/>
  <c r="Q150" i="3"/>
  <c r="AC148" i="3" s="1"/>
  <c r="P150" i="3"/>
  <c r="N150" i="3"/>
  <c r="O150" i="3" s="1"/>
  <c r="E150" i="3"/>
  <c r="D150" i="3"/>
  <c r="C150" i="3"/>
  <c r="B150" i="3"/>
  <c r="AC149" i="3"/>
  <c r="F53" i="10" s="1"/>
  <c r="X149" i="3"/>
  <c r="D53" i="10" s="1"/>
  <c r="T149" i="3"/>
  <c r="U149" i="3" s="1"/>
  <c r="AV150" i="3" s="1"/>
  <c r="R149" i="3"/>
  <c r="S149" i="3" s="1"/>
  <c r="Q149" i="3"/>
  <c r="AA148" i="3" s="1"/>
  <c r="P149" i="3"/>
  <c r="AB148" i="3" s="1"/>
  <c r="N149" i="3"/>
  <c r="O149" i="3" s="1"/>
  <c r="E149" i="3"/>
  <c r="D149" i="3"/>
  <c r="C149" i="3"/>
  <c r="AD148" i="3"/>
  <c r="K148" i="3"/>
  <c r="K149" i="3" s="1"/>
  <c r="K150" i="3" s="1"/>
  <c r="J148" i="3"/>
  <c r="J149" i="3" s="1"/>
  <c r="J150" i="3" s="1"/>
  <c r="I148" i="3"/>
  <c r="I149" i="3" s="1"/>
  <c r="I150" i="3" s="1"/>
  <c r="H148" i="3"/>
  <c r="H149" i="3" s="1"/>
  <c r="H150" i="3" s="1"/>
  <c r="E148" i="3"/>
  <c r="X147" i="3"/>
  <c r="E52" i="10" s="1"/>
  <c r="T147" i="3"/>
  <c r="U147" i="3" s="1"/>
  <c r="R147" i="3"/>
  <c r="S147" i="3" s="1"/>
  <c r="Q147" i="3"/>
  <c r="AC145" i="3" s="1"/>
  <c r="P147" i="3"/>
  <c r="N147" i="3"/>
  <c r="O147" i="3" s="1"/>
  <c r="E147" i="3"/>
  <c r="D147" i="3"/>
  <c r="C147" i="3"/>
  <c r="B147" i="3"/>
  <c r="AC146" i="3"/>
  <c r="F52" i="10" s="1"/>
  <c r="X146" i="3"/>
  <c r="D52" i="10" s="1"/>
  <c r="U146" i="3"/>
  <c r="AV147" i="3" s="1"/>
  <c r="T146" i="3"/>
  <c r="R146" i="3"/>
  <c r="S146" i="3" s="1"/>
  <c r="Q146" i="3"/>
  <c r="AA145" i="3" s="1"/>
  <c r="P146" i="3"/>
  <c r="AB145" i="3" s="1"/>
  <c r="N146" i="3"/>
  <c r="O146" i="3" s="1"/>
  <c r="J146" i="3"/>
  <c r="J147" i="3" s="1"/>
  <c r="I146" i="3"/>
  <c r="I147" i="3" s="1"/>
  <c r="E146" i="3"/>
  <c r="D146" i="3"/>
  <c r="C146" i="3"/>
  <c r="AD145" i="3"/>
  <c r="K145" i="3"/>
  <c r="K146" i="3" s="1"/>
  <c r="K147" i="3" s="1"/>
  <c r="J145" i="3"/>
  <c r="I145" i="3"/>
  <c r="H145" i="3"/>
  <c r="H146" i="3" s="1"/>
  <c r="H147" i="3" s="1"/>
  <c r="E145" i="3"/>
  <c r="X144" i="3"/>
  <c r="E51" i="10" s="1"/>
  <c r="T144" i="3"/>
  <c r="U144" i="3" s="1"/>
  <c r="R144" i="3"/>
  <c r="S144" i="3" s="1"/>
  <c r="Q144" i="3"/>
  <c r="AC142" i="3" s="1"/>
  <c r="P144" i="3"/>
  <c r="N144" i="3"/>
  <c r="O144" i="3" s="1"/>
  <c r="E144" i="3"/>
  <c r="D144" i="3"/>
  <c r="C144" i="3"/>
  <c r="B144" i="3"/>
  <c r="AC143" i="3"/>
  <c r="F51" i="10" s="1"/>
  <c r="X143" i="3"/>
  <c r="D51" i="10" s="1"/>
  <c r="T143" i="3"/>
  <c r="U143" i="3" s="1"/>
  <c r="AV144" i="3" s="1"/>
  <c r="R143" i="3"/>
  <c r="S143" i="3" s="1"/>
  <c r="Q143" i="3"/>
  <c r="AA142" i="3" s="1"/>
  <c r="P143" i="3"/>
  <c r="AB142" i="3" s="1"/>
  <c r="N143" i="3"/>
  <c r="O143" i="3" s="1"/>
  <c r="E143" i="3"/>
  <c r="D143" i="3"/>
  <c r="C143" i="3"/>
  <c r="AG142" i="3"/>
  <c r="AD142" i="3"/>
  <c r="K142" i="3"/>
  <c r="K143" i="3" s="1"/>
  <c r="K144" i="3" s="1"/>
  <c r="J142" i="3"/>
  <c r="J143" i="3" s="1"/>
  <c r="J144" i="3" s="1"/>
  <c r="I142" i="3"/>
  <c r="I143" i="3" s="1"/>
  <c r="I144" i="3" s="1"/>
  <c r="H142" i="3"/>
  <c r="H143" i="3" s="1"/>
  <c r="H144" i="3" s="1"/>
  <c r="E142" i="3"/>
  <c r="X141" i="3"/>
  <c r="E50" i="10" s="1"/>
  <c r="T141" i="3"/>
  <c r="U141" i="3" s="1"/>
  <c r="R141" i="3"/>
  <c r="S141" i="3" s="1"/>
  <c r="Q141" i="3"/>
  <c r="AC139" i="3" s="1"/>
  <c r="P141" i="3"/>
  <c r="N141" i="3"/>
  <c r="O141" i="3" s="1"/>
  <c r="E141" i="3"/>
  <c r="D141" i="3"/>
  <c r="C141" i="3"/>
  <c r="B141" i="3"/>
  <c r="AC140" i="3"/>
  <c r="F50" i="10" s="1"/>
  <c r="X140" i="3"/>
  <c r="D50" i="10" s="1"/>
  <c r="T140" i="3"/>
  <c r="U140" i="3" s="1"/>
  <c r="AV141" i="3" s="1"/>
  <c r="R140" i="3"/>
  <c r="S140" i="3" s="1"/>
  <c r="Q140" i="3"/>
  <c r="AA139" i="3" s="1"/>
  <c r="P140" i="3"/>
  <c r="AB139" i="3" s="1"/>
  <c r="N140" i="3"/>
  <c r="O140" i="3" s="1"/>
  <c r="E140" i="3"/>
  <c r="D140" i="3"/>
  <c r="C140" i="3"/>
  <c r="AD139" i="3"/>
  <c r="K139" i="3"/>
  <c r="K140" i="3" s="1"/>
  <c r="K141" i="3" s="1"/>
  <c r="J139" i="3"/>
  <c r="J140" i="3" s="1"/>
  <c r="J141" i="3" s="1"/>
  <c r="I139" i="3"/>
  <c r="I140" i="3" s="1"/>
  <c r="I141" i="3" s="1"/>
  <c r="H139" i="3"/>
  <c r="AG139" i="3" s="1"/>
  <c r="E139" i="3"/>
  <c r="X138" i="3"/>
  <c r="E49" i="10" s="1"/>
  <c r="U138" i="3"/>
  <c r="T138" i="3"/>
  <c r="R138" i="3"/>
  <c r="S138" i="3" s="1"/>
  <c r="Q138" i="3"/>
  <c r="P138" i="3"/>
  <c r="N138" i="3"/>
  <c r="O138" i="3" s="1"/>
  <c r="E138" i="3"/>
  <c r="D138" i="3"/>
  <c r="C138" i="3"/>
  <c r="B138" i="3"/>
  <c r="Q137" i="3"/>
  <c r="AA136" i="3" s="1"/>
  <c r="N137" i="3"/>
  <c r="O137" i="3" s="1"/>
  <c r="E137" i="3"/>
  <c r="D137" i="3"/>
  <c r="C137" i="3"/>
  <c r="K136" i="3"/>
  <c r="K137" i="3" s="1"/>
  <c r="K138" i="3" s="1"/>
  <c r="J136" i="3"/>
  <c r="J137" i="3" s="1"/>
  <c r="J138" i="3" s="1"/>
  <c r="H136" i="3"/>
  <c r="E136" i="3"/>
  <c r="X135" i="3"/>
  <c r="E48" i="10" s="1"/>
  <c r="T135" i="3"/>
  <c r="U135" i="3" s="1"/>
  <c r="R135" i="3"/>
  <c r="S135" i="3" s="1"/>
  <c r="Q135" i="3"/>
  <c r="AC133" i="3" s="1"/>
  <c r="P135" i="3"/>
  <c r="N135" i="3"/>
  <c r="O135" i="3" s="1"/>
  <c r="E135" i="3"/>
  <c r="D135" i="3"/>
  <c r="C135" i="3"/>
  <c r="B135" i="3"/>
  <c r="AC134" i="3"/>
  <c r="F48" i="10" s="1"/>
  <c r="X134" i="3"/>
  <c r="D48" i="10" s="1"/>
  <c r="T134" i="3"/>
  <c r="U134" i="3" s="1"/>
  <c r="AV135" i="3" s="1"/>
  <c r="R134" i="3"/>
  <c r="S134" i="3" s="1"/>
  <c r="Q134" i="3"/>
  <c r="AA133" i="3" s="1"/>
  <c r="E134" i="3"/>
  <c r="D134" i="3"/>
  <c r="C134" i="3"/>
  <c r="AD133" i="3"/>
  <c r="K133" i="3"/>
  <c r="K134" i="3" s="1"/>
  <c r="K135" i="3" s="1"/>
  <c r="J133" i="3"/>
  <c r="J134" i="3" s="1"/>
  <c r="J135" i="3" s="1"/>
  <c r="E133" i="3"/>
  <c r="X132" i="3"/>
  <c r="E47" i="10" s="1"/>
  <c r="U132" i="3"/>
  <c r="T132" i="3"/>
  <c r="R132" i="3"/>
  <c r="S132" i="3" s="1"/>
  <c r="W130" i="3" s="1"/>
  <c r="Q132" i="3"/>
  <c r="AC130" i="3" s="1"/>
  <c r="P132" i="3"/>
  <c r="N132" i="3"/>
  <c r="O132" i="3" s="1"/>
  <c r="E132" i="3"/>
  <c r="D132" i="3"/>
  <c r="C132" i="3"/>
  <c r="B132" i="3"/>
  <c r="AC131" i="3"/>
  <c r="F47" i="10" s="1"/>
  <c r="X131" i="3"/>
  <c r="D47" i="10" s="1"/>
  <c r="T131" i="3"/>
  <c r="U131" i="3" s="1"/>
  <c r="AV132" i="3" s="1"/>
  <c r="R131" i="3"/>
  <c r="S131" i="3" s="1"/>
  <c r="Q131" i="3"/>
  <c r="AA130" i="3" s="1"/>
  <c r="P131" i="3"/>
  <c r="AB130" i="3" s="1"/>
  <c r="N131" i="3"/>
  <c r="O131" i="3" s="1"/>
  <c r="E131" i="3"/>
  <c r="D131" i="3"/>
  <c r="C131" i="3"/>
  <c r="AD130" i="3"/>
  <c r="K130" i="3"/>
  <c r="K131" i="3" s="1"/>
  <c r="K132" i="3" s="1"/>
  <c r="J130" i="3"/>
  <c r="J131" i="3" s="1"/>
  <c r="J132" i="3" s="1"/>
  <c r="I130" i="3"/>
  <c r="I131" i="3" s="1"/>
  <c r="I132" i="3" s="1"/>
  <c r="H130" i="3"/>
  <c r="AG130" i="3" s="1"/>
  <c r="E130" i="3"/>
  <c r="X129" i="3"/>
  <c r="E46" i="10" s="1"/>
  <c r="T129" i="3"/>
  <c r="U129" i="3" s="1"/>
  <c r="R129" i="3"/>
  <c r="S129" i="3" s="1"/>
  <c r="Q129" i="3"/>
  <c r="AC127" i="3" s="1"/>
  <c r="P129" i="3"/>
  <c r="O129" i="3"/>
  <c r="N129" i="3"/>
  <c r="E129" i="3"/>
  <c r="D129" i="3"/>
  <c r="C129" i="3"/>
  <c r="B129" i="3"/>
  <c r="AC128" i="3"/>
  <c r="F46" i="10" s="1"/>
  <c r="X128" i="3"/>
  <c r="D46" i="10" s="1"/>
  <c r="T128" i="3"/>
  <c r="U128" i="3" s="1"/>
  <c r="AV129" i="3" s="1"/>
  <c r="R128" i="3"/>
  <c r="S128" i="3" s="1"/>
  <c r="Q128" i="3"/>
  <c r="AA127" i="3" s="1"/>
  <c r="P128" i="3"/>
  <c r="AB127" i="3" s="1"/>
  <c r="N128" i="3"/>
  <c r="O128" i="3" s="1"/>
  <c r="E128" i="3"/>
  <c r="D128" i="3"/>
  <c r="C128" i="3"/>
  <c r="AD127" i="3"/>
  <c r="K127" i="3"/>
  <c r="K128" i="3" s="1"/>
  <c r="K129" i="3" s="1"/>
  <c r="J127" i="3"/>
  <c r="J128" i="3" s="1"/>
  <c r="J129" i="3" s="1"/>
  <c r="I127" i="3"/>
  <c r="I128" i="3" s="1"/>
  <c r="I129" i="3" s="1"/>
  <c r="H127" i="3"/>
  <c r="E127" i="3"/>
  <c r="X126" i="3"/>
  <c r="E45" i="10" s="1"/>
  <c r="T126" i="3"/>
  <c r="U126" i="3" s="1"/>
  <c r="R126" i="3"/>
  <c r="S126" i="3" s="1"/>
  <c r="Q126" i="3"/>
  <c r="AC124" i="3" s="1"/>
  <c r="P126" i="3"/>
  <c r="N126" i="3"/>
  <c r="O126" i="3" s="1"/>
  <c r="E126" i="3"/>
  <c r="D126" i="3"/>
  <c r="C126" i="3"/>
  <c r="B126" i="3"/>
  <c r="AC125" i="3"/>
  <c r="F45" i="10" s="1"/>
  <c r="X125" i="3"/>
  <c r="D45" i="10" s="1"/>
  <c r="T125" i="3"/>
  <c r="U125" i="3" s="1"/>
  <c r="AV126" i="3" s="1"/>
  <c r="R125" i="3"/>
  <c r="S125" i="3" s="1"/>
  <c r="Q125" i="3"/>
  <c r="AA124" i="3" s="1"/>
  <c r="P125" i="3"/>
  <c r="AB124" i="3" s="1"/>
  <c r="N125" i="3"/>
  <c r="O125" i="3" s="1"/>
  <c r="E125" i="3"/>
  <c r="D125" i="3"/>
  <c r="C125" i="3"/>
  <c r="AD124" i="3"/>
  <c r="K124" i="3"/>
  <c r="K125" i="3" s="1"/>
  <c r="K126" i="3" s="1"/>
  <c r="J124" i="3"/>
  <c r="J125" i="3" s="1"/>
  <c r="J126" i="3" s="1"/>
  <c r="I124" i="3"/>
  <c r="I125" i="3" s="1"/>
  <c r="I126" i="3" s="1"/>
  <c r="H124" i="3"/>
  <c r="H125" i="3" s="1"/>
  <c r="H126" i="3" s="1"/>
  <c r="E124" i="3"/>
  <c r="X123" i="3"/>
  <c r="E44" i="10" s="1"/>
  <c r="T123" i="3"/>
  <c r="U123" i="3" s="1"/>
  <c r="R123" i="3"/>
  <c r="S123" i="3" s="1"/>
  <c r="Q123" i="3"/>
  <c r="AC121" i="3" s="1"/>
  <c r="P123" i="3"/>
  <c r="N123" i="3"/>
  <c r="O123" i="3" s="1"/>
  <c r="E123" i="3"/>
  <c r="D123" i="3"/>
  <c r="C123" i="3"/>
  <c r="B123" i="3"/>
  <c r="AC122" i="3"/>
  <c r="F44" i="10" s="1"/>
  <c r="X122" i="3"/>
  <c r="D44" i="10" s="1"/>
  <c r="T122" i="3"/>
  <c r="U122" i="3" s="1"/>
  <c r="AV123" i="3" s="1"/>
  <c r="R122" i="3"/>
  <c r="S122" i="3" s="1"/>
  <c r="Q122" i="3"/>
  <c r="AA121" i="3" s="1"/>
  <c r="P122" i="3"/>
  <c r="AB121" i="3" s="1"/>
  <c r="N122" i="3"/>
  <c r="O122" i="3" s="1"/>
  <c r="E122" i="3"/>
  <c r="D122" i="3"/>
  <c r="C122" i="3"/>
  <c r="AD121" i="3"/>
  <c r="K121" i="3"/>
  <c r="K122" i="3" s="1"/>
  <c r="K123" i="3" s="1"/>
  <c r="J121" i="3"/>
  <c r="J122" i="3" s="1"/>
  <c r="J123" i="3" s="1"/>
  <c r="I121" i="3"/>
  <c r="I122" i="3" s="1"/>
  <c r="I123" i="3" s="1"/>
  <c r="H121" i="3"/>
  <c r="H122" i="3" s="1"/>
  <c r="H123" i="3" s="1"/>
  <c r="E121" i="3"/>
  <c r="X120" i="3"/>
  <c r="E43" i="10" s="1"/>
  <c r="T120" i="3"/>
  <c r="U120" i="3" s="1"/>
  <c r="R120" i="3"/>
  <c r="S120" i="3" s="1"/>
  <c r="Q120" i="3"/>
  <c r="AC118" i="3" s="1"/>
  <c r="P120" i="3"/>
  <c r="N120" i="3"/>
  <c r="O120" i="3" s="1"/>
  <c r="E120" i="3"/>
  <c r="D120" i="3"/>
  <c r="C120" i="3"/>
  <c r="B120" i="3"/>
  <c r="AC119" i="3"/>
  <c r="F43" i="10" s="1"/>
  <c r="X119" i="3"/>
  <c r="D43" i="10" s="1"/>
  <c r="T119" i="3"/>
  <c r="U119" i="3" s="1"/>
  <c r="AV120" i="3" s="1"/>
  <c r="R119" i="3"/>
  <c r="S119" i="3" s="1"/>
  <c r="Q119" i="3"/>
  <c r="AA118" i="3" s="1"/>
  <c r="P119" i="3"/>
  <c r="AB118" i="3" s="1"/>
  <c r="N119" i="3"/>
  <c r="O119" i="3" s="1"/>
  <c r="E119" i="3"/>
  <c r="D119" i="3"/>
  <c r="C119" i="3"/>
  <c r="AD118" i="3"/>
  <c r="K118" i="3"/>
  <c r="K119" i="3" s="1"/>
  <c r="K120" i="3" s="1"/>
  <c r="J118" i="3"/>
  <c r="J119" i="3" s="1"/>
  <c r="J120" i="3" s="1"/>
  <c r="I118" i="3"/>
  <c r="I119" i="3" s="1"/>
  <c r="I120" i="3" s="1"/>
  <c r="H118" i="3"/>
  <c r="H119" i="3" s="1"/>
  <c r="H120" i="3" s="1"/>
  <c r="E118" i="3"/>
  <c r="X117" i="3"/>
  <c r="E42" i="10" s="1"/>
  <c r="T117" i="3"/>
  <c r="U117" i="3" s="1"/>
  <c r="R117" i="3"/>
  <c r="S117" i="3" s="1"/>
  <c r="W115" i="3" s="1"/>
  <c r="Q117" i="3"/>
  <c r="P117" i="3"/>
  <c r="N117" i="3"/>
  <c r="O117" i="3" s="1"/>
  <c r="E117" i="3"/>
  <c r="D117" i="3"/>
  <c r="C117" i="3"/>
  <c r="B117" i="3"/>
  <c r="AC116" i="3"/>
  <c r="F42" i="10" s="1"/>
  <c r="X116" i="3"/>
  <c r="D42" i="10" s="1"/>
  <c r="T116" i="3"/>
  <c r="U116" i="3" s="1"/>
  <c r="AV117" i="3" s="1"/>
  <c r="R116" i="3"/>
  <c r="S116" i="3" s="1"/>
  <c r="Q116" i="3"/>
  <c r="AA115" i="3" s="1"/>
  <c r="P116" i="3"/>
  <c r="AB115" i="3" s="1"/>
  <c r="N116" i="3"/>
  <c r="O116" i="3" s="1"/>
  <c r="E116" i="3"/>
  <c r="D116" i="3"/>
  <c r="C116" i="3"/>
  <c r="AD115" i="3"/>
  <c r="AC115" i="3"/>
  <c r="K115" i="3"/>
  <c r="K116" i="3" s="1"/>
  <c r="K117" i="3" s="1"/>
  <c r="J115" i="3"/>
  <c r="J116" i="3" s="1"/>
  <c r="J117" i="3" s="1"/>
  <c r="I115" i="3"/>
  <c r="I116" i="3" s="1"/>
  <c r="I117" i="3" s="1"/>
  <c r="H115" i="3"/>
  <c r="AG115" i="3" s="1"/>
  <c r="E115" i="3"/>
  <c r="X114" i="3"/>
  <c r="E41" i="10" s="1"/>
  <c r="T114" i="3"/>
  <c r="U114" i="3" s="1"/>
  <c r="R114" i="3"/>
  <c r="S114" i="3" s="1"/>
  <c r="Q114" i="3"/>
  <c r="P114" i="3"/>
  <c r="N114" i="3"/>
  <c r="O114" i="3" s="1"/>
  <c r="E114" i="3"/>
  <c r="D114" i="3"/>
  <c r="C114" i="3"/>
  <c r="B114" i="3"/>
  <c r="X113" i="3"/>
  <c r="D41" i="10" s="1"/>
  <c r="Q113" i="3"/>
  <c r="AA112" i="3" s="1"/>
  <c r="P113" i="3"/>
  <c r="AB112" i="3" s="1"/>
  <c r="E113" i="3"/>
  <c r="D113" i="3"/>
  <c r="C113" i="3"/>
  <c r="K112" i="3"/>
  <c r="K113" i="3" s="1"/>
  <c r="K114" i="3" s="1"/>
  <c r="J112" i="3"/>
  <c r="J113" i="3" s="1"/>
  <c r="J114" i="3" s="1"/>
  <c r="I112" i="3"/>
  <c r="I113" i="3" s="1"/>
  <c r="I114" i="3" s="1"/>
  <c r="H112" i="3"/>
  <c r="E112" i="3"/>
  <c r="X111" i="3"/>
  <c r="E40" i="10" s="1"/>
  <c r="T111" i="3"/>
  <c r="U111" i="3" s="1"/>
  <c r="R111" i="3"/>
  <c r="S111" i="3" s="1"/>
  <c r="Q111" i="3"/>
  <c r="AC109" i="3" s="1"/>
  <c r="P111" i="3"/>
  <c r="N111" i="3"/>
  <c r="O111" i="3" s="1"/>
  <c r="E111" i="3"/>
  <c r="D111" i="3"/>
  <c r="C111" i="3"/>
  <c r="B111" i="3"/>
  <c r="X110" i="3"/>
  <c r="D40" i="10" s="1"/>
  <c r="T110" i="3"/>
  <c r="U110" i="3" s="1"/>
  <c r="AV111" i="3" s="1"/>
  <c r="R110" i="3"/>
  <c r="S110" i="3" s="1"/>
  <c r="Q110" i="3"/>
  <c r="AA109" i="3" s="1"/>
  <c r="P110" i="3"/>
  <c r="AB109" i="3" s="1"/>
  <c r="E110" i="3"/>
  <c r="D110" i="3"/>
  <c r="C110" i="3"/>
  <c r="AD109" i="3"/>
  <c r="K109" i="3"/>
  <c r="K110" i="3" s="1"/>
  <c r="K111" i="3" s="1"/>
  <c r="J109" i="3"/>
  <c r="J110" i="3" s="1"/>
  <c r="J111" i="3" s="1"/>
  <c r="I109" i="3"/>
  <c r="I110" i="3" s="1"/>
  <c r="I111" i="3" s="1"/>
  <c r="E109" i="3"/>
  <c r="X108" i="3"/>
  <c r="E39" i="10" s="1"/>
  <c r="T108" i="3"/>
  <c r="U108" i="3" s="1"/>
  <c r="R108" i="3"/>
  <c r="S108" i="3" s="1"/>
  <c r="Q108" i="3"/>
  <c r="AC106" i="3" s="1"/>
  <c r="P108" i="3"/>
  <c r="N108" i="3"/>
  <c r="O108" i="3" s="1"/>
  <c r="E108" i="3"/>
  <c r="D108" i="3"/>
  <c r="C108" i="3"/>
  <c r="B108" i="3"/>
  <c r="AC107" i="3"/>
  <c r="F39" i="10" s="1"/>
  <c r="X107" i="3"/>
  <c r="D39" i="10" s="1"/>
  <c r="T107" i="3"/>
  <c r="U107" i="3" s="1"/>
  <c r="AV108" i="3" s="1"/>
  <c r="R107" i="3"/>
  <c r="S107" i="3" s="1"/>
  <c r="Q107" i="3"/>
  <c r="AA106" i="3" s="1"/>
  <c r="P107" i="3"/>
  <c r="AB106" i="3" s="1"/>
  <c r="N107" i="3"/>
  <c r="O107" i="3" s="1"/>
  <c r="E107" i="3"/>
  <c r="D107" i="3"/>
  <c r="C107" i="3"/>
  <c r="AD106" i="3"/>
  <c r="K106" i="3"/>
  <c r="K107" i="3" s="1"/>
  <c r="K108" i="3" s="1"/>
  <c r="J106" i="3"/>
  <c r="J107" i="3" s="1"/>
  <c r="J108" i="3" s="1"/>
  <c r="I106" i="3"/>
  <c r="I107" i="3" s="1"/>
  <c r="I108" i="3" s="1"/>
  <c r="H106" i="3"/>
  <c r="AG106" i="3" s="1"/>
  <c r="E106" i="3"/>
  <c r="X105" i="3"/>
  <c r="E38" i="10" s="1"/>
  <c r="T105" i="3"/>
  <c r="U105" i="3" s="1"/>
  <c r="R105" i="3"/>
  <c r="S105" i="3" s="1"/>
  <c r="Q105" i="3"/>
  <c r="AC103" i="3" s="1"/>
  <c r="P105" i="3"/>
  <c r="N105" i="3"/>
  <c r="O105" i="3" s="1"/>
  <c r="E105" i="3"/>
  <c r="D105" i="3"/>
  <c r="C105" i="3"/>
  <c r="B105" i="3"/>
  <c r="AC104" i="3"/>
  <c r="F38" i="10" s="1"/>
  <c r="X104" i="3"/>
  <c r="D38" i="10" s="1"/>
  <c r="T104" i="3"/>
  <c r="U104" i="3" s="1"/>
  <c r="AV105" i="3" s="1"/>
  <c r="R104" i="3"/>
  <c r="S104" i="3" s="1"/>
  <c r="Q104" i="3"/>
  <c r="AA103" i="3" s="1"/>
  <c r="P104" i="3"/>
  <c r="AB103" i="3" s="1"/>
  <c r="N104" i="3"/>
  <c r="O104" i="3" s="1"/>
  <c r="E104" i="3"/>
  <c r="D104" i="3"/>
  <c r="C104" i="3"/>
  <c r="AD103" i="3"/>
  <c r="K103" i="3"/>
  <c r="K104" i="3" s="1"/>
  <c r="K105" i="3" s="1"/>
  <c r="J103" i="3"/>
  <c r="J104" i="3" s="1"/>
  <c r="J105" i="3" s="1"/>
  <c r="I103" i="3"/>
  <c r="I104" i="3" s="1"/>
  <c r="I105" i="3" s="1"/>
  <c r="H103" i="3"/>
  <c r="H104" i="3" s="1"/>
  <c r="H105" i="3" s="1"/>
  <c r="E103" i="3"/>
  <c r="X102" i="3"/>
  <c r="E37" i="10" s="1"/>
  <c r="T102" i="3"/>
  <c r="U102" i="3" s="1"/>
  <c r="R102" i="3"/>
  <c r="S102" i="3" s="1"/>
  <c r="Q102" i="3"/>
  <c r="P102" i="3"/>
  <c r="N102" i="3"/>
  <c r="O102" i="3" s="1"/>
  <c r="E102" i="3"/>
  <c r="D102" i="3"/>
  <c r="C102" i="3"/>
  <c r="B102" i="3"/>
  <c r="AC101" i="3"/>
  <c r="F37" i="10" s="1"/>
  <c r="X101" i="3"/>
  <c r="D37" i="10" s="1"/>
  <c r="T101" i="3"/>
  <c r="U101" i="3" s="1"/>
  <c r="AV102" i="3" s="1"/>
  <c r="R101" i="3"/>
  <c r="S101" i="3" s="1"/>
  <c r="Q101" i="3"/>
  <c r="AA100" i="3" s="1"/>
  <c r="P101" i="3"/>
  <c r="AB100" i="3" s="1"/>
  <c r="N101" i="3"/>
  <c r="O101" i="3" s="1"/>
  <c r="H101" i="3"/>
  <c r="H102" i="3" s="1"/>
  <c r="E101" i="3"/>
  <c r="D101" i="3"/>
  <c r="C101" i="3"/>
  <c r="AD100" i="3"/>
  <c r="AC100" i="3"/>
  <c r="K100" i="3"/>
  <c r="K101" i="3" s="1"/>
  <c r="K102" i="3" s="1"/>
  <c r="J100" i="3"/>
  <c r="J101" i="3" s="1"/>
  <c r="J102" i="3" s="1"/>
  <c r="I100" i="3"/>
  <c r="I101" i="3" s="1"/>
  <c r="I102" i="3" s="1"/>
  <c r="H100" i="3"/>
  <c r="E100" i="3"/>
  <c r="X99" i="3"/>
  <c r="E36" i="10" s="1"/>
  <c r="T99" i="3"/>
  <c r="U99" i="3" s="1"/>
  <c r="R99" i="3"/>
  <c r="S99" i="3" s="1"/>
  <c r="Q99" i="3"/>
  <c r="AC97" i="3" s="1"/>
  <c r="P99" i="3"/>
  <c r="N99" i="3"/>
  <c r="O99" i="3" s="1"/>
  <c r="E99" i="3"/>
  <c r="D99" i="3"/>
  <c r="C99" i="3"/>
  <c r="B99" i="3"/>
  <c r="AC98" i="3"/>
  <c r="F36" i="10" s="1"/>
  <c r="X98" i="3"/>
  <c r="D36" i="10" s="1"/>
  <c r="T98" i="3"/>
  <c r="U98" i="3" s="1"/>
  <c r="AV99" i="3" s="1"/>
  <c r="R98" i="3"/>
  <c r="S98" i="3" s="1"/>
  <c r="Q98" i="3"/>
  <c r="AA97" i="3" s="1"/>
  <c r="P98" i="3"/>
  <c r="AB97" i="3" s="1"/>
  <c r="N98" i="3"/>
  <c r="O98" i="3" s="1"/>
  <c r="E98" i="3"/>
  <c r="D98" i="3"/>
  <c r="C98" i="3"/>
  <c r="AD97" i="3"/>
  <c r="K97" i="3"/>
  <c r="K98" i="3" s="1"/>
  <c r="K99" i="3" s="1"/>
  <c r="J97" i="3"/>
  <c r="J98" i="3" s="1"/>
  <c r="J99" i="3" s="1"/>
  <c r="I97" i="3"/>
  <c r="I98" i="3" s="1"/>
  <c r="I99" i="3" s="1"/>
  <c r="H97" i="3"/>
  <c r="H98" i="3" s="1"/>
  <c r="H99" i="3" s="1"/>
  <c r="E97" i="3"/>
  <c r="X96" i="3"/>
  <c r="E35" i="10" s="1"/>
  <c r="U96" i="3"/>
  <c r="T96" i="3"/>
  <c r="R96" i="3"/>
  <c r="S96" i="3" s="1"/>
  <c r="Q96" i="3"/>
  <c r="AC94" i="3" s="1"/>
  <c r="P96" i="3"/>
  <c r="N96" i="3"/>
  <c r="O96" i="3" s="1"/>
  <c r="E96" i="3"/>
  <c r="D96" i="3"/>
  <c r="C96" i="3"/>
  <c r="B96" i="3"/>
  <c r="AC95" i="3"/>
  <c r="F35" i="10" s="1"/>
  <c r="X95" i="3"/>
  <c r="D35" i="10" s="1"/>
  <c r="T95" i="3"/>
  <c r="U95" i="3" s="1"/>
  <c r="AV96" i="3" s="1"/>
  <c r="R95" i="3"/>
  <c r="S95" i="3" s="1"/>
  <c r="Q95" i="3"/>
  <c r="AA94" i="3" s="1"/>
  <c r="P95" i="3"/>
  <c r="O95" i="3"/>
  <c r="N95" i="3"/>
  <c r="E95" i="3"/>
  <c r="D95" i="3"/>
  <c r="C95" i="3"/>
  <c r="AD94" i="3"/>
  <c r="AB94" i="3"/>
  <c r="K94" i="3"/>
  <c r="K95" i="3" s="1"/>
  <c r="K96" i="3" s="1"/>
  <c r="J94" i="3"/>
  <c r="J95" i="3" s="1"/>
  <c r="J96" i="3" s="1"/>
  <c r="I94" i="3"/>
  <c r="I95" i="3" s="1"/>
  <c r="I96" i="3" s="1"/>
  <c r="H94" i="3"/>
  <c r="H95" i="3" s="1"/>
  <c r="H96" i="3" s="1"/>
  <c r="E94" i="3"/>
  <c r="X93" i="3"/>
  <c r="E34" i="10" s="1"/>
  <c r="T93" i="3"/>
  <c r="U93" i="3" s="1"/>
  <c r="S93" i="3"/>
  <c r="R93" i="3"/>
  <c r="Q93" i="3"/>
  <c r="AC91" i="3" s="1"/>
  <c r="P93" i="3"/>
  <c r="N93" i="3"/>
  <c r="O93" i="3" s="1"/>
  <c r="E93" i="3"/>
  <c r="D93" i="3"/>
  <c r="C93" i="3"/>
  <c r="B93" i="3"/>
  <c r="AC92" i="3"/>
  <c r="F34" i="10" s="1"/>
  <c r="X92" i="3"/>
  <c r="D34" i="10" s="1"/>
  <c r="T92" i="3"/>
  <c r="U92" i="3" s="1"/>
  <c r="AV93" i="3" s="1"/>
  <c r="S92" i="3"/>
  <c r="R92" i="3"/>
  <c r="Q92" i="3"/>
  <c r="AA91" i="3" s="1"/>
  <c r="P92" i="3"/>
  <c r="N92" i="3"/>
  <c r="O92" i="3" s="1"/>
  <c r="E92" i="3"/>
  <c r="D92" i="3"/>
  <c r="C92" i="3"/>
  <c r="AD91" i="3"/>
  <c r="K91" i="3"/>
  <c r="K92" i="3" s="1"/>
  <c r="K93" i="3" s="1"/>
  <c r="J91" i="3"/>
  <c r="J92" i="3" s="1"/>
  <c r="J93" i="3" s="1"/>
  <c r="I91" i="3"/>
  <c r="I92" i="3" s="1"/>
  <c r="I93" i="3" s="1"/>
  <c r="H91" i="3"/>
  <c r="AG91" i="3" s="1"/>
  <c r="E91" i="3"/>
  <c r="X90" i="3"/>
  <c r="E33" i="10" s="1"/>
  <c r="U90" i="3"/>
  <c r="T90" i="3"/>
  <c r="R90" i="3"/>
  <c r="S90" i="3" s="1"/>
  <c r="Q90" i="3"/>
  <c r="P90" i="3"/>
  <c r="N90" i="3"/>
  <c r="O90" i="3" s="1"/>
  <c r="E90" i="3"/>
  <c r="D90" i="3"/>
  <c r="C90" i="3"/>
  <c r="B90" i="3"/>
  <c r="AC89" i="3"/>
  <c r="F33" i="10" s="1"/>
  <c r="Q89" i="3"/>
  <c r="AA88" i="3" s="1"/>
  <c r="E89" i="3"/>
  <c r="D89" i="3"/>
  <c r="C89" i="3"/>
  <c r="K88" i="3"/>
  <c r="K89" i="3" s="1"/>
  <c r="K90" i="3" s="1"/>
  <c r="J88" i="3"/>
  <c r="J89" i="3" s="1"/>
  <c r="J90" i="3" s="1"/>
  <c r="E88" i="3"/>
  <c r="X87" i="3"/>
  <c r="E32" i="10" s="1"/>
  <c r="T87" i="3"/>
  <c r="U87" i="3" s="1"/>
  <c r="R87" i="3"/>
  <c r="S87" i="3" s="1"/>
  <c r="Q87" i="3"/>
  <c r="AC85" i="3" s="1"/>
  <c r="P87" i="3"/>
  <c r="N87" i="3"/>
  <c r="O87" i="3" s="1"/>
  <c r="E87" i="3"/>
  <c r="D87" i="3"/>
  <c r="C87" i="3"/>
  <c r="B87" i="3"/>
  <c r="AC86" i="3"/>
  <c r="F32" i="10" s="1"/>
  <c r="X86" i="3"/>
  <c r="D32" i="10" s="1"/>
  <c r="U86" i="3"/>
  <c r="AV87" i="3" s="1"/>
  <c r="T86" i="3"/>
  <c r="Q86" i="3"/>
  <c r="AA85" i="3" s="1"/>
  <c r="P86" i="3"/>
  <c r="AB85" i="3" s="1"/>
  <c r="N86" i="3"/>
  <c r="O86" i="3" s="1"/>
  <c r="E86" i="3"/>
  <c r="D86" i="3"/>
  <c r="C86" i="3"/>
  <c r="AD85" i="3"/>
  <c r="K85" i="3"/>
  <c r="K86" i="3" s="1"/>
  <c r="K87" i="3" s="1"/>
  <c r="J85" i="3"/>
  <c r="J86" i="3" s="1"/>
  <c r="J87" i="3" s="1"/>
  <c r="I85" i="3"/>
  <c r="I86" i="3" s="1"/>
  <c r="I87" i="3" s="1"/>
  <c r="H85" i="3"/>
  <c r="H86" i="3" s="1"/>
  <c r="H87" i="3" s="1"/>
  <c r="E85" i="3"/>
  <c r="X84" i="3"/>
  <c r="E31" i="10" s="1"/>
  <c r="T84" i="3"/>
  <c r="U84" i="3" s="1"/>
  <c r="R84" i="3"/>
  <c r="S84" i="3" s="1"/>
  <c r="W82" i="3" s="1"/>
  <c r="Q84" i="3"/>
  <c r="AC82" i="3" s="1"/>
  <c r="P84" i="3"/>
  <c r="N84" i="3"/>
  <c r="O84" i="3" s="1"/>
  <c r="E84" i="3"/>
  <c r="D84" i="3"/>
  <c r="C84" i="3"/>
  <c r="B84" i="3"/>
  <c r="AC83" i="3"/>
  <c r="F31" i="10" s="1"/>
  <c r="X83" i="3"/>
  <c r="D31" i="10" s="1"/>
  <c r="T83" i="3"/>
  <c r="U83" i="3" s="1"/>
  <c r="AV84" i="3" s="1"/>
  <c r="R83" i="3"/>
  <c r="S83" i="3" s="1"/>
  <c r="Q83" i="3"/>
  <c r="AA82" i="3" s="1"/>
  <c r="P83" i="3"/>
  <c r="N83" i="3"/>
  <c r="O83" i="3" s="1"/>
  <c r="E83" i="3"/>
  <c r="D83" i="3"/>
  <c r="C83" i="3"/>
  <c r="AD82" i="3"/>
  <c r="K82" i="3"/>
  <c r="K83" i="3" s="1"/>
  <c r="K84" i="3" s="1"/>
  <c r="J82" i="3"/>
  <c r="J83" i="3" s="1"/>
  <c r="J84" i="3" s="1"/>
  <c r="I82" i="3"/>
  <c r="I83" i="3" s="1"/>
  <c r="I84" i="3" s="1"/>
  <c r="H82" i="3"/>
  <c r="H83" i="3" s="1"/>
  <c r="H84" i="3" s="1"/>
  <c r="E82" i="3"/>
  <c r="X81" i="3"/>
  <c r="E30" i="10" s="1"/>
  <c r="T81" i="3"/>
  <c r="U81" i="3" s="1"/>
  <c r="R81" i="3"/>
  <c r="S81" i="3" s="1"/>
  <c r="Q81" i="3"/>
  <c r="AC79" i="3" s="1"/>
  <c r="P81" i="3"/>
  <c r="N81" i="3"/>
  <c r="O81" i="3" s="1"/>
  <c r="E81" i="3"/>
  <c r="D81" i="3"/>
  <c r="C81" i="3"/>
  <c r="B81" i="3"/>
  <c r="AC80" i="3"/>
  <c r="F30" i="10" s="1"/>
  <c r="X80" i="3"/>
  <c r="D30" i="10" s="1"/>
  <c r="T80" i="3"/>
  <c r="U80" i="3" s="1"/>
  <c r="AV81" i="3" s="1"/>
  <c r="R80" i="3"/>
  <c r="S80" i="3" s="1"/>
  <c r="Q80" i="3"/>
  <c r="AA79" i="3" s="1"/>
  <c r="P80" i="3"/>
  <c r="AB79" i="3" s="1"/>
  <c r="N80" i="3"/>
  <c r="O80" i="3" s="1"/>
  <c r="E80" i="3"/>
  <c r="D80" i="3"/>
  <c r="C80" i="3"/>
  <c r="AD79" i="3"/>
  <c r="K79" i="3"/>
  <c r="K80" i="3" s="1"/>
  <c r="K81" i="3" s="1"/>
  <c r="J79" i="3"/>
  <c r="J80" i="3" s="1"/>
  <c r="J81" i="3" s="1"/>
  <c r="I79" i="3"/>
  <c r="I80" i="3" s="1"/>
  <c r="I81" i="3" s="1"/>
  <c r="H79" i="3"/>
  <c r="E79" i="3"/>
  <c r="X78" i="3"/>
  <c r="E29" i="10" s="1"/>
  <c r="T78" i="3"/>
  <c r="U78" i="3" s="1"/>
  <c r="R78" i="3"/>
  <c r="S78" i="3" s="1"/>
  <c r="Q78" i="3"/>
  <c r="P78" i="3"/>
  <c r="N78" i="3"/>
  <c r="O78" i="3" s="1"/>
  <c r="E78" i="3"/>
  <c r="D78" i="3"/>
  <c r="C78" i="3"/>
  <c r="B78" i="3"/>
  <c r="AC77" i="3"/>
  <c r="F29" i="10" s="1"/>
  <c r="X77" i="3"/>
  <c r="D29" i="10" s="1"/>
  <c r="T77" i="3"/>
  <c r="U77" i="3" s="1"/>
  <c r="AV78" i="3" s="1"/>
  <c r="R77" i="3"/>
  <c r="S77" i="3" s="1"/>
  <c r="Q77" i="3"/>
  <c r="AA76" i="3" s="1"/>
  <c r="P77" i="3"/>
  <c r="AB76" i="3" s="1"/>
  <c r="N77" i="3"/>
  <c r="O77" i="3" s="1"/>
  <c r="E77" i="3"/>
  <c r="D77" i="3"/>
  <c r="C77" i="3"/>
  <c r="AD76" i="3"/>
  <c r="K76" i="3"/>
  <c r="K77" i="3" s="1"/>
  <c r="K78" i="3" s="1"/>
  <c r="J76" i="3"/>
  <c r="J77" i="3" s="1"/>
  <c r="J78" i="3" s="1"/>
  <c r="I76" i="3"/>
  <c r="I77" i="3" s="1"/>
  <c r="I78" i="3" s="1"/>
  <c r="H76" i="3"/>
  <c r="H77" i="3" s="1"/>
  <c r="H78" i="3" s="1"/>
  <c r="E76" i="3"/>
  <c r="X75" i="3"/>
  <c r="E28" i="10" s="1"/>
  <c r="T75" i="3"/>
  <c r="U75" i="3" s="1"/>
  <c r="R75" i="3"/>
  <c r="S75" i="3" s="1"/>
  <c r="Q75" i="3"/>
  <c r="AC73" i="3" s="1"/>
  <c r="P75" i="3"/>
  <c r="N75" i="3"/>
  <c r="O75" i="3" s="1"/>
  <c r="E75" i="3"/>
  <c r="D75" i="3"/>
  <c r="C75" i="3"/>
  <c r="B75" i="3"/>
  <c r="AC74" i="3"/>
  <c r="F28" i="10" s="1"/>
  <c r="X74" i="3"/>
  <c r="D28" i="10" s="1"/>
  <c r="T74" i="3"/>
  <c r="U74" i="3" s="1"/>
  <c r="AV75" i="3" s="1"/>
  <c r="R74" i="3"/>
  <c r="S74" i="3" s="1"/>
  <c r="Q74" i="3"/>
  <c r="P74" i="3"/>
  <c r="N74" i="3"/>
  <c r="O74" i="3" s="1"/>
  <c r="E74" i="3"/>
  <c r="D74" i="3"/>
  <c r="C74" i="3"/>
  <c r="AD73" i="3"/>
  <c r="AB73" i="3"/>
  <c r="AA73" i="3"/>
  <c r="K73" i="3"/>
  <c r="K74" i="3" s="1"/>
  <c r="K75" i="3" s="1"/>
  <c r="J73" i="3"/>
  <c r="J74" i="3" s="1"/>
  <c r="J75" i="3" s="1"/>
  <c r="I73" i="3"/>
  <c r="I74" i="3" s="1"/>
  <c r="I75" i="3" s="1"/>
  <c r="H73" i="3"/>
  <c r="H74" i="3" s="1"/>
  <c r="H75" i="3" s="1"/>
  <c r="E73" i="3"/>
  <c r="X72" i="3"/>
  <c r="E27" i="10" s="1"/>
  <c r="T72" i="3"/>
  <c r="U72" i="3" s="1"/>
  <c r="R72" i="3"/>
  <c r="S72" i="3" s="1"/>
  <c r="Q72" i="3"/>
  <c r="AC70" i="3" s="1"/>
  <c r="P72" i="3"/>
  <c r="N72" i="3"/>
  <c r="O72" i="3" s="1"/>
  <c r="E72" i="3"/>
  <c r="D72" i="3"/>
  <c r="C72" i="3"/>
  <c r="B72" i="3"/>
  <c r="AC71" i="3"/>
  <c r="F27" i="10" s="1"/>
  <c r="X71" i="3"/>
  <c r="D27" i="10" s="1"/>
  <c r="T71" i="3"/>
  <c r="U71" i="3" s="1"/>
  <c r="AV72" i="3" s="1"/>
  <c r="R71" i="3"/>
  <c r="S71" i="3" s="1"/>
  <c r="Q71" i="3"/>
  <c r="AA70" i="3" s="1"/>
  <c r="P71" i="3"/>
  <c r="AB70" i="3" s="1"/>
  <c r="N71" i="3"/>
  <c r="O71" i="3" s="1"/>
  <c r="E71" i="3"/>
  <c r="D71" i="3"/>
  <c r="C71" i="3"/>
  <c r="AD70" i="3"/>
  <c r="K70" i="3"/>
  <c r="K71" i="3" s="1"/>
  <c r="K72" i="3" s="1"/>
  <c r="J70" i="3"/>
  <c r="J71" i="3" s="1"/>
  <c r="J72" i="3" s="1"/>
  <c r="I70" i="3"/>
  <c r="I71" i="3" s="1"/>
  <c r="I72" i="3" s="1"/>
  <c r="H70" i="3"/>
  <c r="H71" i="3" s="1"/>
  <c r="H72" i="3" s="1"/>
  <c r="E70" i="3"/>
  <c r="X69" i="3"/>
  <c r="E26" i="10" s="1"/>
  <c r="T69" i="3"/>
  <c r="U69" i="3" s="1"/>
  <c r="R69" i="3"/>
  <c r="S69" i="3" s="1"/>
  <c r="Q69" i="3"/>
  <c r="AC67" i="3" s="1"/>
  <c r="P69" i="3"/>
  <c r="N69" i="3"/>
  <c r="O69" i="3" s="1"/>
  <c r="E69" i="3"/>
  <c r="D69" i="3"/>
  <c r="C69" i="3"/>
  <c r="B69" i="3"/>
  <c r="AC68" i="3"/>
  <c r="F26" i="10" s="1"/>
  <c r="X68" i="3"/>
  <c r="D26" i="10" s="1"/>
  <c r="T68" i="3"/>
  <c r="U68" i="3" s="1"/>
  <c r="AV69" i="3" s="1"/>
  <c r="R68" i="3"/>
  <c r="S68" i="3" s="1"/>
  <c r="Q68" i="3"/>
  <c r="AA67" i="3" s="1"/>
  <c r="P68" i="3"/>
  <c r="AB67" i="3" s="1"/>
  <c r="N68" i="3"/>
  <c r="O68" i="3" s="1"/>
  <c r="H68" i="3"/>
  <c r="H69" i="3" s="1"/>
  <c r="E68" i="3"/>
  <c r="D68" i="3"/>
  <c r="C68" i="3"/>
  <c r="AD67" i="3"/>
  <c r="K67" i="3"/>
  <c r="K68" i="3" s="1"/>
  <c r="K69" i="3" s="1"/>
  <c r="J67" i="3"/>
  <c r="J68" i="3" s="1"/>
  <c r="J69" i="3" s="1"/>
  <c r="I67" i="3"/>
  <c r="I68" i="3" s="1"/>
  <c r="I69" i="3" s="1"/>
  <c r="H67" i="3"/>
  <c r="AG67" i="3" s="1"/>
  <c r="E67" i="3"/>
  <c r="X66" i="3"/>
  <c r="E25" i="10" s="1"/>
  <c r="T66" i="3"/>
  <c r="U66" i="3" s="1"/>
  <c r="S66" i="3"/>
  <c r="R66" i="3"/>
  <c r="Q66" i="3"/>
  <c r="AC64" i="3" s="1"/>
  <c r="P66" i="3"/>
  <c r="N66" i="3"/>
  <c r="O66" i="3" s="1"/>
  <c r="E66" i="3"/>
  <c r="D66" i="3"/>
  <c r="C66" i="3"/>
  <c r="B66" i="3"/>
  <c r="T65" i="3"/>
  <c r="U65" i="3" s="1"/>
  <c r="AV66" i="3" s="1"/>
  <c r="Q65" i="3"/>
  <c r="AA64" i="3" s="1"/>
  <c r="P65" i="3"/>
  <c r="AB64" i="3" s="1"/>
  <c r="N65" i="3"/>
  <c r="O65" i="3" s="1"/>
  <c r="E65" i="3"/>
  <c r="D65" i="3"/>
  <c r="C65" i="3"/>
  <c r="K64" i="3"/>
  <c r="K65" i="3" s="1"/>
  <c r="K66" i="3" s="1"/>
  <c r="J64" i="3"/>
  <c r="J65" i="3" s="1"/>
  <c r="J66" i="3" s="1"/>
  <c r="I64" i="3"/>
  <c r="I65" i="3" s="1"/>
  <c r="I66" i="3" s="1"/>
  <c r="H64" i="3"/>
  <c r="Y64" i="3" s="1"/>
  <c r="E64" i="3"/>
  <c r="X63" i="3"/>
  <c r="E24" i="10" s="1"/>
  <c r="T63" i="3"/>
  <c r="U63" i="3" s="1"/>
  <c r="R63" i="3"/>
  <c r="S63" i="3" s="1"/>
  <c r="Q63" i="3"/>
  <c r="AC61" i="3" s="1"/>
  <c r="P63" i="3"/>
  <c r="N63" i="3"/>
  <c r="O63" i="3" s="1"/>
  <c r="E63" i="3"/>
  <c r="D63" i="3"/>
  <c r="C63" i="3"/>
  <c r="B63" i="3"/>
  <c r="AC62" i="3"/>
  <c r="F24" i="10" s="1"/>
  <c r="X62" i="3"/>
  <c r="D24" i="10" s="1"/>
  <c r="T62" i="3"/>
  <c r="U62" i="3" s="1"/>
  <c r="AV63" i="3" s="1"/>
  <c r="R62" i="3"/>
  <c r="S62" i="3" s="1"/>
  <c r="Q62" i="3"/>
  <c r="AA61" i="3" s="1"/>
  <c r="P62" i="3"/>
  <c r="AB61" i="3" s="1"/>
  <c r="N62" i="3"/>
  <c r="O62" i="3" s="1"/>
  <c r="E62" i="3"/>
  <c r="D62" i="3"/>
  <c r="C62" i="3"/>
  <c r="AD61" i="3"/>
  <c r="K61" i="3"/>
  <c r="K62" i="3" s="1"/>
  <c r="K63" i="3" s="1"/>
  <c r="J61" i="3"/>
  <c r="J62" i="3" s="1"/>
  <c r="J63" i="3" s="1"/>
  <c r="I61" i="3"/>
  <c r="I62" i="3" s="1"/>
  <c r="I63" i="3" s="1"/>
  <c r="H61" i="3"/>
  <c r="Y61" i="3" s="1"/>
  <c r="E61" i="3"/>
  <c r="X60" i="3"/>
  <c r="E23" i="10" s="1"/>
  <c r="T60" i="3"/>
  <c r="U60" i="3" s="1"/>
  <c r="R60" i="3"/>
  <c r="S60" i="3" s="1"/>
  <c r="Q60" i="3"/>
  <c r="AC58" i="3" s="1"/>
  <c r="P60" i="3"/>
  <c r="N60" i="3"/>
  <c r="O60" i="3" s="1"/>
  <c r="E60" i="3"/>
  <c r="D60" i="3"/>
  <c r="C60" i="3"/>
  <c r="B60" i="3"/>
  <c r="AC59" i="3"/>
  <c r="F23" i="10" s="1"/>
  <c r="X59" i="3"/>
  <c r="D23" i="10" s="1"/>
  <c r="T59" i="3"/>
  <c r="U59" i="3" s="1"/>
  <c r="AV60" i="3" s="1"/>
  <c r="R59" i="3"/>
  <c r="S59" i="3" s="1"/>
  <c r="Q59" i="3"/>
  <c r="AA58" i="3" s="1"/>
  <c r="P59" i="3"/>
  <c r="AB58" i="3" s="1"/>
  <c r="N59" i="3"/>
  <c r="O59" i="3" s="1"/>
  <c r="E59" i="3"/>
  <c r="D59" i="3"/>
  <c r="C59" i="3"/>
  <c r="AD58" i="3"/>
  <c r="K58" i="3"/>
  <c r="K59" i="3" s="1"/>
  <c r="K60" i="3" s="1"/>
  <c r="J58" i="3"/>
  <c r="J59" i="3" s="1"/>
  <c r="J60" i="3" s="1"/>
  <c r="I58" i="3"/>
  <c r="I59" i="3" s="1"/>
  <c r="I60" i="3" s="1"/>
  <c r="H58" i="3"/>
  <c r="H59" i="3" s="1"/>
  <c r="H60" i="3" s="1"/>
  <c r="E58" i="3"/>
  <c r="X57" i="3"/>
  <c r="E22" i="10" s="1"/>
  <c r="T57" i="3"/>
  <c r="U57" i="3" s="1"/>
  <c r="R57" i="3"/>
  <c r="S57" i="3" s="1"/>
  <c r="Q57" i="3"/>
  <c r="P57" i="3"/>
  <c r="N57" i="3"/>
  <c r="O57" i="3" s="1"/>
  <c r="E57" i="3"/>
  <c r="D57" i="3"/>
  <c r="C57" i="3"/>
  <c r="B57" i="3"/>
  <c r="AC56" i="3"/>
  <c r="F22" i="10" s="1"/>
  <c r="X56" i="3"/>
  <c r="D22" i="10" s="1"/>
  <c r="T56" i="3"/>
  <c r="U56" i="3" s="1"/>
  <c r="R56" i="3"/>
  <c r="S56" i="3" s="1"/>
  <c r="Q56" i="3"/>
  <c r="AA55" i="3" s="1"/>
  <c r="P56" i="3"/>
  <c r="AB55" i="3" s="1"/>
  <c r="N56" i="3"/>
  <c r="O56" i="3" s="1"/>
  <c r="E56" i="3"/>
  <c r="D56" i="3"/>
  <c r="C56" i="3"/>
  <c r="AD55" i="3"/>
  <c r="AC55" i="3"/>
  <c r="K55" i="3"/>
  <c r="K56" i="3" s="1"/>
  <c r="K57" i="3" s="1"/>
  <c r="J55" i="3"/>
  <c r="J56" i="3" s="1"/>
  <c r="J57" i="3" s="1"/>
  <c r="I55" i="3"/>
  <c r="I56" i="3" s="1"/>
  <c r="I57" i="3" s="1"/>
  <c r="H55" i="3"/>
  <c r="H56" i="3" s="1"/>
  <c r="H57" i="3" s="1"/>
  <c r="E55" i="3"/>
  <c r="X54" i="3"/>
  <c r="E21" i="10" s="1"/>
  <c r="T54" i="3"/>
  <c r="U54" i="3" s="1"/>
  <c r="R54" i="3"/>
  <c r="S54" i="3" s="1"/>
  <c r="W52" i="3" s="1"/>
  <c r="Q54" i="3"/>
  <c r="AC52" i="3" s="1"/>
  <c r="P54" i="3"/>
  <c r="N54" i="3"/>
  <c r="O54" i="3" s="1"/>
  <c r="E54" i="3"/>
  <c r="D54" i="3"/>
  <c r="C54" i="3"/>
  <c r="B54" i="3"/>
  <c r="AC53" i="3"/>
  <c r="F21" i="10" s="1"/>
  <c r="X53" i="3"/>
  <c r="D21" i="10" s="1"/>
  <c r="T53" i="3"/>
  <c r="U53" i="3" s="1"/>
  <c r="AV54" i="3" s="1"/>
  <c r="R53" i="3"/>
  <c r="S53" i="3" s="1"/>
  <c r="Q53" i="3"/>
  <c r="AA52" i="3" s="1"/>
  <c r="P53" i="3"/>
  <c r="AB52" i="3" s="1"/>
  <c r="N53" i="3"/>
  <c r="O53" i="3" s="1"/>
  <c r="E53" i="3"/>
  <c r="D53" i="3"/>
  <c r="C53" i="3"/>
  <c r="AD52" i="3"/>
  <c r="K52" i="3"/>
  <c r="K53" i="3" s="1"/>
  <c r="K54" i="3" s="1"/>
  <c r="J52" i="3"/>
  <c r="J53" i="3" s="1"/>
  <c r="J54" i="3" s="1"/>
  <c r="I52" i="3"/>
  <c r="I53" i="3" s="1"/>
  <c r="I54" i="3" s="1"/>
  <c r="H52" i="3"/>
  <c r="H53" i="3" s="1"/>
  <c r="H54" i="3" s="1"/>
  <c r="E52" i="3"/>
  <c r="X51" i="3"/>
  <c r="E20" i="10" s="1"/>
  <c r="T51" i="3"/>
  <c r="U51" i="3" s="1"/>
  <c r="R51" i="3"/>
  <c r="S51" i="3" s="1"/>
  <c r="Q51" i="3"/>
  <c r="P51" i="3"/>
  <c r="N51" i="3"/>
  <c r="O51" i="3" s="1"/>
  <c r="E51" i="3"/>
  <c r="D51" i="3"/>
  <c r="C51" i="3"/>
  <c r="B51" i="3"/>
  <c r="AC50" i="3"/>
  <c r="F20" i="10" s="1"/>
  <c r="X50" i="3"/>
  <c r="D20" i="10" s="1"/>
  <c r="T50" i="3"/>
  <c r="U50" i="3" s="1"/>
  <c r="AV51" i="3" s="1"/>
  <c r="R50" i="3"/>
  <c r="S50" i="3" s="1"/>
  <c r="Q50" i="3"/>
  <c r="AA49" i="3" s="1"/>
  <c r="P50" i="3"/>
  <c r="AB49" i="3" s="1"/>
  <c r="N50" i="3"/>
  <c r="O50" i="3" s="1"/>
  <c r="E50" i="3"/>
  <c r="D50" i="3"/>
  <c r="C50" i="3"/>
  <c r="AD49" i="3"/>
  <c r="K49" i="3"/>
  <c r="K50" i="3" s="1"/>
  <c r="K51" i="3" s="1"/>
  <c r="J49" i="3"/>
  <c r="J50" i="3" s="1"/>
  <c r="J51" i="3" s="1"/>
  <c r="I49" i="3"/>
  <c r="I50" i="3" s="1"/>
  <c r="I51" i="3" s="1"/>
  <c r="H49" i="3"/>
  <c r="AG49" i="3" s="1"/>
  <c r="E49" i="3"/>
  <c r="X48" i="3"/>
  <c r="E19" i="10" s="1"/>
  <c r="T48" i="3"/>
  <c r="U48" i="3" s="1"/>
  <c r="R48" i="3"/>
  <c r="S48" i="3" s="1"/>
  <c r="Q48" i="3"/>
  <c r="AC46" i="3" s="1"/>
  <c r="P48" i="3"/>
  <c r="N48" i="3"/>
  <c r="O48" i="3" s="1"/>
  <c r="E48" i="3"/>
  <c r="D48" i="3"/>
  <c r="C48" i="3"/>
  <c r="B48" i="3"/>
  <c r="AC47" i="3"/>
  <c r="F19" i="10" s="1"/>
  <c r="X47" i="3"/>
  <c r="D19" i="10" s="1"/>
  <c r="T47" i="3"/>
  <c r="U47" i="3" s="1"/>
  <c r="AV48" i="3" s="1"/>
  <c r="R47" i="3"/>
  <c r="S47" i="3" s="1"/>
  <c r="Q47" i="3"/>
  <c r="AA46" i="3" s="1"/>
  <c r="P47" i="3"/>
  <c r="AB46" i="3" s="1"/>
  <c r="N47" i="3"/>
  <c r="O47" i="3" s="1"/>
  <c r="E47" i="3"/>
  <c r="D47" i="3"/>
  <c r="C47" i="3"/>
  <c r="AD46" i="3"/>
  <c r="K46" i="3"/>
  <c r="K47" i="3" s="1"/>
  <c r="K48" i="3" s="1"/>
  <c r="J46" i="3"/>
  <c r="J47" i="3" s="1"/>
  <c r="J48" i="3" s="1"/>
  <c r="I46" i="3"/>
  <c r="I47" i="3" s="1"/>
  <c r="I48" i="3" s="1"/>
  <c r="H46" i="3"/>
  <c r="AG46" i="3" s="1"/>
  <c r="E46" i="3"/>
  <c r="X45" i="3"/>
  <c r="E18" i="10" s="1"/>
  <c r="T45" i="3"/>
  <c r="U45" i="3" s="1"/>
  <c r="R45" i="3"/>
  <c r="S45" i="3" s="1"/>
  <c r="Q45" i="3"/>
  <c r="AC43" i="3" s="1"/>
  <c r="P45" i="3"/>
  <c r="N45" i="3"/>
  <c r="O45" i="3" s="1"/>
  <c r="E45" i="3"/>
  <c r="D45" i="3"/>
  <c r="C45" i="3"/>
  <c r="B45" i="3"/>
  <c r="AC44" i="3"/>
  <c r="F18" i="10" s="1"/>
  <c r="X44" i="3"/>
  <c r="D18" i="10" s="1"/>
  <c r="T44" i="3"/>
  <c r="U44" i="3" s="1"/>
  <c r="R44" i="3"/>
  <c r="S44" i="3" s="1"/>
  <c r="Q44" i="3"/>
  <c r="AA43" i="3" s="1"/>
  <c r="P44" i="3"/>
  <c r="AB43" i="3" s="1"/>
  <c r="N44" i="3"/>
  <c r="O44" i="3" s="1"/>
  <c r="E44" i="3"/>
  <c r="D44" i="3"/>
  <c r="C44" i="3"/>
  <c r="AD43" i="3"/>
  <c r="K43" i="3"/>
  <c r="K44" i="3" s="1"/>
  <c r="K45" i="3" s="1"/>
  <c r="J43" i="3"/>
  <c r="J44" i="3" s="1"/>
  <c r="J45" i="3" s="1"/>
  <c r="I43" i="3"/>
  <c r="I44" i="3" s="1"/>
  <c r="I45" i="3" s="1"/>
  <c r="H43" i="3"/>
  <c r="H44" i="3" s="1"/>
  <c r="H45" i="3" s="1"/>
  <c r="E43" i="3"/>
  <c r="X42" i="3"/>
  <c r="E17" i="10" s="1"/>
  <c r="T42" i="3"/>
  <c r="U42" i="3" s="1"/>
  <c r="S42" i="3"/>
  <c r="W40" i="3" s="1"/>
  <c r="R42" i="3"/>
  <c r="Q42" i="3"/>
  <c r="AC40" i="3" s="1"/>
  <c r="P42" i="3"/>
  <c r="N42" i="3"/>
  <c r="O42" i="3" s="1"/>
  <c r="E42" i="3"/>
  <c r="D42" i="3"/>
  <c r="C42" i="3"/>
  <c r="B42" i="3"/>
  <c r="T41" i="3"/>
  <c r="U41" i="3" s="1"/>
  <c r="AV42" i="3" s="1"/>
  <c r="R41" i="3"/>
  <c r="S41" i="3" s="1"/>
  <c r="Q41" i="3"/>
  <c r="AA40" i="3" s="1"/>
  <c r="E41" i="3"/>
  <c r="D41" i="3"/>
  <c r="C41" i="3"/>
  <c r="AG40" i="3"/>
  <c r="AD40" i="3"/>
  <c r="K40" i="3"/>
  <c r="K41" i="3" s="1"/>
  <c r="K42" i="3" s="1"/>
  <c r="J40" i="3"/>
  <c r="J41" i="3" s="1"/>
  <c r="J42" i="3" s="1"/>
  <c r="H40" i="3"/>
  <c r="H41" i="3" s="1"/>
  <c r="H42" i="3" s="1"/>
  <c r="E40" i="3"/>
  <c r="X39" i="3"/>
  <c r="E16" i="10" s="1"/>
  <c r="T39" i="3"/>
  <c r="U39" i="3" s="1"/>
  <c r="R39" i="3"/>
  <c r="S39" i="3" s="1"/>
  <c r="Q39" i="3"/>
  <c r="P39" i="3"/>
  <c r="N39" i="3"/>
  <c r="O39" i="3" s="1"/>
  <c r="E39" i="3"/>
  <c r="D39" i="3"/>
  <c r="C39" i="3"/>
  <c r="B39" i="3"/>
  <c r="AC38" i="3"/>
  <c r="F16" i="10" s="1"/>
  <c r="X38" i="3"/>
  <c r="D16" i="10" s="1"/>
  <c r="T38" i="3"/>
  <c r="U38" i="3" s="1"/>
  <c r="AV39" i="3" s="1"/>
  <c r="R38" i="3"/>
  <c r="S38" i="3" s="1"/>
  <c r="Q38" i="3"/>
  <c r="AA37" i="3" s="1"/>
  <c r="P38" i="3"/>
  <c r="N38" i="3"/>
  <c r="O38" i="3" s="1"/>
  <c r="E38" i="3"/>
  <c r="D38" i="3"/>
  <c r="C38" i="3"/>
  <c r="AD37" i="3"/>
  <c r="AB37" i="3"/>
  <c r="K37" i="3"/>
  <c r="K38" i="3" s="1"/>
  <c r="K39" i="3" s="1"/>
  <c r="J37" i="3"/>
  <c r="J38" i="3" s="1"/>
  <c r="J39" i="3" s="1"/>
  <c r="I37" i="3"/>
  <c r="I38" i="3" s="1"/>
  <c r="I39" i="3" s="1"/>
  <c r="H37" i="3"/>
  <c r="H38" i="3" s="1"/>
  <c r="H39" i="3" s="1"/>
  <c r="E37" i="3"/>
  <c r="X36" i="3"/>
  <c r="E15" i="10" s="1"/>
  <c r="T36" i="3"/>
  <c r="U36" i="3" s="1"/>
  <c r="R36" i="3"/>
  <c r="S36" i="3" s="1"/>
  <c r="Q36" i="3"/>
  <c r="AC34" i="3" s="1"/>
  <c r="P36" i="3"/>
  <c r="N36" i="3"/>
  <c r="O36" i="3" s="1"/>
  <c r="E36" i="3"/>
  <c r="D36" i="3"/>
  <c r="C36" i="3"/>
  <c r="B36" i="3"/>
  <c r="AC35" i="3"/>
  <c r="F15" i="10" s="1"/>
  <c r="X35" i="3"/>
  <c r="D15" i="10" s="1"/>
  <c r="T35" i="3"/>
  <c r="U35" i="3" s="1"/>
  <c r="AV36" i="3" s="1"/>
  <c r="R35" i="3"/>
  <c r="S35" i="3" s="1"/>
  <c r="Q35" i="3"/>
  <c r="AA34" i="3" s="1"/>
  <c r="P35" i="3"/>
  <c r="AB34" i="3" s="1"/>
  <c r="N35" i="3"/>
  <c r="O35" i="3" s="1"/>
  <c r="E35" i="3"/>
  <c r="D35" i="3"/>
  <c r="C35" i="3"/>
  <c r="AD34" i="3"/>
  <c r="K34" i="3"/>
  <c r="K35" i="3" s="1"/>
  <c r="K36" i="3" s="1"/>
  <c r="J34" i="3"/>
  <c r="J35" i="3" s="1"/>
  <c r="J36" i="3" s="1"/>
  <c r="I34" i="3"/>
  <c r="I35" i="3" s="1"/>
  <c r="I36" i="3" s="1"/>
  <c r="H34" i="3"/>
  <c r="AG34" i="3" s="1"/>
  <c r="E34" i="3"/>
  <c r="X33" i="3"/>
  <c r="E14" i="10" s="1"/>
  <c r="U33" i="3"/>
  <c r="T33" i="3"/>
  <c r="R33" i="3"/>
  <c r="S33" i="3" s="1"/>
  <c r="Q33" i="3"/>
  <c r="AC31" i="3" s="1"/>
  <c r="P33" i="3"/>
  <c r="N33" i="3"/>
  <c r="O33" i="3" s="1"/>
  <c r="E33" i="3"/>
  <c r="D33" i="3"/>
  <c r="C33" i="3"/>
  <c r="B33" i="3"/>
  <c r="AC32" i="3"/>
  <c r="F14" i="10" s="1"/>
  <c r="X32" i="3"/>
  <c r="D14" i="10" s="1"/>
  <c r="T32" i="3"/>
  <c r="U32" i="3" s="1"/>
  <c r="R32" i="3"/>
  <c r="S32" i="3" s="1"/>
  <c r="Q32" i="3"/>
  <c r="AA31" i="3" s="1"/>
  <c r="P32" i="3"/>
  <c r="N32" i="3"/>
  <c r="O32" i="3" s="1"/>
  <c r="E32" i="3"/>
  <c r="D32" i="3"/>
  <c r="C32" i="3"/>
  <c r="AD31" i="3"/>
  <c r="AB31" i="3"/>
  <c r="K31" i="3"/>
  <c r="K32" i="3" s="1"/>
  <c r="K33" i="3" s="1"/>
  <c r="J31" i="3"/>
  <c r="J32" i="3" s="1"/>
  <c r="J33" i="3" s="1"/>
  <c r="I31" i="3"/>
  <c r="I32" i="3" s="1"/>
  <c r="I33" i="3" s="1"/>
  <c r="H31" i="3"/>
  <c r="H32" i="3" s="1"/>
  <c r="H33" i="3" s="1"/>
  <c r="E31" i="3"/>
  <c r="X30" i="3"/>
  <c r="E13" i="10" s="1"/>
  <c r="T30" i="3"/>
  <c r="U30" i="3" s="1"/>
  <c r="V30" i="3" s="1"/>
  <c r="AE30" i="3" s="1"/>
  <c r="R30" i="3"/>
  <c r="S30" i="3" s="1"/>
  <c r="W28" i="3" s="1"/>
  <c r="Q30" i="3"/>
  <c r="AC28" i="3" s="1"/>
  <c r="P30" i="3"/>
  <c r="N30" i="3"/>
  <c r="O30" i="3" s="1"/>
  <c r="E30" i="3"/>
  <c r="D30" i="3"/>
  <c r="C30" i="3"/>
  <c r="B30" i="3"/>
  <c r="AC29" i="3"/>
  <c r="F13" i="10" s="1"/>
  <c r="X29" i="3"/>
  <c r="D13" i="10" s="1"/>
  <c r="T29" i="3"/>
  <c r="U29" i="3" s="1"/>
  <c r="AV30" i="3" s="1"/>
  <c r="R29" i="3"/>
  <c r="S29" i="3" s="1"/>
  <c r="Q29" i="3"/>
  <c r="AA28" i="3" s="1"/>
  <c r="P29" i="3"/>
  <c r="N29" i="3"/>
  <c r="O29" i="3" s="1"/>
  <c r="E29" i="3"/>
  <c r="D29" i="3"/>
  <c r="C29" i="3"/>
  <c r="AD28" i="3"/>
  <c r="AB28" i="3"/>
  <c r="K28" i="3"/>
  <c r="K29" i="3" s="1"/>
  <c r="K30" i="3" s="1"/>
  <c r="J28" i="3"/>
  <c r="J29" i="3" s="1"/>
  <c r="J30" i="3" s="1"/>
  <c r="I28" i="3"/>
  <c r="I29" i="3" s="1"/>
  <c r="I30" i="3" s="1"/>
  <c r="H28" i="3"/>
  <c r="H29" i="3" s="1"/>
  <c r="H30" i="3" s="1"/>
  <c r="E28" i="3"/>
  <c r="X27" i="3"/>
  <c r="E12" i="10" s="1"/>
  <c r="T27" i="3"/>
  <c r="U27" i="3" s="1"/>
  <c r="S27" i="3"/>
  <c r="R27" i="3"/>
  <c r="Q27" i="3"/>
  <c r="P27" i="3"/>
  <c r="N27" i="3"/>
  <c r="O27" i="3" s="1"/>
  <c r="E27" i="3"/>
  <c r="D27" i="3"/>
  <c r="C27" i="3"/>
  <c r="B27" i="3"/>
  <c r="AC26" i="3"/>
  <c r="F12" i="10" s="1"/>
  <c r="X26" i="3"/>
  <c r="D12" i="10" s="1"/>
  <c r="T26" i="3"/>
  <c r="U26" i="3" s="1"/>
  <c r="AV27" i="3" s="1"/>
  <c r="R26" i="3"/>
  <c r="S26" i="3" s="1"/>
  <c r="Q26" i="3"/>
  <c r="AA25" i="3" s="1"/>
  <c r="P26" i="3"/>
  <c r="AB25" i="3" s="1"/>
  <c r="N26" i="3"/>
  <c r="O26" i="3" s="1"/>
  <c r="E26" i="3"/>
  <c r="D26" i="3"/>
  <c r="C26" i="3"/>
  <c r="AD25" i="3"/>
  <c r="K25" i="3"/>
  <c r="K26" i="3" s="1"/>
  <c r="K27" i="3" s="1"/>
  <c r="J25" i="3"/>
  <c r="J26" i="3" s="1"/>
  <c r="J27" i="3" s="1"/>
  <c r="I25" i="3"/>
  <c r="I26" i="3" s="1"/>
  <c r="I27" i="3" s="1"/>
  <c r="H25" i="3"/>
  <c r="AG25" i="3" s="1"/>
  <c r="E25" i="3"/>
  <c r="X24" i="3"/>
  <c r="E11" i="10" s="1"/>
  <c r="T24" i="3"/>
  <c r="U24" i="3" s="1"/>
  <c r="R24" i="3"/>
  <c r="S24" i="3" s="1"/>
  <c r="Q24" i="3"/>
  <c r="AC22" i="3" s="1"/>
  <c r="P24" i="3"/>
  <c r="N24" i="3"/>
  <c r="O24" i="3" s="1"/>
  <c r="E24" i="3"/>
  <c r="D24" i="3"/>
  <c r="C24" i="3"/>
  <c r="B24" i="3"/>
  <c r="AC23" i="3"/>
  <c r="F11" i="10" s="1"/>
  <c r="X23" i="3"/>
  <c r="D11" i="10" s="1"/>
  <c r="T23" i="3"/>
  <c r="U23" i="3" s="1"/>
  <c r="AV24" i="3" s="1"/>
  <c r="R23" i="3"/>
  <c r="S23" i="3" s="1"/>
  <c r="Q23" i="3"/>
  <c r="AA22" i="3" s="1"/>
  <c r="P23" i="3"/>
  <c r="AB22" i="3" s="1"/>
  <c r="N23" i="3"/>
  <c r="O23" i="3" s="1"/>
  <c r="E23" i="3"/>
  <c r="D23" i="3"/>
  <c r="C23" i="3"/>
  <c r="AD22" i="3"/>
  <c r="K22" i="3"/>
  <c r="K23" i="3" s="1"/>
  <c r="K24" i="3" s="1"/>
  <c r="J22" i="3"/>
  <c r="J23" i="3" s="1"/>
  <c r="J24" i="3" s="1"/>
  <c r="I22" i="3"/>
  <c r="I23" i="3" s="1"/>
  <c r="I24" i="3" s="1"/>
  <c r="H22" i="3"/>
  <c r="AG22" i="3" s="1"/>
  <c r="E22" i="3"/>
  <c r="X21" i="3"/>
  <c r="E10" i="10" s="1"/>
  <c r="T21" i="3"/>
  <c r="U21" i="3" s="1"/>
  <c r="R21" i="3"/>
  <c r="S21" i="3" s="1"/>
  <c r="Q21" i="3"/>
  <c r="AC19" i="3" s="1"/>
  <c r="P21" i="3"/>
  <c r="N21" i="3"/>
  <c r="O21" i="3" s="1"/>
  <c r="E21" i="3"/>
  <c r="D21" i="3"/>
  <c r="C21" i="3"/>
  <c r="B21" i="3"/>
  <c r="AC20" i="3"/>
  <c r="F10" i="10" s="1"/>
  <c r="X20" i="3"/>
  <c r="D10" i="10" s="1"/>
  <c r="T20" i="3"/>
  <c r="U20" i="3" s="1"/>
  <c r="R20" i="3"/>
  <c r="S20" i="3" s="1"/>
  <c r="Q20" i="3"/>
  <c r="AA19" i="3" s="1"/>
  <c r="P20" i="3"/>
  <c r="AB19" i="3" s="1"/>
  <c r="N20" i="3"/>
  <c r="O20" i="3" s="1"/>
  <c r="E20" i="3"/>
  <c r="D20" i="3"/>
  <c r="C20" i="3"/>
  <c r="AD19" i="3"/>
  <c r="K19" i="3"/>
  <c r="K20" i="3" s="1"/>
  <c r="K21" i="3" s="1"/>
  <c r="J19" i="3"/>
  <c r="J20" i="3" s="1"/>
  <c r="J21" i="3" s="1"/>
  <c r="I19" i="3"/>
  <c r="I20" i="3" s="1"/>
  <c r="I21" i="3" s="1"/>
  <c r="H19" i="3"/>
  <c r="H20" i="3" s="1"/>
  <c r="H21" i="3" s="1"/>
  <c r="E19" i="3"/>
  <c r="X18" i="3"/>
  <c r="E9" i="10" s="1"/>
  <c r="T18" i="3"/>
  <c r="U18" i="3" s="1"/>
  <c r="R18" i="3"/>
  <c r="S18" i="3" s="1"/>
  <c r="Q18" i="3"/>
  <c r="AC16" i="3" s="1"/>
  <c r="P18" i="3"/>
  <c r="N18" i="3"/>
  <c r="O18" i="3" s="1"/>
  <c r="E18" i="3"/>
  <c r="D18" i="3"/>
  <c r="C18" i="3"/>
  <c r="B18" i="3"/>
  <c r="T17" i="3"/>
  <c r="U17" i="3" s="1"/>
  <c r="AV18" i="3" s="1"/>
  <c r="R17" i="3"/>
  <c r="S17" i="3" s="1"/>
  <c r="Q17" i="3"/>
  <c r="AA16" i="3" s="1"/>
  <c r="E17" i="3"/>
  <c r="D17" i="3"/>
  <c r="C17" i="3"/>
  <c r="AD16" i="3"/>
  <c r="K16" i="3"/>
  <c r="K17" i="3" s="1"/>
  <c r="K18" i="3" s="1"/>
  <c r="J16" i="3"/>
  <c r="J17" i="3" s="1"/>
  <c r="J18" i="3" s="1"/>
  <c r="E16" i="3"/>
  <c r="X15" i="3"/>
  <c r="E8" i="10" s="1"/>
  <c r="T15" i="3"/>
  <c r="U15" i="3" s="1"/>
  <c r="R15" i="3"/>
  <c r="S15" i="3" s="1"/>
  <c r="Q15" i="3"/>
  <c r="P15" i="3"/>
  <c r="N15" i="3"/>
  <c r="O15" i="3" s="1"/>
  <c r="E15" i="3"/>
  <c r="D15" i="3"/>
  <c r="C15" i="3"/>
  <c r="B15" i="3"/>
  <c r="AC14" i="3"/>
  <c r="F8" i="10" s="1"/>
  <c r="X14" i="3"/>
  <c r="D8" i="10" s="1"/>
  <c r="T14" i="3"/>
  <c r="U14" i="3" s="1"/>
  <c r="AV15" i="3" s="1"/>
  <c r="R14" i="3"/>
  <c r="S14" i="3" s="1"/>
  <c r="Q14" i="3"/>
  <c r="AA13" i="3" s="1"/>
  <c r="P14" i="3"/>
  <c r="AB13" i="3" s="1"/>
  <c r="N14" i="3"/>
  <c r="O14" i="3" s="1"/>
  <c r="E14" i="3"/>
  <c r="D14" i="3"/>
  <c r="C14" i="3"/>
  <c r="AD13" i="3"/>
  <c r="K13" i="3"/>
  <c r="K14" i="3" s="1"/>
  <c r="K15" i="3" s="1"/>
  <c r="J13" i="3"/>
  <c r="J14" i="3" s="1"/>
  <c r="J15" i="3" s="1"/>
  <c r="I13" i="3"/>
  <c r="I14" i="3" s="1"/>
  <c r="I15" i="3" s="1"/>
  <c r="H13" i="3"/>
  <c r="H14" i="3" s="1"/>
  <c r="H15" i="3" s="1"/>
  <c r="E13" i="3"/>
  <c r="X12" i="3"/>
  <c r="E7" i="10" s="1"/>
  <c r="T12" i="3"/>
  <c r="U12" i="3" s="1"/>
  <c r="R12" i="3"/>
  <c r="S12" i="3" s="1"/>
  <c r="Q12" i="3"/>
  <c r="AC10" i="3" s="1"/>
  <c r="P12" i="3"/>
  <c r="N12" i="3"/>
  <c r="O12" i="3" s="1"/>
  <c r="E12" i="3"/>
  <c r="D12" i="3"/>
  <c r="C12" i="3"/>
  <c r="B12" i="3"/>
  <c r="AC11" i="3"/>
  <c r="F7" i="10" s="1"/>
  <c r="X11" i="3"/>
  <c r="D7" i="10" s="1"/>
  <c r="T11" i="3"/>
  <c r="U11" i="3" s="1"/>
  <c r="AV12" i="3" s="1"/>
  <c r="R11" i="3"/>
  <c r="S11" i="3" s="1"/>
  <c r="Q11" i="3"/>
  <c r="AA10" i="3" s="1"/>
  <c r="P11" i="3"/>
  <c r="N11" i="3"/>
  <c r="O11" i="3" s="1"/>
  <c r="E11" i="3"/>
  <c r="D11" i="3"/>
  <c r="C11" i="3"/>
  <c r="AD10" i="3"/>
  <c r="AB10" i="3"/>
  <c r="K10" i="3"/>
  <c r="K11" i="3" s="1"/>
  <c r="K12" i="3" s="1"/>
  <c r="J10" i="3"/>
  <c r="J11" i="3" s="1"/>
  <c r="J12" i="3" s="1"/>
  <c r="I10" i="3"/>
  <c r="I11" i="3" s="1"/>
  <c r="I12" i="3" s="1"/>
  <c r="H10" i="3"/>
  <c r="AG10" i="3" s="1"/>
  <c r="E10" i="3"/>
  <c r="B62" i="2"/>
  <c r="B10" i="16"/>
  <c r="E61" i="2"/>
  <c r="B61" i="2"/>
  <c r="E60" i="2"/>
  <c r="B60" i="2"/>
  <c r="E59" i="2"/>
  <c r="B59" i="2"/>
  <c r="J59" i="2"/>
  <c r="N110" i="3" l="1"/>
  <c r="O110" i="3" s="1"/>
  <c r="H109" i="3"/>
  <c r="H110" i="3" s="1"/>
  <c r="H111" i="3" s="1"/>
  <c r="AC110" i="3"/>
  <c r="F40" i="10" s="1"/>
  <c r="P134" i="3"/>
  <c r="AB133" i="3" s="1"/>
  <c r="I133" i="3"/>
  <c r="I134" i="3" s="1"/>
  <c r="I135" i="3" s="1"/>
  <c r="N134" i="3"/>
  <c r="O134" i="3" s="1"/>
  <c r="H133" i="3"/>
  <c r="H134" i="3" s="1"/>
  <c r="H135" i="3" s="1"/>
  <c r="AC158" i="3"/>
  <c r="F56" i="10" s="1"/>
  <c r="X158" i="3"/>
  <c r="D56" i="10" s="1"/>
  <c r="H181" i="3"/>
  <c r="H182" i="3" s="1"/>
  <c r="H183" i="3" s="1"/>
  <c r="AC182" i="3"/>
  <c r="F64" i="10" s="1"/>
  <c r="X182" i="3"/>
  <c r="D64" i="10" s="1"/>
  <c r="AC206" i="3"/>
  <c r="F72" i="10" s="1"/>
  <c r="X206" i="3"/>
  <c r="D72" i="10" s="1"/>
  <c r="X230" i="3"/>
  <c r="D80" i="10" s="1"/>
  <c r="T230" i="3"/>
  <c r="U230" i="3" s="1"/>
  <c r="AV231" i="3" s="1"/>
  <c r="AD229" i="3"/>
  <c r="R230" i="3"/>
  <c r="S230" i="3" s="1"/>
  <c r="P230" i="3"/>
  <c r="AB229" i="3" s="1"/>
  <c r="I229" i="3"/>
  <c r="I230" i="3" s="1"/>
  <c r="I231" i="3" s="1"/>
  <c r="AC254" i="3"/>
  <c r="F88" i="10" s="1"/>
  <c r="H253" i="3"/>
  <c r="AG253" i="3" s="1"/>
  <c r="X254" i="3"/>
  <c r="D88" i="10" s="1"/>
  <c r="T254" i="3"/>
  <c r="U254" i="3" s="1"/>
  <c r="AV255" i="3" s="1"/>
  <c r="P254" i="3"/>
  <c r="AB253" i="3" s="1"/>
  <c r="N278" i="3"/>
  <c r="O278" i="3" s="1"/>
  <c r="H277" i="3"/>
  <c r="H278" i="3" s="1"/>
  <c r="H279" i="3" s="1"/>
  <c r="AC278" i="3"/>
  <c r="F96" i="10" s="1"/>
  <c r="T278" i="3"/>
  <c r="U278" i="3" s="1"/>
  <c r="AV279" i="3" s="1"/>
  <c r="AD277" i="3"/>
  <c r="R278" i="3"/>
  <c r="S278" i="3" s="1"/>
  <c r="AC302" i="3"/>
  <c r="F104" i="10" s="1"/>
  <c r="X302" i="3"/>
  <c r="D104" i="10" s="1"/>
  <c r="T302" i="3"/>
  <c r="U302" i="3" s="1"/>
  <c r="AV303" i="3" s="1"/>
  <c r="AD301" i="3"/>
  <c r="R302" i="3"/>
  <c r="S302" i="3" s="1"/>
  <c r="P302" i="3"/>
  <c r="AB301" i="3" s="1"/>
  <c r="N326" i="3"/>
  <c r="O326" i="3" s="1"/>
  <c r="I325" i="3"/>
  <c r="I326" i="3" s="1"/>
  <c r="I327" i="3" s="1"/>
  <c r="AC326" i="3"/>
  <c r="F112" i="10" s="1"/>
  <c r="H325" i="3"/>
  <c r="Y325" i="3" s="1"/>
  <c r="X326" i="3"/>
  <c r="D112" i="10" s="1"/>
  <c r="T326" i="3"/>
  <c r="U326" i="3" s="1"/>
  <c r="AV327" i="3" s="1"/>
  <c r="AD325" i="3"/>
  <c r="R326" i="3"/>
  <c r="S326" i="3" s="1"/>
  <c r="P350" i="3"/>
  <c r="AB349" i="3" s="1"/>
  <c r="N350" i="3"/>
  <c r="O350" i="3" s="1"/>
  <c r="I349" i="3"/>
  <c r="I350" i="3" s="1"/>
  <c r="I351" i="3" s="1"/>
  <c r="AC350" i="3"/>
  <c r="F120" i="10" s="1"/>
  <c r="H349" i="3"/>
  <c r="H350" i="3" s="1"/>
  <c r="H351" i="3" s="1"/>
  <c r="X350" i="3"/>
  <c r="D120" i="10" s="1"/>
  <c r="T350" i="3"/>
  <c r="U350" i="3" s="1"/>
  <c r="AV351" i="3" s="1"/>
  <c r="P374" i="3"/>
  <c r="I373" i="3"/>
  <c r="I374" i="3" s="1"/>
  <c r="I375" i="3" s="1"/>
  <c r="N374" i="3"/>
  <c r="O374" i="3" s="1"/>
  <c r="H373" i="3"/>
  <c r="AG373" i="3" s="1"/>
  <c r="AC374" i="3"/>
  <c r="F128" i="10" s="1"/>
  <c r="X374" i="3"/>
  <c r="D128" i="10" s="1"/>
  <c r="T374" i="3"/>
  <c r="U374" i="3" s="1"/>
  <c r="AV375" i="3" s="1"/>
  <c r="AD373" i="3"/>
  <c r="P398" i="3"/>
  <c r="AB397" i="3" s="1"/>
  <c r="N398" i="3"/>
  <c r="O398" i="3" s="1"/>
  <c r="AC398" i="3"/>
  <c r="F136" i="10" s="1"/>
  <c r="X398" i="3"/>
  <c r="D136" i="10" s="1"/>
  <c r="I397" i="3"/>
  <c r="I398" i="3" s="1"/>
  <c r="I399" i="3" s="1"/>
  <c r="T398" i="3"/>
  <c r="U398" i="3" s="1"/>
  <c r="AV399" i="3" s="1"/>
  <c r="H397" i="3"/>
  <c r="R422" i="3"/>
  <c r="S422" i="3" s="1"/>
  <c r="P422" i="3"/>
  <c r="AB421" i="3" s="1"/>
  <c r="I421" i="3"/>
  <c r="I422" i="3" s="1"/>
  <c r="I423" i="3" s="1"/>
  <c r="N422" i="3"/>
  <c r="O422" i="3" s="1"/>
  <c r="H421" i="3"/>
  <c r="H422" i="3" s="1"/>
  <c r="H423" i="3" s="1"/>
  <c r="AC422" i="3"/>
  <c r="F144" i="10" s="1"/>
  <c r="AC446" i="3"/>
  <c r="F152" i="10" s="1"/>
  <c r="X446" i="3"/>
  <c r="D152" i="10" s="1"/>
  <c r="T446" i="3"/>
  <c r="U446" i="3" s="1"/>
  <c r="AV447" i="3" s="1"/>
  <c r="AD445" i="3"/>
  <c r="R446" i="3"/>
  <c r="S446" i="3" s="1"/>
  <c r="N470" i="3"/>
  <c r="O470" i="3" s="1"/>
  <c r="I469" i="3"/>
  <c r="I470" i="3" s="1"/>
  <c r="I471" i="3" s="1"/>
  <c r="AC470" i="3"/>
  <c r="F160" i="10" s="1"/>
  <c r="H469" i="3"/>
  <c r="X470" i="3"/>
  <c r="D160" i="10" s="1"/>
  <c r="T470" i="3"/>
  <c r="U470" i="3" s="1"/>
  <c r="AV471" i="3" s="1"/>
  <c r="AD469" i="3"/>
  <c r="R470" i="3"/>
  <c r="S470" i="3" s="1"/>
  <c r="N494" i="3"/>
  <c r="O494" i="3" s="1"/>
  <c r="H493" i="3"/>
  <c r="AC494" i="3"/>
  <c r="F168" i="10" s="1"/>
  <c r="X494" i="3"/>
  <c r="D168" i="10" s="1"/>
  <c r="T494" i="3"/>
  <c r="U494" i="3" s="1"/>
  <c r="AV495" i="3" s="1"/>
  <c r="AD493" i="3"/>
  <c r="R494" i="3"/>
  <c r="S494" i="3" s="1"/>
  <c r="N518" i="3"/>
  <c r="O518" i="3" s="1"/>
  <c r="H517" i="3"/>
  <c r="H518" i="3" s="1"/>
  <c r="H519" i="3" s="1"/>
  <c r="AC518" i="3"/>
  <c r="F176" i="10" s="1"/>
  <c r="X518" i="3"/>
  <c r="D176" i="10" s="1"/>
  <c r="T518" i="3"/>
  <c r="U518" i="3" s="1"/>
  <c r="AV519" i="3" s="1"/>
  <c r="AD517" i="3"/>
  <c r="R518" i="3"/>
  <c r="S518" i="3" s="1"/>
  <c r="R542" i="3"/>
  <c r="S542" i="3" s="1"/>
  <c r="P542" i="3"/>
  <c r="AB541" i="3" s="1"/>
  <c r="N542" i="3"/>
  <c r="O542" i="3" s="1"/>
  <c r="I541" i="3"/>
  <c r="I542" i="3" s="1"/>
  <c r="I543" i="3" s="1"/>
  <c r="H541" i="3"/>
  <c r="AC542" i="3"/>
  <c r="F184" i="10" s="1"/>
  <c r="X566" i="3"/>
  <c r="D192" i="10" s="1"/>
  <c r="T566" i="3"/>
  <c r="U566" i="3" s="1"/>
  <c r="AV567" i="3" s="1"/>
  <c r="R566" i="3"/>
  <c r="S566" i="3" s="1"/>
  <c r="AD565" i="3"/>
  <c r="P566" i="3"/>
  <c r="AB565" i="3" s="1"/>
  <c r="I565" i="3"/>
  <c r="I566" i="3" s="1"/>
  <c r="I567" i="3" s="1"/>
  <c r="AC590" i="3"/>
  <c r="F200" i="10" s="1"/>
  <c r="I589" i="3"/>
  <c r="I590" i="3" s="1"/>
  <c r="I591" i="3" s="1"/>
  <c r="X590" i="3"/>
  <c r="D200" i="10" s="1"/>
  <c r="H589" i="3"/>
  <c r="T590" i="3"/>
  <c r="U590" i="3" s="1"/>
  <c r="AV591" i="3" s="1"/>
  <c r="R590" i="3"/>
  <c r="S590" i="3" s="1"/>
  <c r="AD589" i="3"/>
  <c r="P590" i="3"/>
  <c r="AB589" i="3" s="1"/>
  <c r="I613" i="3"/>
  <c r="I614" i="3" s="1"/>
  <c r="I615" i="3" s="1"/>
  <c r="N614" i="3"/>
  <c r="O614" i="3" s="1"/>
  <c r="H613" i="3"/>
  <c r="AG613" i="3" s="1"/>
  <c r="AC614" i="3"/>
  <c r="F208" i="10" s="1"/>
  <c r="X614" i="3"/>
  <c r="D208" i="10" s="1"/>
  <c r="T614" i="3"/>
  <c r="U614" i="3" s="1"/>
  <c r="AV615" i="3" s="1"/>
  <c r="R614" i="3"/>
  <c r="S614" i="3" s="1"/>
  <c r="AD613" i="3"/>
  <c r="R638" i="3"/>
  <c r="S638" i="3" s="1"/>
  <c r="AD637" i="3"/>
  <c r="P638" i="3"/>
  <c r="AB637" i="3" s="1"/>
  <c r="N638" i="3"/>
  <c r="O638" i="3" s="1"/>
  <c r="I637" i="3"/>
  <c r="I638" i="3" s="1"/>
  <c r="I639" i="3" s="1"/>
  <c r="AC638" i="3"/>
  <c r="F216" i="10" s="1"/>
  <c r="H637" i="3"/>
  <c r="X662" i="3"/>
  <c r="D224" i="10" s="1"/>
  <c r="T662" i="3"/>
  <c r="U662" i="3" s="1"/>
  <c r="AV663" i="3" s="1"/>
  <c r="AD661" i="3"/>
  <c r="R662" i="3"/>
  <c r="S662" i="3" s="1"/>
  <c r="P662" i="3"/>
  <c r="AB661" i="3" s="1"/>
  <c r="N662" i="3"/>
  <c r="O662" i="3" s="1"/>
  <c r="I661" i="3"/>
  <c r="I662" i="3" s="1"/>
  <c r="I663" i="3" s="1"/>
  <c r="P89" i="3"/>
  <c r="AB88" i="3" s="1"/>
  <c r="H88" i="3"/>
  <c r="T113" i="3"/>
  <c r="U113" i="3" s="1"/>
  <c r="AV114" i="3" s="1"/>
  <c r="AD112" i="3"/>
  <c r="R113" i="3"/>
  <c r="S113" i="3" s="1"/>
  <c r="AC137" i="3"/>
  <c r="F49" i="10" s="1"/>
  <c r="X137" i="3"/>
  <c r="D49" i="10" s="1"/>
  <c r="T161" i="3"/>
  <c r="U161" i="3" s="1"/>
  <c r="AV162" i="3" s="1"/>
  <c r="AD160" i="3"/>
  <c r="R161" i="3"/>
  <c r="S161" i="3" s="1"/>
  <c r="R185" i="3"/>
  <c r="S185" i="3" s="1"/>
  <c r="P185" i="3"/>
  <c r="AB184" i="3" s="1"/>
  <c r="R209" i="3"/>
  <c r="S209" i="3" s="1"/>
  <c r="P209" i="3"/>
  <c r="AB208" i="3" s="1"/>
  <c r="P233" i="3"/>
  <c r="AB232" i="3" s="1"/>
  <c r="I232" i="3"/>
  <c r="I233" i="3" s="1"/>
  <c r="I234" i="3" s="1"/>
  <c r="N233" i="3"/>
  <c r="O233" i="3" s="1"/>
  <c r="H232" i="3"/>
  <c r="X233" i="3"/>
  <c r="D81" i="10" s="1"/>
  <c r="T257" i="3"/>
  <c r="U257" i="3" s="1"/>
  <c r="AD256" i="3"/>
  <c r="R257" i="3"/>
  <c r="S257" i="3" s="1"/>
  <c r="N257" i="3"/>
  <c r="O257" i="3" s="1"/>
  <c r="H256" i="3"/>
  <c r="H257" i="3" s="1"/>
  <c r="H258" i="3" s="1"/>
  <c r="T281" i="3"/>
  <c r="U281" i="3" s="1"/>
  <c r="AV282" i="3" s="1"/>
  <c r="AD280" i="3"/>
  <c r="R281" i="3"/>
  <c r="S281" i="3" s="1"/>
  <c r="P281" i="3"/>
  <c r="AB280" i="3" s="1"/>
  <c r="AC281" i="3"/>
  <c r="F97" i="10" s="1"/>
  <c r="N281" i="3"/>
  <c r="O281" i="3" s="1"/>
  <c r="I280" i="3"/>
  <c r="I281" i="3" s="1"/>
  <c r="I282" i="3" s="1"/>
  <c r="R305" i="3"/>
  <c r="S305" i="3" s="1"/>
  <c r="P305" i="3"/>
  <c r="AB304" i="3" s="1"/>
  <c r="I304" i="3"/>
  <c r="I305" i="3" s="1"/>
  <c r="I306" i="3" s="1"/>
  <c r="N305" i="3"/>
  <c r="O305" i="3" s="1"/>
  <c r="H304" i="3"/>
  <c r="AG304" i="3" s="1"/>
  <c r="AC305" i="3"/>
  <c r="F105" i="10" s="1"/>
  <c r="R329" i="3"/>
  <c r="S329" i="3" s="1"/>
  <c r="P329" i="3"/>
  <c r="N329" i="3"/>
  <c r="O329" i="3" s="1"/>
  <c r="I328" i="3"/>
  <c r="I329" i="3" s="1"/>
  <c r="I330" i="3" s="1"/>
  <c r="H328" i="3"/>
  <c r="H329" i="3" s="1"/>
  <c r="H330" i="3" s="1"/>
  <c r="AC329" i="3"/>
  <c r="F113" i="10" s="1"/>
  <c r="X353" i="3"/>
  <c r="D121" i="10" s="1"/>
  <c r="T353" i="3"/>
  <c r="U353" i="3" s="1"/>
  <c r="AV354" i="3" s="1"/>
  <c r="AD352" i="3"/>
  <c r="R353" i="3"/>
  <c r="S353" i="3" s="1"/>
  <c r="P353" i="3"/>
  <c r="AB352" i="3" s="1"/>
  <c r="N353" i="3"/>
  <c r="O353" i="3" s="1"/>
  <c r="I352" i="3"/>
  <c r="I353" i="3" s="1"/>
  <c r="I354" i="3" s="1"/>
  <c r="T377" i="3"/>
  <c r="U377" i="3" s="1"/>
  <c r="AV378" i="3" s="1"/>
  <c r="R377" i="3"/>
  <c r="S377" i="3" s="1"/>
  <c r="AD376" i="3"/>
  <c r="P377" i="3"/>
  <c r="AB376" i="3" s="1"/>
  <c r="N377" i="3"/>
  <c r="O377" i="3" s="1"/>
  <c r="I376" i="3"/>
  <c r="I377" i="3" s="1"/>
  <c r="I378" i="3" s="1"/>
  <c r="AC401" i="3"/>
  <c r="F137" i="10" s="1"/>
  <c r="X401" i="3"/>
  <c r="D137" i="10" s="1"/>
  <c r="T401" i="3"/>
  <c r="U401" i="3" s="1"/>
  <c r="AV402" i="3" s="1"/>
  <c r="AD400" i="3"/>
  <c r="R401" i="3"/>
  <c r="S401" i="3" s="1"/>
  <c r="N425" i="3"/>
  <c r="O425" i="3" s="1"/>
  <c r="H424" i="3"/>
  <c r="H425" i="3" s="1"/>
  <c r="H426" i="3" s="1"/>
  <c r="AC425" i="3"/>
  <c r="F145" i="10" s="1"/>
  <c r="X425" i="3"/>
  <c r="D145" i="10" s="1"/>
  <c r="T425" i="3"/>
  <c r="U425" i="3" s="1"/>
  <c r="AV426" i="3" s="1"/>
  <c r="AD424" i="3"/>
  <c r="R425" i="3"/>
  <c r="S425" i="3" s="1"/>
  <c r="R449" i="3"/>
  <c r="S449" i="3" s="1"/>
  <c r="P449" i="3"/>
  <c r="AB448" i="3" s="1"/>
  <c r="N449" i="3"/>
  <c r="O449" i="3" s="1"/>
  <c r="I448" i="3"/>
  <c r="I449" i="3" s="1"/>
  <c r="I450" i="3" s="1"/>
  <c r="H448" i="3"/>
  <c r="H449" i="3" s="1"/>
  <c r="H450" i="3" s="1"/>
  <c r="AC449" i="3"/>
  <c r="F153" i="10" s="1"/>
  <c r="T497" i="3"/>
  <c r="U497" i="3" s="1"/>
  <c r="AV498" i="3" s="1"/>
  <c r="AD496" i="3"/>
  <c r="R497" i="3"/>
  <c r="S497" i="3" s="1"/>
  <c r="P497" i="3"/>
  <c r="AB496" i="3" s="1"/>
  <c r="I496" i="3"/>
  <c r="I497" i="3" s="1"/>
  <c r="I498" i="3" s="1"/>
  <c r="AC497" i="3"/>
  <c r="F169" i="10" s="1"/>
  <c r="N497" i="3"/>
  <c r="O497" i="3" s="1"/>
  <c r="H496" i="3"/>
  <c r="X521" i="3"/>
  <c r="D177" i="10" s="1"/>
  <c r="T521" i="3"/>
  <c r="U521" i="3" s="1"/>
  <c r="AV522" i="3" s="1"/>
  <c r="AD520" i="3"/>
  <c r="R521" i="3"/>
  <c r="S521" i="3" s="1"/>
  <c r="P521" i="3"/>
  <c r="AB520" i="3" s="1"/>
  <c r="N521" i="3"/>
  <c r="O521" i="3" s="1"/>
  <c r="I520" i="3"/>
  <c r="I521" i="3" s="1"/>
  <c r="I522" i="3" s="1"/>
  <c r="P545" i="3"/>
  <c r="AB544" i="3" s="1"/>
  <c r="I544" i="3"/>
  <c r="I545" i="3" s="1"/>
  <c r="I546" i="3" s="1"/>
  <c r="N545" i="3"/>
  <c r="O545" i="3" s="1"/>
  <c r="H544" i="3"/>
  <c r="H545" i="3" s="1"/>
  <c r="H546" i="3" s="1"/>
  <c r="AC545" i="3"/>
  <c r="F185" i="10" s="1"/>
  <c r="X545" i="3"/>
  <c r="D185" i="10" s="1"/>
  <c r="T545" i="3"/>
  <c r="U545" i="3" s="1"/>
  <c r="AV546" i="3" s="1"/>
  <c r="AD544" i="3"/>
  <c r="AD568" i="3"/>
  <c r="X569" i="3"/>
  <c r="D193" i="10" s="1"/>
  <c r="R569" i="3"/>
  <c r="S569" i="3" s="1"/>
  <c r="I568" i="3"/>
  <c r="I569" i="3" s="1"/>
  <c r="I570" i="3" s="1"/>
  <c r="N569" i="3"/>
  <c r="O569" i="3" s="1"/>
  <c r="R593" i="3"/>
  <c r="S593" i="3" s="1"/>
  <c r="P593" i="3"/>
  <c r="AB592" i="3" s="1"/>
  <c r="N593" i="3"/>
  <c r="O593" i="3" s="1"/>
  <c r="I592" i="3"/>
  <c r="I593" i="3" s="1"/>
  <c r="I594" i="3" s="1"/>
  <c r="H592" i="3"/>
  <c r="H593" i="3" s="1"/>
  <c r="H594" i="3" s="1"/>
  <c r="AC593" i="3"/>
  <c r="F201" i="10" s="1"/>
  <c r="AD616" i="3"/>
  <c r="X617" i="3"/>
  <c r="D209" i="10" s="1"/>
  <c r="R617" i="3"/>
  <c r="S617" i="3" s="1"/>
  <c r="I616" i="3"/>
  <c r="I617" i="3" s="1"/>
  <c r="I618" i="3" s="1"/>
  <c r="N617" i="3"/>
  <c r="O617" i="3" s="1"/>
  <c r="H616" i="3"/>
  <c r="T641" i="3"/>
  <c r="U641" i="3" s="1"/>
  <c r="AV642" i="3" s="1"/>
  <c r="H640" i="3"/>
  <c r="P641" i="3"/>
  <c r="W139" i="3"/>
  <c r="W79" i="3"/>
  <c r="X17" i="3"/>
  <c r="D9" i="10" s="1"/>
  <c r="X41" i="3"/>
  <c r="D17" i="10" s="1"/>
  <c r="I88" i="3"/>
  <c r="I89" i="3" s="1"/>
  <c r="I90" i="3" s="1"/>
  <c r="N89" i="3"/>
  <c r="O89" i="3" s="1"/>
  <c r="AC113" i="3"/>
  <c r="F41" i="10" s="1"/>
  <c r="I136" i="3"/>
  <c r="I137" i="3" s="1"/>
  <c r="I138" i="3" s="1"/>
  <c r="P137" i="3"/>
  <c r="AB136" i="3" s="1"/>
  <c r="T185" i="3"/>
  <c r="U185" i="3" s="1"/>
  <c r="AV186" i="3" s="1"/>
  <c r="T209" i="3"/>
  <c r="U209" i="3" s="1"/>
  <c r="AV210" i="3" s="1"/>
  <c r="H221" i="3"/>
  <c r="H222" i="3" s="1"/>
  <c r="T305" i="3"/>
  <c r="U305" i="3" s="1"/>
  <c r="AV306" i="3" s="1"/>
  <c r="I424" i="3"/>
  <c r="I425" i="3" s="1"/>
  <c r="I426" i="3" s="1"/>
  <c r="H467" i="3"/>
  <c r="H468" i="3" s="1"/>
  <c r="W466" i="3"/>
  <c r="V354" i="3"/>
  <c r="AE354" i="3" s="1"/>
  <c r="H434" i="3"/>
  <c r="H435" i="3" s="1"/>
  <c r="AG433" i="3"/>
  <c r="AC17" i="3"/>
  <c r="F9" i="10" s="1"/>
  <c r="AC41" i="3"/>
  <c r="F17" i="10" s="1"/>
  <c r="AD64" i="3"/>
  <c r="R65" i="3"/>
  <c r="S65" i="3" s="1"/>
  <c r="W106" i="3"/>
  <c r="N161" i="3"/>
  <c r="O161" i="3" s="1"/>
  <c r="X185" i="3"/>
  <c r="D65" i="10" s="1"/>
  <c r="X209" i="3"/>
  <c r="D73" i="10" s="1"/>
  <c r="X305" i="3"/>
  <c r="D105" i="10" s="1"/>
  <c r="T593" i="3"/>
  <c r="U593" i="3" s="1"/>
  <c r="AV594" i="3" s="1"/>
  <c r="AC641" i="3"/>
  <c r="F217" i="10" s="1"/>
  <c r="W523" i="3"/>
  <c r="V18" i="3"/>
  <c r="AE18" i="3" s="1"/>
  <c r="R89" i="3"/>
  <c r="S89" i="3" s="1"/>
  <c r="R137" i="3"/>
  <c r="S137" i="3" s="1"/>
  <c r="H160" i="3"/>
  <c r="P161" i="3"/>
  <c r="AB160" i="3" s="1"/>
  <c r="AD184" i="3"/>
  <c r="AC185" i="3"/>
  <c r="F65" i="10" s="1"/>
  <c r="AD208" i="3"/>
  <c r="AC209" i="3"/>
  <c r="F73" i="10" s="1"/>
  <c r="H215" i="3"/>
  <c r="H216" i="3" s="1"/>
  <c r="AG214" i="3"/>
  <c r="V231" i="3"/>
  <c r="AE231" i="3" s="1"/>
  <c r="Y250" i="3"/>
  <c r="T329" i="3"/>
  <c r="U329" i="3" s="1"/>
  <c r="T449" i="3"/>
  <c r="U449" i="3" s="1"/>
  <c r="AV450" i="3" s="1"/>
  <c r="X593" i="3"/>
  <c r="D201" i="10" s="1"/>
  <c r="Y646" i="3"/>
  <c r="H647" i="3"/>
  <c r="H648" i="3" s="1"/>
  <c r="W154" i="3"/>
  <c r="W361" i="3"/>
  <c r="AD136" i="3"/>
  <c r="T137" i="3"/>
  <c r="U137" i="3" s="1"/>
  <c r="AV138" i="3" s="1"/>
  <c r="I160" i="3"/>
  <c r="I161" i="3" s="1"/>
  <c r="I162" i="3" s="1"/>
  <c r="AD304" i="3"/>
  <c r="X329" i="3"/>
  <c r="D113" i="10" s="1"/>
  <c r="H376" i="3"/>
  <c r="X377" i="3"/>
  <c r="D129" i="10" s="1"/>
  <c r="X449" i="3"/>
  <c r="D153" i="10" s="1"/>
  <c r="X497" i="3"/>
  <c r="D169" i="10" s="1"/>
  <c r="W622" i="3"/>
  <c r="AG64" i="3"/>
  <c r="H16" i="3"/>
  <c r="H17" i="3" s="1"/>
  <c r="H18" i="3" s="1"/>
  <c r="N17" i="3"/>
  <c r="O17" i="3" s="1"/>
  <c r="I40" i="3"/>
  <c r="I41" i="3" s="1"/>
  <c r="I42" i="3" s="1"/>
  <c r="N41" i="3"/>
  <c r="O41" i="3" s="1"/>
  <c r="X65" i="3"/>
  <c r="D25" i="10" s="1"/>
  <c r="T89" i="3"/>
  <c r="U89" i="3" s="1"/>
  <c r="AV90" i="3" s="1"/>
  <c r="I16" i="3"/>
  <c r="I17" i="3" s="1"/>
  <c r="I18" i="3" s="1"/>
  <c r="AG58" i="3"/>
  <c r="AD88" i="3"/>
  <c r="X89" i="3"/>
  <c r="D33" i="10" s="1"/>
  <c r="N113" i="3"/>
  <c r="O113" i="3" s="1"/>
  <c r="X161" i="3"/>
  <c r="D57" i="10" s="1"/>
  <c r="R233" i="3"/>
  <c r="S233" i="3" s="1"/>
  <c r="AG238" i="3"/>
  <c r="P257" i="3"/>
  <c r="AB256" i="3" s="1"/>
  <c r="W262" i="3"/>
  <c r="AC262" i="3"/>
  <c r="H280" i="3"/>
  <c r="AG280" i="3" s="1"/>
  <c r="X281" i="3"/>
  <c r="D97" i="10" s="1"/>
  <c r="AC377" i="3"/>
  <c r="F129" i="10" s="1"/>
  <c r="X542" i="3"/>
  <c r="D184" i="10" s="1"/>
  <c r="AD592" i="3"/>
  <c r="W334" i="3"/>
  <c r="W370" i="3"/>
  <c r="W586" i="3"/>
  <c r="V363" i="3"/>
  <c r="AE363" i="3" s="1"/>
  <c r="V294" i="3"/>
  <c r="AE294" i="3" s="1"/>
  <c r="H299" i="3"/>
  <c r="H300" i="3" s="1"/>
  <c r="V387" i="3"/>
  <c r="AE387" i="3" s="1"/>
  <c r="V423" i="3"/>
  <c r="AE423" i="3" s="1"/>
  <c r="H575" i="3"/>
  <c r="H576" i="3" s="1"/>
  <c r="V654" i="3"/>
  <c r="AE654" i="3" s="1"/>
  <c r="V195" i="3"/>
  <c r="AE195" i="3" s="1"/>
  <c r="AG457" i="3"/>
  <c r="W499" i="3"/>
  <c r="V537" i="3"/>
  <c r="AE537" i="3" s="1"/>
  <c r="V603" i="3"/>
  <c r="AE603" i="3" s="1"/>
  <c r="Y334" i="3"/>
  <c r="Y550" i="3"/>
  <c r="V555" i="3"/>
  <c r="AE555" i="3" s="1"/>
  <c r="AG580" i="3"/>
  <c r="W634" i="3"/>
  <c r="V657" i="3"/>
  <c r="AE657" i="3" s="1"/>
  <c r="V111" i="3"/>
  <c r="AE111" i="3" s="1"/>
  <c r="V402" i="3"/>
  <c r="AE402" i="3" s="1"/>
  <c r="V426" i="3"/>
  <c r="AE426" i="3" s="1"/>
  <c r="W442" i="3"/>
  <c r="AV681" i="3"/>
  <c r="V681" i="3"/>
  <c r="AE681" i="3" s="1"/>
  <c r="W61" i="3"/>
  <c r="W226" i="3"/>
  <c r="W25" i="3"/>
  <c r="V25" i="3" s="1"/>
  <c r="U25" i="3" s="1"/>
  <c r="T25" i="3" s="1"/>
  <c r="S25" i="3" s="1"/>
  <c r="R25" i="3" s="1"/>
  <c r="Q25" i="3" s="1"/>
  <c r="G25" i="3" s="1"/>
  <c r="L25" i="3" s="1"/>
  <c r="AG31" i="3"/>
  <c r="W49" i="3"/>
  <c r="H62" i="3"/>
  <c r="H63" i="3" s="1"/>
  <c r="V87" i="3"/>
  <c r="AE87" i="3" s="1"/>
  <c r="H92" i="3"/>
  <c r="H93" i="3" s="1"/>
  <c r="V147" i="3"/>
  <c r="AE147" i="3" s="1"/>
  <c r="V159" i="3"/>
  <c r="AE159" i="3" s="1"/>
  <c r="V228" i="3"/>
  <c r="AE228" i="3" s="1"/>
  <c r="H482" i="3"/>
  <c r="H483" i="3" s="1"/>
  <c r="AG481" i="3"/>
  <c r="AA526" i="3"/>
  <c r="H530" i="3"/>
  <c r="H531" i="3" s="1"/>
  <c r="AG529" i="3"/>
  <c r="V171" i="3"/>
  <c r="AE171" i="3" s="1"/>
  <c r="AG118" i="3"/>
  <c r="V168" i="3"/>
  <c r="AE168" i="3" s="1"/>
  <c r="V192" i="3"/>
  <c r="AE192" i="3" s="1"/>
  <c r="AG226" i="3"/>
  <c r="Y226" i="3"/>
  <c r="AG262" i="3"/>
  <c r="H263" i="3"/>
  <c r="H264" i="3" s="1"/>
  <c r="V531" i="3"/>
  <c r="AE531" i="3" s="1"/>
  <c r="H542" i="3"/>
  <c r="H543" i="3" s="1"/>
  <c r="AG541" i="3"/>
  <c r="V99" i="3"/>
  <c r="AE99" i="3" s="1"/>
  <c r="W16" i="3"/>
  <c r="W37" i="3"/>
  <c r="V42" i="3"/>
  <c r="AE42" i="3" s="1"/>
  <c r="V72" i="3"/>
  <c r="AE72" i="3" s="1"/>
  <c r="W433" i="3"/>
  <c r="AC610" i="3"/>
  <c r="W610" i="3"/>
  <c r="V669" i="3"/>
  <c r="AE669" i="3" s="1"/>
  <c r="W283" i="3"/>
  <c r="AG28" i="3"/>
  <c r="AG43" i="3"/>
  <c r="W67" i="3"/>
  <c r="H218" i="3"/>
  <c r="H219" i="3" s="1"/>
  <c r="AG217" i="3"/>
  <c r="H560" i="3"/>
  <c r="H561" i="3" s="1"/>
  <c r="Y559" i="3"/>
  <c r="V96" i="3"/>
  <c r="AE96" i="3" s="1"/>
  <c r="V123" i="3"/>
  <c r="AE123" i="3" s="1"/>
  <c r="V135" i="3"/>
  <c r="AE135" i="3" s="1"/>
  <c r="AG52" i="3"/>
  <c r="W13" i="3"/>
  <c r="AG19" i="3"/>
  <c r="V24" i="3"/>
  <c r="AE24" i="3" s="1"/>
  <c r="V48" i="3"/>
  <c r="AE48" i="3" s="1"/>
  <c r="AG94" i="3"/>
  <c r="AG166" i="3"/>
  <c r="AG190" i="3"/>
  <c r="V219" i="3"/>
  <c r="AE219" i="3" s="1"/>
  <c r="AG409" i="3"/>
  <c r="H494" i="3"/>
  <c r="H495" i="3" s="1"/>
  <c r="AG493" i="3"/>
  <c r="V495" i="3"/>
  <c r="AE495" i="3" s="1"/>
  <c r="T683" i="3"/>
  <c r="U683" i="3" s="1"/>
  <c r="AV684" i="3" s="1"/>
  <c r="V222" i="3"/>
  <c r="AE222" i="3" s="1"/>
  <c r="W253" i="3"/>
  <c r="AG289" i="3"/>
  <c r="V306" i="3"/>
  <c r="AE306" i="3" s="1"/>
  <c r="AG352" i="3"/>
  <c r="V381" i="3"/>
  <c r="AE381" i="3" s="1"/>
  <c r="Y382" i="3"/>
  <c r="AG424" i="3"/>
  <c r="H427" i="3"/>
  <c r="Y427" i="3" s="1"/>
  <c r="T428" i="3"/>
  <c r="U428" i="3" s="1"/>
  <c r="AV429" i="3" s="1"/>
  <c r="V447" i="3"/>
  <c r="AE447" i="3" s="1"/>
  <c r="V453" i="3"/>
  <c r="AE453" i="3" s="1"/>
  <c r="W457" i="3"/>
  <c r="V457" i="3" s="1"/>
  <c r="Y661" i="3"/>
  <c r="V270" i="3"/>
  <c r="AE270" i="3" s="1"/>
  <c r="V282" i="3"/>
  <c r="AE282" i="3" s="1"/>
  <c r="AG385" i="3"/>
  <c r="H419" i="3"/>
  <c r="H420" i="3" s="1"/>
  <c r="W418" i="3"/>
  <c r="AD475" i="3"/>
  <c r="W481" i="3"/>
  <c r="AG517" i="3"/>
  <c r="R572" i="3"/>
  <c r="S572" i="3" s="1"/>
  <c r="Y610" i="3"/>
  <c r="V297" i="3"/>
  <c r="AE297" i="3" s="1"/>
  <c r="V339" i="3"/>
  <c r="AE339" i="3" s="1"/>
  <c r="V411" i="3"/>
  <c r="AE411" i="3" s="1"/>
  <c r="AG421" i="3"/>
  <c r="AG460" i="3"/>
  <c r="AG505" i="3"/>
  <c r="T524" i="3"/>
  <c r="U524" i="3" s="1"/>
  <c r="AV525" i="3" s="1"/>
  <c r="V645" i="3"/>
  <c r="AE645" i="3" s="1"/>
  <c r="H251" i="3"/>
  <c r="H252" i="3" s="1"/>
  <c r="V261" i="3"/>
  <c r="AE261" i="3" s="1"/>
  <c r="AG361" i="3"/>
  <c r="V390" i="3"/>
  <c r="AE390" i="3" s="1"/>
  <c r="H403" i="3"/>
  <c r="AG514" i="3"/>
  <c r="W538" i="3"/>
  <c r="H563" i="3"/>
  <c r="H564" i="3" s="1"/>
  <c r="W625" i="3"/>
  <c r="V378" i="3"/>
  <c r="AE378" i="3" s="1"/>
  <c r="H395" i="3"/>
  <c r="H396" i="3" s="1"/>
  <c r="V564" i="3"/>
  <c r="AE564" i="3" s="1"/>
  <c r="P476" i="3"/>
  <c r="AB475" i="3" s="1"/>
  <c r="V579" i="3"/>
  <c r="AE579" i="3" s="1"/>
  <c r="V36" i="3"/>
  <c r="AE36" i="3" s="1"/>
  <c r="V12" i="3"/>
  <c r="AE12" i="3" s="1"/>
  <c r="W76" i="3"/>
  <c r="V76" i="3" s="1"/>
  <c r="U76" i="3" s="1"/>
  <c r="T76" i="3" s="1"/>
  <c r="S76" i="3" s="1"/>
  <c r="R76" i="3" s="1"/>
  <c r="Q76" i="3" s="1"/>
  <c r="G76" i="3" s="1"/>
  <c r="L76" i="3" s="1"/>
  <c r="H116" i="3"/>
  <c r="H117" i="3" s="1"/>
  <c r="H140" i="3"/>
  <c r="H141" i="3" s="1"/>
  <c r="AC394" i="3"/>
  <c r="W394" i="3"/>
  <c r="W112" i="3"/>
  <c r="AC112" i="3"/>
  <c r="W127" i="3"/>
  <c r="W136" i="3"/>
  <c r="V136" i="3" s="1"/>
  <c r="U136" i="3" s="1"/>
  <c r="T136" i="3" s="1"/>
  <c r="AC136" i="3"/>
  <c r="W151" i="3"/>
  <c r="W160" i="3"/>
  <c r="AC160" i="3"/>
  <c r="H203" i="3"/>
  <c r="H204" i="3" s="1"/>
  <c r="AG202" i="3"/>
  <c r="H164" i="3"/>
  <c r="H165" i="3" s="1"/>
  <c r="H287" i="3"/>
  <c r="H288" i="3" s="1"/>
  <c r="V13" i="3"/>
  <c r="V37" i="3"/>
  <c r="V49" i="3"/>
  <c r="AG70" i="3"/>
  <c r="W103" i="3"/>
  <c r="V237" i="3"/>
  <c r="AE237" i="3" s="1"/>
  <c r="W250" i="3"/>
  <c r="V250" i="3" s="1"/>
  <c r="U250" i="3" s="1"/>
  <c r="T250" i="3" s="1"/>
  <c r="W274" i="3"/>
  <c r="V274" i="3" s="1"/>
  <c r="U274" i="3" s="1"/>
  <c r="T274" i="3" s="1"/>
  <c r="V66" i="3"/>
  <c r="AE66" i="3" s="1"/>
  <c r="V186" i="3"/>
  <c r="AE186" i="3" s="1"/>
  <c r="H245" i="3"/>
  <c r="H246" i="3" s="1"/>
  <c r="Y244" i="3"/>
  <c r="AC25" i="3"/>
  <c r="AC37" i="3"/>
  <c r="AC49" i="3"/>
  <c r="W88" i="3"/>
  <c r="AC88" i="3"/>
  <c r="V120" i="3"/>
  <c r="AE120" i="3" s="1"/>
  <c r="V144" i="3"/>
  <c r="AE144" i="3" s="1"/>
  <c r="V75" i="3"/>
  <c r="AE75" i="3" s="1"/>
  <c r="AC76" i="3"/>
  <c r="AG586" i="3"/>
  <c r="Y586" i="3"/>
  <c r="AC13" i="3"/>
  <c r="V61" i="3"/>
  <c r="AG82" i="3"/>
  <c r="H254" i="3"/>
  <c r="H255" i="3" s="1"/>
  <c r="H266" i="3"/>
  <c r="H267" i="3" s="1"/>
  <c r="AG265" i="3"/>
  <c r="AG301" i="3"/>
  <c r="W319" i="3"/>
  <c r="V319" i="3"/>
  <c r="U319" i="3" s="1"/>
  <c r="T319" i="3" s="1"/>
  <c r="V60" i="3"/>
  <c r="AE60" i="3" s="1"/>
  <c r="H107" i="3"/>
  <c r="H108" i="3" s="1"/>
  <c r="H131" i="3"/>
  <c r="H132" i="3" s="1"/>
  <c r="H155" i="3"/>
  <c r="H156" i="3" s="1"/>
  <c r="H179" i="3"/>
  <c r="H180" i="3" s="1"/>
  <c r="AG178" i="3"/>
  <c r="V183" i="3"/>
  <c r="AE183" i="3" s="1"/>
  <c r="W196" i="3"/>
  <c r="V196" i="3" s="1"/>
  <c r="U196" i="3" s="1"/>
  <c r="T196" i="3" s="1"/>
  <c r="S196" i="3" s="1"/>
  <c r="R196" i="3" s="1"/>
  <c r="Q196" i="3" s="1"/>
  <c r="G196" i="3" s="1"/>
  <c r="L196" i="3" s="1"/>
  <c r="AC196" i="3"/>
  <c r="H260" i="3"/>
  <c r="H261" i="3" s="1"/>
  <c r="Y259" i="3"/>
  <c r="AG277" i="3"/>
  <c r="W328" i="3"/>
  <c r="V328" i="3" s="1"/>
  <c r="H497" i="3"/>
  <c r="H498" i="3" s="1"/>
  <c r="Y496" i="3"/>
  <c r="AC283" i="3"/>
  <c r="AG322" i="3"/>
  <c r="V327" i="3"/>
  <c r="AE327" i="3" s="1"/>
  <c r="AG406" i="3"/>
  <c r="V459" i="3"/>
  <c r="AE459" i="3" s="1"/>
  <c r="AC514" i="3"/>
  <c r="W514" i="3"/>
  <c r="V528" i="3"/>
  <c r="AE528" i="3" s="1"/>
  <c r="W199" i="3"/>
  <c r="H227" i="3"/>
  <c r="H228" i="3" s="1"/>
  <c r="Y235" i="3"/>
  <c r="V283" i="3"/>
  <c r="V313" i="3"/>
  <c r="W313" i="3"/>
  <c r="V318" i="3"/>
  <c r="AE318" i="3" s="1"/>
  <c r="AG325" i="3"/>
  <c r="H326" i="3"/>
  <c r="H327" i="3" s="1"/>
  <c r="AG328" i="3"/>
  <c r="V342" i="3"/>
  <c r="AE342" i="3" s="1"/>
  <c r="V507" i="3"/>
  <c r="AE507" i="3" s="1"/>
  <c r="V90" i="3"/>
  <c r="AE90" i="3" s="1"/>
  <c r="V114" i="3"/>
  <c r="AE114" i="3" s="1"/>
  <c r="V138" i="3"/>
  <c r="AE138" i="3" s="1"/>
  <c r="V162" i="3"/>
  <c r="AE162" i="3" s="1"/>
  <c r="W184" i="3"/>
  <c r="W208" i="3"/>
  <c r="AG241" i="3"/>
  <c r="H374" i="3"/>
  <c r="H375" i="3" s="1"/>
  <c r="V435" i="3"/>
  <c r="AE435" i="3" s="1"/>
  <c r="AG229" i="3"/>
  <c r="Y268" i="3"/>
  <c r="S274" i="3"/>
  <c r="V289" i="3"/>
  <c r="V361" i="3"/>
  <c r="W100" i="3"/>
  <c r="V100" i="3" s="1"/>
  <c r="U100" i="3" s="1"/>
  <c r="T100" i="3" s="1"/>
  <c r="W124" i="3"/>
  <c r="V124" i="3" s="1"/>
  <c r="U124" i="3" s="1"/>
  <c r="T124" i="3" s="1"/>
  <c r="W148" i="3"/>
  <c r="V148" i="3" s="1"/>
  <c r="U148" i="3" s="1"/>
  <c r="T148" i="3" s="1"/>
  <c r="W172" i="3"/>
  <c r="V172" i="3" s="1"/>
  <c r="U172" i="3" s="1"/>
  <c r="T172" i="3" s="1"/>
  <c r="W223" i="3"/>
  <c r="AG235" i="3"/>
  <c r="H275" i="3"/>
  <c r="H276" i="3" s="1"/>
  <c r="V276" i="3"/>
  <c r="AE276" i="3" s="1"/>
  <c r="W295" i="3"/>
  <c r="AG313" i="3"/>
  <c r="H401" i="3"/>
  <c r="H402" i="3" s="1"/>
  <c r="AG400" i="3"/>
  <c r="AC500" i="3"/>
  <c r="F170" i="10" s="1"/>
  <c r="T500" i="3"/>
  <c r="U500" i="3" s="1"/>
  <c r="H499" i="3"/>
  <c r="H500" i="3" s="1"/>
  <c r="H501" i="3" s="1"/>
  <c r="AD499" i="3"/>
  <c r="R524" i="3"/>
  <c r="S524" i="3" s="1"/>
  <c r="AD523" i="3"/>
  <c r="H523" i="3"/>
  <c r="N524" i="3"/>
  <c r="O524" i="3" s="1"/>
  <c r="AC524" i="3"/>
  <c r="F178" i="10" s="1"/>
  <c r="T548" i="3"/>
  <c r="U548" i="3" s="1"/>
  <c r="AV549" i="3" s="1"/>
  <c r="R548" i="3"/>
  <c r="S548" i="3" s="1"/>
  <c r="AD547" i="3"/>
  <c r="P548" i="3"/>
  <c r="AB547" i="3" s="1"/>
  <c r="AC548" i="3"/>
  <c r="F186" i="10" s="1"/>
  <c r="X548" i="3"/>
  <c r="D186" i="10" s="1"/>
  <c r="I547" i="3"/>
  <c r="I548" i="3" s="1"/>
  <c r="I549" i="3" s="1"/>
  <c r="P572" i="3"/>
  <c r="AB571" i="3" s="1"/>
  <c r="AC572" i="3"/>
  <c r="F194" i="10" s="1"/>
  <c r="H571" i="3"/>
  <c r="T572" i="3"/>
  <c r="U572" i="3" s="1"/>
  <c r="AV573" i="3" s="1"/>
  <c r="AD571" i="3"/>
  <c r="P596" i="3"/>
  <c r="AB595" i="3" s="1"/>
  <c r="N596" i="3"/>
  <c r="O596" i="3" s="1"/>
  <c r="X596" i="3"/>
  <c r="D202" i="10" s="1"/>
  <c r="I595" i="3"/>
  <c r="I596" i="3" s="1"/>
  <c r="I597" i="3" s="1"/>
  <c r="T596" i="3"/>
  <c r="U596" i="3" s="1"/>
  <c r="AV597" i="3" s="1"/>
  <c r="R596" i="3"/>
  <c r="S596" i="3" s="1"/>
  <c r="AD595" i="3"/>
  <c r="H619" i="3"/>
  <c r="H620" i="3" s="1"/>
  <c r="H621" i="3" s="1"/>
  <c r="T620" i="3"/>
  <c r="U620" i="3" s="1"/>
  <c r="AV621" i="3" s="1"/>
  <c r="N620" i="3"/>
  <c r="O620" i="3" s="1"/>
  <c r="AC620" i="3"/>
  <c r="F210" i="10" s="1"/>
  <c r="AG511" i="3"/>
  <c r="H554" i="3"/>
  <c r="H555" i="3" s="1"/>
  <c r="H605" i="3"/>
  <c r="H606" i="3" s="1"/>
  <c r="AG604" i="3"/>
  <c r="AD619" i="3"/>
  <c r="AG337" i="3"/>
  <c r="H371" i="3"/>
  <c r="H372" i="3" s="1"/>
  <c r="AG412" i="3"/>
  <c r="V433" i="3"/>
  <c r="AG445" i="3"/>
  <c r="AC452" i="3"/>
  <c r="F154" i="10" s="1"/>
  <c r="V456" i="3"/>
  <c r="AE456" i="3" s="1"/>
  <c r="R476" i="3"/>
  <c r="S476" i="3" s="1"/>
  <c r="I499" i="3"/>
  <c r="I500" i="3" s="1"/>
  <c r="I501" i="3" s="1"/>
  <c r="N500" i="3"/>
  <c r="O500" i="3" s="1"/>
  <c r="X572" i="3"/>
  <c r="D194" i="10" s="1"/>
  <c r="H595" i="3"/>
  <c r="Y622" i="3"/>
  <c r="V684" i="3"/>
  <c r="AE684" i="3" s="1"/>
  <c r="T485" i="3"/>
  <c r="U485" i="3" s="1"/>
  <c r="AV486" i="3" s="1"/>
  <c r="AD484" i="3"/>
  <c r="P485" i="3"/>
  <c r="AB484" i="3" s="1"/>
  <c r="AC485" i="3"/>
  <c r="F165" i="10" s="1"/>
  <c r="T509" i="3"/>
  <c r="U509" i="3" s="1"/>
  <c r="AV510" i="3" s="1"/>
  <c r="AD508" i="3"/>
  <c r="R509" i="3"/>
  <c r="S509" i="3" s="1"/>
  <c r="P509" i="3"/>
  <c r="AB508" i="3" s="1"/>
  <c r="AC509" i="3"/>
  <c r="F173" i="10" s="1"/>
  <c r="H508" i="3"/>
  <c r="T533" i="3"/>
  <c r="U533" i="3" s="1"/>
  <c r="AV534" i="3" s="1"/>
  <c r="AD532" i="3"/>
  <c r="H532" i="3"/>
  <c r="AC533" i="3"/>
  <c r="F181" i="10" s="1"/>
  <c r="P557" i="3"/>
  <c r="AB556" i="3" s="1"/>
  <c r="N557" i="3"/>
  <c r="O557" i="3" s="1"/>
  <c r="AC557" i="3"/>
  <c r="F189" i="10" s="1"/>
  <c r="I556" i="3"/>
  <c r="I557" i="3" s="1"/>
  <c r="I558" i="3" s="1"/>
  <c r="T557" i="3"/>
  <c r="U557" i="3" s="1"/>
  <c r="AV558" i="3" s="1"/>
  <c r="R557" i="3"/>
  <c r="S557" i="3" s="1"/>
  <c r="AD556" i="3"/>
  <c r="R581" i="3"/>
  <c r="S581" i="3" s="1"/>
  <c r="AD580" i="3"/>
  <c r="N581" i="3"/>
  <c r="O581" i="3" s="1"/>
  <c r="AC581" i="3"/>
  <c r="F197" i="10" s="1"/>
  <c r="X581" i="3"/>
  <c r="D197" i="10" s="1"/>
  <c r="I580" i="3"/>
  <c r="I581" i="3" s="1"/>
  <c r="I582" i="3" s="1"/>
  <c r="AC605" i="3"/>
  <c r="F205" i="10" s="1"/>
  <c r="I604" i="3"/>
  <c r="I605" i="3" s="1"/>
  <c r="I606" i="3" s="1"/>
  <c r="T605" i="3"/>
  <c r="U605" i="3" s="1"/>
  <c r="AV606" i="3" s="1"/>
  <c r="P605" i="3"/>
  <c r="AB604" i="3" s="1"/>
  <c r="P629" i="3"/>
  <c r="AB628" i="3" s="1"/>
  <c r="N629" i="3"/>
  <c r="O629" i="3" s="1"/>
  <c r="X629" i="3"/>
  <c r="D213" i="10" s="1"/>
  <c r="I628" i="3"/>
  <c r="I629" i="3" s="1"/>
  <c r="I630" i="3" s="1"/>
  <c r="T629" i="3"/>
  <c r="U629" i="3" s="1"/>
  <c r="AV630" i="3" s="1"/>
  <c r="R629" i="3"/>
  <c r="S629" i="3" s="1"/>
  <c r="AD628" i="3"/>
  <c r="R650" i="3"/>
  <c r="S650" i="3" s="1"/>
  <c r="I649" i="3"/>
  <c r="I650" i="3" s="1"/>
  <c r="I651" i="3" s="1"/>
  <c r="AD649" i="3"/>
  <c r="H649" i="3"/>
  <c r="N650" i="3"/>
  <c r="O650" i="3" s="1"/>
  <c r="X650" i="3"/>
  <c r="D220" i="10" s="1"/>
  <c r="W307" i="3"/>
  <c r="V307" i="3" s="1"/>
  <c r="U307" i="3" s="1"/>
  <c r="T307" i="3" s="1"/>
  <c r="Y319" i="3"/>
  <c r="AG382" i="3"/>
  <c r="H443" i="3"/>
  <c r="H444" i="3" s="1"/>
  <c r="P452" i="3"/>
  <c r="AB451" i="3" s="1"/>
  <c r="AG469" i="3"/>
  <c r="H475" i="3"/>
  <c r="H476" i="3" s="1"/>
  <c r="H477" i="3" s="1"/>
  <c r="V519" i="3"/>
  <c r="AE519" i="3" s="1"/>
  <c r="AC596" i="3"/>
  <c r="F202" i="10" s="1"/>
  <c r="AC650" i="3"/>
  <c r="F220" i="10" s="1"/>
  <c r="AG364" i="3"/>
  <c r="AG448" i="3"/>
  <c r="I475" i="3"/>
  <c r="I476" i="3" s="1"/>
  <c r="I477" i="3" s="1"/>
  <c r="X476" i="3"/>
  <c r="D162" i="10" s="1"/>
  <c r="R500" i="3"/>
  <c r="S500" i="3" s="1"/>
  <c r="I523" i="3"/>
  <c r="I524" i="3" s="1"/>
  <c r="I525" i="3" s="1"/>
  <c r="N548" i="3"/>
  <c r="O548" i="3" s="1"/>
  <c r="I619" i="3"/>
  <c r="I620" i="3" s="1"/>
  <c r="I621" i="3" s="1"/>
  <c r="P620" i="3"/>
  <c r="AB619" i="3" s="1"/>
  <c r="AG340" i="3"/>
  <c r="AG349" i="3"/>
  <c r="V438" i="3"/>
  <c r="AE438" i="3" s="1"/>
  <c r="AD451" i="3"/>
  <c r="R452" i="3"/>
  <c r="S452" i="3" s="1"/>
  <c r="AC476" i="3"/>
  <c r="F162" i="10" s="1"/>
  <c r="X500" i="3"/>
  <c r="D170" i="10" s="1"/>
  <c r="P524" i="3"/>
  <c r="AB523" i="3" s="1"/>
  <c r="H547" i="3"/>
  <c r="H548" i="3" s="1"/>
  <c r="H549" i="3" s="1"/>
  <c r="H557" i="3"/>
  <c r="H558" i="3" s="1"/>
  <c r="AG556" i="3"/>
  <c r="V627" i="3"/>
  <c r="AE627" i="3" s="1"/>
  <c r="V351" i="3"/>
  <c r="AE351" i="3" s="1"/>
  <c r="V357" i="3"/>
  <c r="AE357" i="3" s="1"/>
  <c r="V405" i="3"/>
  <c r="AE405" i="3" s="1"/>
  <c r="AG436" i="3"/>
  <c r="H451" i="3"/>
  <c r="Y451" i="3" s="1"/>
  <c r="H488" i="3"/>
  <c r="H489" i="3" s="1"/>
  <c r="Y487" i="3"/>
  <c r="W505" i="3"/>
  <c r="H527" i="3"/>
  <c r="H528" i="3" s="1"/>
  <c r="AG526" i="3"/>
  <c r="AG544" i="3"/>
  <c r="AG553" i="3"/>
  <c r="V558" i="3"/>
  <c r="AE558" i="3" s="1"/>
  <c r="W562" i="3"/>
  <c r="N572" i="3"/>
  <c r="O572" i="3" s="1"/>
  <c r="V594" i="3"/>
  <c r="AE594" i="3" s="1"/>
  <c r="H614" i="3"/>
  <c r="H615" i="3" s="1"/>
  <c r="R620" i="3"/>
  <c r="S620" i="3" s="1"/>
  <c r="AG592" i="3"/>
  <c r="V672" i="3"/>
  <c r="AE672" i="3" s="1"/>
  <c r="Y502" i="3"/>
  <c r="V585" i="3"/>
  <c r="AE585" i="3" s="1"/>
  <c r="W619" i="3"/>
  <c r="V619" i="3" s="1"/>
  <c r="V522" i="3"/>
  <c r="AE522" i="3" s="1"/>
  <c r="W577" i="3"/>
  <c r="AG601" i="3"/>
  <c r="AC619" i="3"/>
  <c r="V642" i="3"/>
  <c r="AE642" i="3" s="1"/>
  <c r="V516" i="3"/>
  <c r="AE516" i="3" s="1"/>
  <c r="V543" i="3"/>
  <c r="AE543" i="3" s="1"/>
  <c r="V591" i="3"/>
  <c r="AE591" i="3" s="1"/>
  <c r="AG655" i="3"/>
  <c r="AG565" i="3"/>
  <c r="V567" i="3"/>
  <c r="AE567" i="3" s="1"/>
  <c r="AG577" i="3"/>
  <c r="Y637" i="3"/>
  <c r="V651" i="3"/>
  <c r="AE651" i="3" s="1"/>
  <c r="H674" i="3"/>
  <c r="H675" i="3" s="1"/>
  <c r="AG676" i="3"/>
  <c r="W22" i="3"/>
  <c r="V22" i="3" s="1"/>
  <c r="U22" i="3" s="1"/>
  <c r="T22" i="3" s="1"/>
  <c r="S22" i="3" s="1"/>
  <c r="R22" i="3" s="1"/>
  <c r="Q22" i="3" s="1"/>
  <c r="G22" i="3" s="1"/>
  <c r="L22" i="3" s="1"/>
  <c r="W46" i="3"/>
  <c r="V46" i="3" s="1"/>
  <c r="U46" i="3" s="1"/>
  <c r="T46" i="3" s="1"/>
  <c r="S46" i="3" s="1"/>
  <c r="R46" i="3" s="1"/>
  <c r="Q46" i="3" s="1"/>
  <c r="G46" i="3" s="1"/>
  <c r="L46" i="3" s="1"/>
  <c r="AV57" i="3"/>
  <c r="V57" i="3"/>
  <c r="AE57" i="3" s="1"/>
  <c r="W118" i="3"/>
  <c r="V118" i="3" s="1"/>
  <c r="U118" i="3" s="1"/>
  <c r="T118" i="3" s="1"/>
  <c r="S118" i="3" s="1"/>
  <c r="R118" i="3" s="1"/>
  <c r="Q118" i="3" s="1"/>
  <c r="G118" i="3" s="1"/>
  <c r="L118" i="3" s="1"/>
  <c r="W142" i="3"/>
  <c r="V142" i="3" s="1"/>
  <c r="U142" i="3" s="1"/>
  <c r="T142" i="3" s="1"/>
  <c r="S142" i="3" s="1"/>
  <c r="R142" i="3" s="1"/>
  <c r="Q142" i="3" s="1"/>
  <c r="G142" i="3" s="1"/>
  <c r="L142" i="3" s="1"/>
  <c r="W166" i="3"/>
  <c r="V166" i="3" s="1"/>
  <c r="U166" i="3" s="1"/>
  <c r="T166" i="3" s="1"/>
  <c r="S166" i="3" s="1"/>
  <c r="R166" i="3" s="1"/>
  <c r="Q166" i="3" s="1"/>
  <c r="G166" i="3" s="1"/>
  <c r="L166" i="3" s="1"/>
  <c r="L168" i="3" s="1"/>
  <c r="V15" i="3"/>
  <c r="AE15" i="3" s="1"/>
  <c r="U13" i="3"/>
  <c r="V27" i="3"/>
  <c r="AE27" i="3" s="1"/>
  <c r="V39" i="3"/>
  <c r="AE39" i="3" s="1"/>
  <c r="U37" i="3"/>
  <c r="T37" i="3" s="1"/>
  <c r="V51" i="3"/>
  <c r="AE51" i="3" s="1"/>
  <c r="U49" i="3"/>
  <c r="T49" i="3" s="1"/>
  <c r="S49" i="3" s="1"/>
  <c r="R49" i="3" s="1"/>
  <c r="Q49" i="3" s="1"/>
  <c r="G49" i="3" s="1"/>
  <c r="L49" i="3" s="1"/>
  <c r="V63" i="3"/>
  <c r="AE63" i="3" s="1"/>
  <c r="U61" i="3"/>
  <c r="AV501" i="3"/>
  <c r="W10" i="3"/>
  <c r="V10" i="3" s="1"/>
  <c r="U10" i="3" s="1"/>
  <c r="T10" i="3" s="1"/>
  <c r="AV21" i="3"/>
  <c r="V21" i="3"/>
  <c r="AE21" i="3" s="1"/>
  <c r="AV33" i="3"/>
  <c r="V33" i="3"/>
  <c r="AE33" i="3" s="1"/>
  <c r="W34" i="3"/>
  <c r="V34" i="3" s="1"/>
  <c r="U34" i="3" s="1"/>
  <c r="T34" i="3" s="1"/>
  <c r="AV45" i="3"/>
  <c r="V45" i="3"/>
  <c r="AE45" i="3" s="1"/>
  <c r="W70" i="3"/>
  <c r="V70" i="3" s="1"/>
  <c r="U70" i="3" s="1"/>
  <c r="T70" i="3" s="1"/>
  <c r="S70" i="3" s="1"/>
  <c r="R70" i="3" s="1"/>
  <c r="Q70" i="3" s="1"/>
  <c r="G70" i="3" s="1"/>
  <c r="L70" i="3" s="1"/>
  <c r="L72" i="3" s="1"/>
  <c r="W94" i="3"/>
  <c r="V94" i="3" s="1"/>
  <c r="U94" i="3" s="1"/>
  <c r="T94" i="3" s="1"/>
  <c r="S94" i="3" s="1"/>
  <c r="R94" i="3" s="1"/>
  <c r="Q94" i="3" s="1"/>
  <c r="G94" i="3" s="1"/>
  <c r="L94" i="3" s="1"/>
  <c r="T13" i="3"/>
  <c r="W19" i="3"/>
  <c r="V19" i="3" s="1"/>
  <c r="U19" i="3" s="1"/>
  <c r="T19" i="3" s="1"/>
  <c r="S19" i="3" s="1"/>
  <c r="R19" i="3" s="1"/>
  <c r="Q19" i="3" s="1"/>
  <c r="G19" i="3" s="1"/>
  <c r="L19" i="3" s="1"/>
  <c r="W31" i="3"/>
  <c r="V31" i="3" s="1"/>
  <c r="U31" i="3" s="1"/>
  <c r="T31" i="3" s="1"/>
  <c r="S31" i="3" s="1"/>
  <c r="R31" i="3" s="1"/>
  <c r="Q31" i="3" s="1"/>
  <c r="G31" i="3" s="1"/>
  <c r="L31" i="3" s="1"/>
  <c r="W43" i="3"/>
  <c r="V43" i="3" s="1"/>
  <c r="U43" i="3" s="1"/>
  <c r="T43" i="3" s="1"/>
  <c r="S43" i="3" s="1"/>
  <c r="R43" i="3" s="1"/>
  <c r="Q43" i="3" s="1"/>
  <c r="G43" i="3" s="1"/>
  <c r="L43" i="3" s="1"/>
  <c r="W55" i="3"/>
  <c r="V55" i="3" s="1"/>
  <c r="U55" i="3" s="1"/>
  <c r="T55" i="3" s="1"/>
  <c r="V78" i="3"/>
  <c r="AE78" i="3" s="1"/>
  <c r="V102" i="3"/>
  <c r="AE102" i="3" s="1"/>
  <c r="V126" i="3"/>
  <c r="AE126" i="3" s="1"/>
  <c r="V150" i="3"/>
  <c r="AE150" i="3" s="1"/>
  <c r="V174" i="3"/>
  <c r="AE174" i="3" s="1"/>
  <c r="W178" i="3"/>
  <c r="V178" i="3" s="1"/>
  <c r="U178" i="3" s="1"/>
  <c r="T178" i="3" s="1"/>
  <c r="S178" i="3" s="1"/>
  <c r="R178" i="3" s="1"/>
  <c r="Q178" i="3" s="1"/>
  <c r="G178" i="3" s="1"/>
  <c r="L178" i="3" s="1"/>
  <c r="W202" i="3"/>
  <c r="V202" i="3" s="1"/>
  <c r="U202" i="3" s="1"/>
  <c r="T202" i="3" s="1"/>
  <c r="S202" i="3" s="1"/>
  <c r="R202" i="3" s="1"/>
  <c r="Q202" i="3" s="1"/>
  <c r="G202" i="3" s="1"/>
  <c r="L202" i="3" s="1"/>
  <c r="W190" i="3"/>
  <c r="V190" i="3" s="1"/>
  <c r="U190" i="3" s="1"/>
  <c r="T190" i="3" s="1"/>
  <c r="S190" i="3" s="1"/>
  <c r="R190" i="3" s="1"/>
  <c r="Q190" i="3" s="1"/>
  <c r="G190" i="3" s="1"/>
  <c r="L190" i="3" s="1"/>
  <c r="V198" i="3"/>
  <c r="AE198" i="3" s="1"/>
  <c r="AV249" i="3"/>
  <c r="Y25" i="3"/>
  <c r="H26" i="3"/>
  <c r="H27" i="3" s="1"/>
  <c r="Y49" i="3"/>
  <c r="H50" i="3"/>
  <c r="H51" i="3" s="1"/>
  <c r="Y79" i="3"/>
  <c r="AG79" i="3"/>
  <c r="Y103" i="3"/>
  <c r="AG103" i="3"/>
  <c r="Y127" i="3"/>
  <c r="AG127" i="3"/>
  <c r="Y151" i="3"/>
  <c r="AG151" i="3"/>
  <c r="Y175" i="3"/>
  <c r="AG175" i="3"/>
  <c r="Y199" i="3"/>
  <c r="AG199" i="3"/>
  <c r="W238" i="3"/>
  <c r="V238" i="3"/>
  <c r="U238" i="3" s="1"/>
  <c r="T238" i="3" s="1"/>
  <c r="S250" i="3"/>
  <c r="R250" i="3" s="1"/>
  <c r="Q250" i="3" s="1"/>
  <c r="G250" i="3" s="1"/>
  <c r="L250" i="3" s="1"/>
  <c r="V321" i="3"/>
  <c r="AE321" i="3" s="1"/>
  <c r="V465" i="3"/>
  <c r="AE465" i="3" s="1"/>
  <c r="Y28" i="3"/>
  <c r="Y52" i="3"/>
  <c r="AG55" i="3"/>
  <c r="H65" i="3"/>
  <c r="H66" i="3" s="1"/>
  <c r="H80" i="3"/>
  <c r="H81" i="3" s="1"/>
  <c r="AB82" i="3"/>
  <c r="V93" i="3"/>
  <c r="AE93" i="3" s="1"/>
  <c r="W109" i="3"/>
  <c r="V109" i="3" s="1"/>
  <c r="U109" i="3" s="1"/>
  <c r="T109" i="3" s="1"/>
  <c r="AG112" i="3"/>
  <c r="Y112" i="3"/>
  <c r="H128" i="3"/>
  <c r="H129" i="3" s="1"/>
  <c r="W133" i="3"/>
  <c r="V133" i="3" s="1"/>
  <c r="U133" i="3" s="1"/>
  <c r="T133" i="3" s="1"/>
  <c r="S133" i="3" s="1"/>
  <c r="R133" i="3" s="1"/>
  <c r="Q133" i="3" s="1"/>
  <c r="G133" i="3" s="1"/>
  <c r="L133" i="3" s="1"/>
  <c r="AG136" i="3"/>
  <c r="S136" i="3"/>
  <c r="R136" i="3" s="1"/>
  <c r="Q136" i="3" s="1"/>
  <c r="G136" i="3" s="1"/>
  <c r="L136" i="3" s="1"/>
  <c r="Y136" i="3"/>
  <c r="AB154" i="3"/>
  <c r="V165" i="3"/>
  <c r="AE165" i="3" s="1"/>
  <c r="H176" i="3"/>
  <c r="H177" i="3" s="1"/>
  <c r="AB178" i="3"/>
  <c r="V189" i="3"/>
  <c r="AE189" i="3" s="1"/>
  <c r="AB202" i="3"/>
  <c r="V213" i="3"/>
  <c r="AE213" i="3" s="1"/>
  <c r="W214" i="3"/>
  <c r="Y223" i="3"/>
  <c r="H224" i="3"/>
  <c r="H225" i="3" s="1"/>
  <c r="Y10" i="3"/>
  <c r="H11" i="3"/>
  <c r="H12" i="3" s="1"/>
  <c r="S13" i="3"/>
  <c r="R13" i="3" s="1"/>
  <c r="Q13" i="3" s="1"/>
  <c r="G13" i="3" s="1"/>
  <c r="L13" i="3" s="1"/>
  <c r="AG13" i="3"/>
  <c r="V16" i="3"/>
  <c r="U16" i="3" s="1"/>
  <c r="T16" i="3" s="1"/>
  <c r="Y22" i="3"/>
  <c r="H23" i="3"/>
  <c r="H24" i="3" s="1"/>
  <c r="V28" i="3"/>
  <c r="U28" i="3" s="1"/>
  <c r="T28" i="3" s="1"/>
  <c r="S28" i="3" s="1"/>
  <c r="R28" i="3" s="1"/>
  <c r="Q28" i="3" s="1"/>
  <c r="G28" i="3" s="1"/>
  <c r="L28" i="3" s="1"/>
  <c r="Y34" i="3"/>
  <c r="H35" i="3"/>
  <c r="H36" i="3" s="1"/>
  <c r="S37" i="3"/>
  <c r="R37" i="3" s="1"/>
  <c r="Q37" i="3" s="1"/>
  <c r="G37" i="3" s="1"/>
  <c r="L37" i="3" s="1"/>
  <c r="AG37" i="3"/>
  <c r="V40" i="3"/>
  <c r="U40" i="3" s="1"/>
  <c r="T40" i="3" s="1"/>
  <c r="S40" i="3" s="1"/>
  <c r="R40" i="3" s="1"/>
  <c r="Q40" i="3" s="1"/>
  <c r="G40" i="3" s="1"/>
  <c r="L40" i="3" s="1"/>
  <c r="Y46" i="3"/>
  <c r="H47" i="3"/>
  <c r="H48" i="3" s="1"/>
  <c r="V52" i="3"/>
  <c r="U52" i="3" s="1"/>
  <c r="T52" i="3" s="1"/>
  <c r="S52" i="3" s="1"/>
  <c r="R52" i="3" s="1"/>
  <c r="Q52" i="3" s="1"/>
  <c r="G52" i="3" s="1"/>
  <c r="L52" i="3" s="1"/>
  <c r="V54" i="3"/>
  <c r="AE54" i="3" s="1"/>
  <c r="S55" i="3"/>
  <c r="R55" i="3" s="1"/>
  <c r="Q55" i="3" s="1"/>
  <c r="G55" i="3" s="1"/>
  <c r="L55" i="3" s="1"/>
  <c r="Y55" i="3"/>
  <c r="W58" i="3"/>
  <c r="V58" i="3" s="1"/>
  <c r="U58" i="3" s="1"/>
  <c r="T58" i="3" s="1"/>
  <c r="S58" i="3" s="1"/>
  <c r="R58" i="3" s="1"/>
  <c r="Q58" i="3" s="1"/>
  <c r="G58" i="3" s="1"/>
  <c r="L58" i="3" s="1"/>
  <c r="L59" i="3" s="1"/>
  <c r="AG61" i="3"/>
  <c r="W73" i="3"/>
  <c r="V73" i="3" s="1"/>
  <c r="AG76" i="3"/>
  <c r="Y76" i="3"/>
  <c r="V81" i="3"/>
  <c r="AE81" i="3" s="1"/>
  <c r="AB91" i="3"/>
  <c r="W97" i="3"/>
  <c r="V97" i="3" s="1"/>
  <c r="U97" i="3" s="1"/>
  <c r="T97" i="3" s="1"/>
  <c r="AG100" i="3"/>
  <c r="S100" i="3"/>
  <c r="R100" i="3" s="1"/>
  <c r="Q100" i="3" s="1"/>
  <c r="G100" i="3" s="1"/>
  <c r="L100" i="3" s="1"/>
  <c r="Y100" i="3"/>
  <c r="V105" i="3"/>
  <c r="AE105" i="3" s="1"/>
  <c r="W121" i="3"/>
  <c r="V121" i="3" s="1"/>
  <c r="U121" i="3" s="1"/>
  <c r="T121" i="3" s="1"/>
  <c r="AG124" i="3"/>
  <c r="S124" i="3"/>
  <c r="R124" i="3" s="1"/>
  <c r="Q124" i="3" s="1"/>
  <c r="G124" i="3" s="1"/>
  <c r="L124" i="3" s="1"/>
  <c r="Y124" i="3"/>
  <c r="V129" i="3"/>
  <c r="AE129" i="3" s="1"/>
  <c r="W145" i="3"/>
  <c r="V145" i="3" s="1"/>
  <c r="U145" i="3" s="1"/>
  <c r="T145" i="3" s="1"/>
  <c r="AG148" i="3"/>
  <c r="S148" i="3"/>
  <c r="R148" i="3" s="1"/>
  <c r="Q148" i="3" s="1"/>
  <c r="G148" i="3" s="1"/>
  <c r="L148" i="3" s="1"/>
  <c r="Y148" i="3"/>
  <c r="V153" i="3"/>
  <c r="AE153" i="3" s="1"/>
  <c r="S163" i="3"/>
  <c r="R163" i="3" s="1"/>
  <c r="Q163" i="3" s="1"/>
  <c r="G163" i="3" s="1"/>
  <c r="L163" i="3" s="1"/>
  <c r="AB163" i="3"/>
  <c r="W169" i="3"/>
  <c r="V169" i="3" s="1"/>
  <c r="U169" i="3" s="1"/>
  <c r="T169" i="3" s="1"/>
  <c r="AG172" i="3"/>
  <c r="S172" i="3"/>
  <c r="R172" i="3" s="1"/>
  <c r="Q172" i="3" s="1"/>
  <c r="G172" i="3" s="1"/>
  <c r="L172" i="3" s="1"/>
  <c r="Y172" i="3"/>
  <c r="V177" i="3"/>
  <c r="AE177" i="3" s="1"/>
  <c r="AB187" i="3"/>
  <c r="H188" i="3"/>
  <c r="H189" i="3" s="1"/>
  <c r="W193" i="3"/>
  <c r="V193" i="3" s="1"/>
  <c r="U193" i="3" s="1"/>
  <c r="T193" i="3" s="1"/>
  <c r="AG196" i="3"/>
  <c r="Y196" i="3"/>
  <c r="V201" i="3"/>
  <c r="AE201" i="3" s="1"/>
  <c r="S211" i="3"/>
  <c r="R211" i="3" s="1"/>
  <c r="Q211" i="3" s="1"/>
  <c r="G211" i="3" s="1"/>
  <c r="L211" i="3" s="1"/>
  <c r="AB211" i="3"/>
  <c r="H212" i="3"/>
  <c r="H213" i="3" s="1"/>
  <c r="AG223" i="3"/>
  <c r="V246" i="3"/>
  <c r="AE246" i="3" s="1"/>
  <c r="Y262" i="3"/>
  <c r="V273" i="3"/>
  <c r="AE273" i="3" s="1"/>
  <c r="Y286" i="3"/>
  <c r="AG286" i="3"/>
  <c r="Y310" i="3"/>
  <c r="AG310" i="3"/>
  <c r="V324" i="3"/>
  <c r="AE324" i="3" s="1"/>
  <c r="AB358" i="3"/>
  <c r="AC400" i="3"/>
  <c r="W403" i="3"/>
  <c r="V403" i="3" s="1"/>
  <c r="U403" i="3" s="1"/>
  <c r="T403" i="3" s="1"/>
  <c r="AA418" i="3"/>
  <c r="W421" i="3"/>
  <c r="V421" i="3" s="1"/>
  <c r="U421" i="3" s="1"/>
  <c r="T421" i="3" s="1"/>
  <c r="S421" i="3" s="1"/>
  <c r="R421" i="3" s="1"/>
  <c r="Q421" i="3" s="1"/>
  <c r="G421" i="3" s="1"/>
  <c r="L421" i="3" s="1"/>
  <c r="W664" i="3"/>
  <c r="V664" i="3" s="1"/>
  <c r="Y13" i="3"/>
  <c r="Y37" i="3"/>
  <c r="V67" i="3"/>
  <c r="U67" i="3" s="1"/>
  <c r="T67" i="3" s="1"/>
  <c r="S67" i="3" s="1"/>
  <c r="R67" i="3" s="1"/>
  <c r="Q67" i="3" s="1"/>
  <c r="G67" i="3" s="1"/>
  <c r="L67" i="3" s="1"/>
  <c r="V115" i="3"/>
  <c r="U115" i="3" s="1"/>
  <c r="T115" i="3" s="1"/>
  <c r="S115" i="3" s="1"/>
  <c r="R115" i="3" s="1"/>
  <c r="Q115" i="3" s="1"/>
  <c r="G115" i="3" s="1"/>
  <c r="L115" i="3" s="1"/>
  <c r="V139" i="3"/>
  <c r="U139" i="3" s="1"/>
  <c r="T139" i="3" s="1"/>
  <c r="S139" i="3" s="1"/>
  <c r="R139" i="3" s="1"/>
  <c r="Q139" i="3" s="1"/>
  <c r="G139" i="3" s="1"/>
  <c r="L139" i="3" s="1"/>
  <c r="V214" i="3"/>
  <c r="U214" i="3" s="1"/>
  <c r="T214" i="3" s="1"/>
  <c r="S214" i="3" s="1"/>
  <c r="R214" i="3" s="1"/>
  <c r="Q214" i="3" s="1"/>
  <c r="G214" i="3" s="1"/>
  <c r="L214" i="3" s="1"/>
  <c r="W217" i="3"/>
  <c r="V217" i="3" s="1"/>
  <c r="U217" i="3" s="1"/>
  <c r="T217" i="3" s="1"/>
  <c r="S217" i="3" s="1"/>
  <c r="R217" i="3" s="1"/>
  <c r="Q217" i="3" s="1"/>
  <c r="G217" i="3" s="1"/>
  <c r="L217" i="3" s="1"/>
  <c r="L218" i="3" s="1"/>
  <c r="AC223" i="3"/>
  <c r="V225" i="3"/>
  <c r="AE225" i="3" s="1"/>
  <c r="W229" i="3"/>
  <c r="V229" i="3" s="1"/>
  <c r="U229" i="3" s="1"/>
  <c r="T229" i="3" s="1"/>
  <c r="S229" i="3" s="1"/>
  <c r="R229" i="3" s="1"/>
  <c r="Q229" i="3" s="1"/>
  <c r="G229" i="3" s="1"/>
  <c r="L229" i="3" s="1"/>
  <c r="V235" i="3"/>
  <c r="U235" i="3" s="1"/>
  <c r="T235" i="3" s="1"/>
  <c r="S235" i="3" s="1"/>
  <c r="R235" i="3" s="1"/>
  <c r="Q235" i="3" s="1"/>
  <c r="G235" i="3" s="1"/>
  <c r="L235" i="3" s="1"/>
  <c r="AC241" i="3"/>
  <c r="W277" i="3"/>
  <c r="V277" i="3" s="1"/>
  <c r="U277" i="3" s="1"/>
  <c r="T277" i="3" s="1"/>
  <c r="S277" i="3" s="1"/>
  <c r="R277" i="3" s="1"/>
  <c r="Q277" i="3" s="1"/>
  <c r="G277" i="3" s="1"/>
  <c r="L277" i="3" s="1"/>
  <c r="H359" i="3"/>
  <c r="H360" i="3" s="1"/>
  <c r="AG358" i="3"/>
  <c r="Y358" i="3"/>
  <c r="W385" i="3"/>
  <c r="V385" i="3" s="1"/>
  <c r="U385" i="3" s="1"/>
  <c r="T385" i="3" s="1"/>
  <c r="S385" i="3" s="1"/>
  <c r="R385" i="3" s="1"/>
  <c r="Q385" i="3" s="1"/>
  <c r="G385" i="3" s="1"/>
  <c r="L385" i="3" s="1"/>
  <c r="W430" i="3"/>
  <c r="V430" i="3" s="1"/>
  <c r="U430" i="3" s="1"/>
  <c r="T430" i="3" s="1"/>
  <c r="W502" i="3"/>
  <c r="V502" i="3" s="1"/>
  <c r="U502" i="3" s="1"/>
  <c r="T502" i="3" s="1"/>
  <c r="S502" i="3" s="1"/>
  <c r="R502" i="3" s="1"/>
  <c r="Q502" i="3" s="1"/>
  <c r="G502" i="3" s="1"/>
  <c r="L502" i="3" s="1"/>
  <c r="V630" i="3"/>
  <c r="AE630" i="3" s="1"/>
  <c r="Y16" i="3"/>
  <c r="Y40" i="3"/>
  <c r="V69" i="3"/>
  <c r="AE69" i="3" s="1"/>
  <c r="W85" i="3"/>
  <c r="V85" i="3" s="1"/>
  <c r="U85" i="3" s="1"/>
  <c r="T85" i="3" s="1"/>
  <c r="AG88" i="3"/>
  <c r="Y88" i="3"/>
  <c r="W91" i="3"/>
  <c r="V91" i="3" s="1"/>
  <c r="U91" i="3" s="1"/>
  <c r="T91" i="3" s="1"/>
  <c r="S91" i="3" s="1"/>
  <c r="R91" i="3" s="1"/>
  <c r="Q91" i="3" s="1"/>
  <c r="G91" i="3" s="1"/>
  <c r="L91" i="3" s="1"/>
  <c r="V117" i="3"/>
  <c r="AE117" i="3" s="1"/>
  <c r="V141" i="3"/>
  <c r="AE141" i="3" s="1"/>
  <c r="S151" i="3"/>
  <c r="R151" i="3" s="1"/>
  <c r="Q151" i="3" s="1"/>
  <c r="G151" i="3" s="1"/>
  <c r="L151" i="3" s="1"/>
  <c r="W157" i="3"/>
  <c r="V157" i="3" s="1"/>
  <c r="U157" i="3" s="1"/>
  <c r="T157" i="3" s="1"/>
  <c r="AG160" i="3"/>
  <c r="Y160" i="3"/>
  <c r="W163" i="3"/>
  <c r="V163" i="3" s="1"/>
  <c r="U163" i="3" s="1"/>
  <c r="T163" i="3" s="1"/>
  <c r="W181" i="3"/>
  <c r="V181" i="3" s="1"/>
  <c r="U181" i="3" s="1"/>
  <c r="T181" i="3" s="1"/>
  <c r="AG184" i="3"/>
  <c r="Y184" i="3"/>
  <c r="W187" i="3"/>
  <c r="V187" i="3" s="1"/>
  <c r="U187" i="3" s="1"/>
  <c r="T187" i="3" s="1"/>
  <c r="S187" i="3" s="1"/>
  <c r="R187" i="3" s="1"/>
  <c r="Q187" i="3" s="1"/>
  <c r="G187" i="3" s="1"/>
  <c r="L187" i="3" s="1"/>
  <c r="W205" i="3"/>
  <c r="V205" i="3" s="1"/>
  <c r="U205" i="3" s="1"/>
  <c r="T205" i="3" s="1"/>
  <c r="S205" i="3" s="1"/>
  <c r="R205" i="3" s="1"/>
  <c r="Q205" i="3" s="1"/>
  <c r="G205" i="3" s="1"/>
  <c r="L205" i="3" s="1"/>
  <c r="AG208" i="3"/>
  <c r="Y208" i="3"/>
  <c r="W211" i="3"/>
  <c r="V211" i="3" s="1"/>
  <c r="U211" i="3" s="1"/>
  <c r="T211" i="3" s="1"/>
  <c r="W232" i="3"/>
  <c r="V232" i="3" s="1"/>
  <c r="U232" i="3" s="1"/>
  <c r="T232" i="3" s="1"/>
  <c r="AV240" i="3"/>
  <c r="V240" i="3"/>
  <c r="AE240" i="3" s="1"/>
  <c r="AB247" i="3"/>
  <c r="AG256" i="3"/>
  <c r="Y256" i="3"/>
  <c r="AG271" i="3"/>
  <c r="Y271" i="3"/>
  <c r="H272" i="3"/>
  <c r="H273" i="3" s="1"/>
  <c r="AB274" i="3"/>
  <c r="AG295" i="3"/>
  <c r="H296" i="3"/>
  <c r="H297" i="3" s="1"/>
  <c r="Y295" i="3"/>
  <c r="AB298" i="3"/>
  <c r="V300" i="3"/>
  <c r="AE300" i="3" s="1"/>
  <c r="W301" i="3"/>
  <c r="V301" i="3" s="1"/>
  <c r="U301" i="3" s="1"/>
  <c r="T301" i="3" s="1"/>
  <c r="S301" i="3" s="1"/>
  <c r="R301" i="3" s="1"/>
  <c r="Q301" i="3" s="1"/>
  <c r="G301" i="3" s="1"/>
  <c r="L301" i="3" s="1"/>
  <c r="AA394" i="3"/>
  <c r="AA487" i="3"/>
  <c r="AV504" i="3"/>
  <c r="V504" i="3"/>
  <c r="AE504" i="3" s="1"/>
  <c r="S10" i="3"/>
  <c r="R10" i="3" s="1"/>
  <c r="Q10" i="3" s="1"/>
  <c r="G10" i="3" s="1"/>
  <c r="L10" i="3" s="1"/>
  <c r="Y19" i="3"/>
  <c r="Y31" i="3"/>
  <c r="S34" i="3"/>
  <c r="R34" i="3" s="1"/>
  <c r="Q34" i="3" s="1"/>
  <c r="G34" i="3" s="1"/>
  <c r="L34" i="3" s="1"/>
  <c r="Y43" i="3"/>
  <c r="T61" i="3"/>
  <c r="S61" i="3" s="1"/>
  <c r="R61" i="3" s="1"/>
  <c r="Q61" i="3" s="1"/>
  <c r="G61" i="3" s="1"/>
  <c r="L61" i="3" s="1"/>
  <c r="W64" i="3"/>
  <c r="V64" i="3" s="1"/>
  <c r="U64" i="3" s="1"/>
  <c r="T64" i="3" s="1"/>
  <c r="S64" i="3" s="1"/>
  <c r="R64" i="3" s="1"/>
  <c r="Q64" i="3" s="1"/>
  <c r="G64" i="3" s="1"/>
  <c r="L64" i="3" s="1"/>
  <c r="Y67" i="3"/>
  <c r="U73" i="3"/>
  <c r="T73" i="3" s="1"/>
  <c r="S73" i="3" s="1"/>
  <c r="R73" i="3" s="1"/>
  <c r="Q73" i="3" s="1"/>
  <c r="G73" i="3" s="1"/>
  <c r="L73" i="3" s="1"/>
  <c r="V79" i="3"/>
  <c r="U79" i="3" s="1"/>
  <c r="T79" i="3" s="1"/>
  <c r="S79" i="3" s="1"/>
  <c r="R79" i="3" s="1"/>
  <c r="Q79" i="3" s="1"/>
  <c r="G79" i="3" s="1"/>
  <c r="L79" i="3" s="1"/>
  <c r="V82" i="3"/>
  <c r="U82" i="3" s="1"/>
  <c r="T82" i="3" s="1"/>
  <c r="S82" i="3" s="1"/>
  <c r="R82" i="3" s="1"/>
  <c r="Q82" i="3" s="1"/>
  <c r="G82" i="3" s="1"/>
  <c r="L82" i="3" s="1"/>
  <c r="V84" i="3"/>
  <c r="AE84" i="3" s="1"/>
  <c r="H89" i="3"/>
  <c r="H90" i="3" s="1"/>
  <c r="V88" i="3"/>
  <c r="U88" i="3" s="1"/>
  <c r="T88" i="3" s="1"/>
  <c r="S88" i="3" s="1"/>
  <c r="R88" i="3" s="1"/>
  <c r="Q88" i="3" s="1"/>
  <c r="G88" i="3" s="1"/>
  <c r="L88" i="3" s="1"/>
  <c r="Y91" i="3"/>
  <c r="V103" i="3"/>
  <c r="U103" i="3" s="1"/>
  <c r="T103" i="3" s="1"/>
  <c r="S103" i="3" s="1"/>
  <c r="R103" i="3" s="1"/>
  <c r="Q103" i="3" s="1"/>
  <c r="G103" i="3" s="1"/>
  <c r="L103" i="3" s="1"/>
  <c r="V106" i="3"/>
  <c r="U106" i="3" s="1"/>
  <c r="T106" i="3" s="1"/>
  <c r="S106" i="3" s="1"/>
  <c r="R106" i="3" s="1"/>
  <c r="Q106" i="3" s="1"/>
  <c r="G106" i="3" s="1"/>
  <c r="L106" i="3" s="1"/>
  <c r="V108" i="3"/>
  <c r="AE108" i="3" s="1"/>
  <c r="H113" i="3"/>
  <c r="H114" i="3" s="1"/>
  <c r="V112" i="3"/>
  <c r="U112" i="3" s="1"/>
  <c r="T112" i="3" s="1"/>
  <c r="S112" i="3" s="1"/>
  <c r="R112" i="3" s="1"/>
  <c r="Q112" i="3" s="1"/>
  <c r="G112" i="3" s="1"/>
  <c r="L112" i="3" s="1"/>
  <c r="Y115" i="3"/>
  <c r="V127" i="3"/>
  <c r="U127" i="3" s="1"/>
  <c r="T127" i="3" s="1"/>
  <c r="S127" i="3" s="1"/>
  <c r="R127" i="3" s="1"/>
  <c r="Q127" i="3" s="1"/>
  <c r="G127" i="3" s="1"/>
  <c r="L127" i="3" s="1"/>
  <c r="V130" i="3"/>
  <c r="U130" i="3" s="1"/>
  <c r="T130" i="3" s="1"/>
  <c r="S130" i="3" s="1"/>
  <c r="R130" i="3" s="1"/>
  <c r="Q130" i="3" s="1"/>
  <c r="G130" i="3" s="1"/>
  <c r="L130" i="3" s="1"/>
  <c r="V132" i="3"/>
  <c r="AE132" i="3" s="1"/>
  <c r="H137" i="3"/>
  <c r="H138" i="3" s="1"/>
  <c r="Y139" i="3"/>
  <c r="V151" i="3"/>
  <c r="U151" i="3" s="1"/>
  <c r="T151" i="3" s="1"/>
  <c r="V154" i="3"/>
  <c r="U154" i="3" s="1"/>
  <c r="T154" i="3" s="1"/>
  <c r="S154" i="3" s="1"/>
  <c r="R154" i="3" s="1"/>
  <c r="Q154" i="3" s="1"/>
  <c r="G154" i="3" s="1"/>
  <c r="L154" i="3" s="1"/>
  <c r="V156" i="3"/>
  <c r="AE156" i="3" s="1"/>
  <c r="H161" i="3"/>
  <c r="H162" i="3" s="1"/>
  <c r="V160" i="3"/>
  <c r="U160" i="3" s="1"/>
  <c r="T160" i="3" s="1"/>
  <c r="S160" i="3" s="1"/>
  <c r="R160" i="3" s="1"/>
  <c r="Q160" i="3" s="1"/>
  <c r="G160" i="3" s="1"/>
  <c r="L160" i="3" s="1"/>
  <c r="Y163" i="3"/>
  <c r="V175" i="3"/>
  <c r="U175" i="3" s="1"/>
  <c r="T175" i="3" s="1"/>
  <c r="S175" i="3" s="1"/>
  <c r="R175" i="3" s="1"/>
  <c r="Q175" i="3" s="1"/>
  <c r="G175" i="3" s="1"/>
  <c r="L175" i="3" s="1"/>
  <c r="V180" i="3"/>
  <c r="AE180" i="3" s="1"/>
  <c r="H185" i="3"/>
  <c r="H186" i="3" s="1"/>
  <c r="V184" i="3"/>
  <c r="U184" i="3" s="1"/>
  <c r="T184" i="3" s="1"/>
  <c r="S184" i="3" s="1"/>
  <c r="R184" i="3" s="1"/>
  <c r="Q184" i="3" s="1"/>
  <c r="G184" i="3" s="1"/>
  <c r="L184" i="3" s="1"/>
  <c r="Y187" i="3"/>
  <c r="V199" i="3"/>
  <c r="U199" i="3" s="1"/>
  <c r="T199" i="3" s="1"/>
  <c r="S199" i="3" s="1"/>
  <c r="R199" i="3" s="1"/>
  <c r="Q199" i="3" s="1"/>
  <c r="G199" i="3" s="1"/>
  <c r="L199" i="3" s="1"/>
  <c r="V204" i="3"/>
  <c r="AE204" i="3" s="1"/>
  <c r="H209" i="3"/>
  <c r="H210" i="3" s="1"/>
  <c r="V208" i="3"/>
  <c r="U208" i="3" s="1"/>
  <c r="T208" i="3" s="1"/>
  <c r="S208" i="3" s="1"/>
  <c r="R208" i="3" s="1"/>
  <c r="Q208" i="3" s="1"/>
  <c r="G208" i="3" s="1"/>
  <c r="L208" i="3" s="1"/>
  <c r="Y211" i="3"/>
  <c r="V216" i="3"/>
  <c r="AE216" i="3" s="1"/>
  <c r="AG232" i="3"/>
  <c r="S232" i="3"/>
  <c r="R232" i="3" s="1"/>
  <c r="Q232" i="3" s="1"/>
  <c r="G232" i="3" s="1"/>
  <c r="L232" i="3" s="1"/>
  <c r="Y232" i="3"/>
  <c r="H233" i="3"/>
  <c r="H234" i="3" s="1"/>
  <c r="AV258" i="3"/>
  <c r="V262" i="3"/>
  <c r="U262" i="3" s="1"/>
  <c r="T262" i="3" s="1"/>
  <c r="S262" i="3" s="1"/>
  <c r="R262" i="3" s="1"/>
  <c r="Q262" i="3" s="1"/>
  <c r="G262" i="3" s="1"/>
  <c r="L262" i="3" s="1"/>
  <c r="AV267" i="3"/>
  <c r="V267" i="3"/>
  <c r="AE267" i="3" s="1"/>
  <c r="W265" i="3"/>
  <c r="V265" i="3" s="1"/>
  <c r="U265" i="3" s="1"/>
  <c r="T265" i="3" s="1"/>
  <c r="S265" i="3" s="1"/>
  <c r="R265" i="3" s="1"/>
  <c r="Q265" i="3" s="1"/>
  <c r="G265" i="3" s="1"/>
  <c r="L265" i="3" s="1"/>
  <c r="V285" i="3"/>
  <c r="AE285" i="3" s="1"/>
  <c r="U283" i="3"/>
  <c r="T283" i="3" s="1"/>
  <c r="AC292" i="3"/>
  <c r="AA298" i="3"/>
  <c r="V309" i="3"/>
  <c r="AE309" i="3" s="1"/>
  <c r="AC316" i="3"/>
  <c r="V316" i="3"/>
  <c r="U316" i="3" s="1"/>
  <c r="T316" i="3" s="1"/>
  <c r="W352" i="3"/>
  <c r="V352" i="3" s="1"/>
  <c r="U352" i="3" s="1"/>
  <c r="T352" i="3" s="1"/>
  <c r="S352" i="3" s="1"/>
  <c r="R352" i="3" s="1"/>
  <c r="Q352" i="3" s="1"/>
  <c r="G352" i="3" s="1"/>
  <c r="L352" i="3" s="1"/>
  <c r="V360" i="3"/>
  <c r="AE360" i="3" s="1"/>
  <c r="W379" i="3"/>
  <c r="V379" i="3" s="1"/>
  <c r="U379" i="3" s="1"/>
  <c r="T379" i="3" s="1"/>
  <c r="S379" i="3" s="1"/>
  <c r="R379" i="3" s="1"/>
  <c r="Q379" i="3" s="1"/>
  <c r="G379" i="3" s="1"/>
  <c r="L379" i="3" s="1"/>
  <c r="AG403" i="3"/>
  <c r="S403" i="3"/>
  <c r="R403" i="3" s="1"/>
  <c r="Q403" i="3" s="1"/>
  <c r="G403" i="3" s="1"/>
  <c r="L403" i="3" s="1"/>
  <c r="H404" i="3"/>
  <c r="H405" i="3" s="1"/>
  <c r="Y403" i="3"/>
  <c r="W409" i="3"/>
  <c r="V409" i="3" s="1"/>
  <c r="U409" i="3" s="1"/>
  <c r="T409" i="3" s="1"/>
  <c r="S409" i="3" s="1"/>
  <c r="R409" i="3" s="1"/>
  <c r="Q409" i="3" s="1"/>
  <c r="G409" i="3" s="1"/>
  <c r="L409" i="3" s="1"/>
  <c r="L410" i="3" s="1"/>
  <c r="AB469" i="3"/>
  <c r="V478" i="3"/>
  <c r="U478" i="3" s="1"/>
  <c r="T478" i="3" s="1"/>
  <c r="W484" i="3"/>
  <c r="V484" i="3" s="1"/>
  <c r="U484" i="3" s="1"/>
  <c r="T484" i="3" s="1"/>
  <c r="V498" i="3"/>
  <c r="AE498" i="3" s="1"/>
  <c r="AB499" i="3"/>
  <c r="W607" i="3"/>
  <c r="V607" i="3" s="1"/>
  <c r="U607" i="3" s="1"/>
  <c r="T607" i="3" s="1"/>
  <c r="Y58" i="3"/>
  <c r="Y70" i="3"/>
  <c r="AG73" i="3"/>
  <c r="Y82" i="3"/>
  <c r="S85" i="3"/>
  <c r="R85" i="3" s="1"/>
  <c r="Q85" i="3" s="1"/>
  <c r="G85" i="3" s="1"/>
  <c r="L85" i="3" s="1"/>
  <c r="AG85" i="3"/>
  <c r="Y94" i="3"/>
  <c r="S97" i="3"/>
  <c r="R97" i="3" s="1"/>
  <c r="Q97" i="3" s="1"/>
  <c r="G97" i="3" s="1"/>
  <c r="L97" i="3" s="1"/>
  <c r="AG97" i="3"/>
  <c r="Y106" i="3"/>
  <c r="S109" i="3"/>
  <c r="R109" i="3" s="1"/>
  <c r="Q109" i="3" s="1"/>
  <c r="G109" i="3" s="1"/>
  <c r="L109" i="3" s="1"/>
  <c r="AG109" i="3"/>
  <c r="Y118" i="3"/>
  <c r="S121" i="3"/>
  <c r="R121" i="3" s="1"/>
  <c r="Q121" i="3" s="1"/>
  <c r="G121" i="3" s="1"/>
  <c r="L121" i="3" s="1"/>
  <c r="AG121" i="3"/>
  <c r="Y130" i="3"/>
  <c r="AG133" i="3"/>
  <c r="Y142" i="3"/>
  <c r="S145" i="3"/>
  <c r="R145" i="3" s="1"/>
  <c r="Q145" i="3" s="1"/>
  <c r="G145" i="3" s="1"/>
  <c r="L145" i="3" s="1"/>
  <c r="AG145" i="3"/>
  <c r="Y154" i="3"/>
  <c r="S157" i="3"/>
  <c r="R157" i="3" s="1"/>
  <c r="Q157" i="3" s="1"/>
  <c r="G157" i="3" s="1"/>
  <c r="L157" i="3" s="1"/>
  <c r="AG157" i="3"/>
  <c r="Y166" i="3"/>
  <c r="S169" i="3"/>
  <c r="R169" i="3" s="1"/>
  <c r="Q169" i="3" s="1"/>
  <c r="G169" i="3" s="1"/>
  <c r="L169" i="3" s="1"/>
  <c r="AG169" i="3"/>
  <c r="Y178" i="3"/>
  <c r="S181" i="3"/>
  <c r="R181" i="3" s="1"/>
  <c r="Q181" i="3" s="1"/>
  <c r="G181" i="3" s="1"/>
  <c r="L181" i="3" s="1"/>
  <c r="AG181" i="3"/>
  <c r="Y190" i="3"/>
  <c r="S193" i="3"/>
  <c r="R193" i="3" s="1"/>
  <c r="Q193" i="3" s="1"/>
  <c r="G193" i="3" s="1"/>
  <c r="L193" i="3" s="1"/>
  <c r="AG193" i="3"/>
  <c r="Y202" i="3"/>
  <c r="AG205" i="3"/>
  <c r="Y214" i="3"/>
  <c r="W241" i="3"/>
  <c r="V241" i="3" s="1"/>
  <c r="U241" i="3" s="1"/>
  <c r="T241" i="3" s="1"/>
  <c r="S241" i="3" s="1"/>
  <c r="R241" i="3" s="1"/>
  <c r="Q241" i="3" s="1"/>
  <c r="G241" i="3" s="1"/>
  <c r="L241" i="3" s="1"/>
  <c r="V249" i="3"/>
  <c r="AE249" i="3" s="1"/>
  <c r="W256" i="3"/>
  <c r="V256" i="3" s="1"/>
  <c r="U256" i="3" s="1"/>
  <c r="T256" i="3" s="1"/>
  <c r="S256" i="3" s="1"/>
  <c r="R256" i="3" s="1"/>
  <c r="Q256" i="3" s="1"/>
  <c r="G256" i="3" s="1"/>
  <c r="L256" i="3" s="1"/>
  <c r="AA262" i="3"/>
  <c r="AV264" i="3"/>
  <c r="V264" i="3"/>
  <c r="AE264" i="3" s="1"/>
  <c r="AV291" i="3"/>
  <c r="V291" i="3"/>
  <c r="AE291" i="3" s="1"/>
  <c r="W292" i="3"/>
  <c r="V292" i="3" s="1"/>
  <c r="U292" i="3" s="1"/>
  <c r="T292" i="3" s="1"/>
  <c r="AV315" i="3"/>
  <c r="V315" i="3"/>
  <c r="AE315" i="3" s="1"/>
  <c r="W316" i="3"/>
  <c r="W325" i="3"/>
  <c r="V325" i="3" s="1"/>
  <c r="U325" i="3" s="1"/>
  <c r="T325" i="3" s="1"/>
  <c r="S325" i="3" s="1"/>
  <c r="R325" i="3" s="1"/>
  <c r="Q325" i="3" s="1"/>
  <c r="G325" i="3" s="1"/>
  <c r="L325" i="3" s="1"/>
  <c r="AG331" i="3"/>
  <c r="S331" i="3"/>
  <c r="R331" i="3" s="1"/>
  <c r="Q331" i="3" s="1"/>
  <c r="G331" i="3" s="1"/>
  <c r="L331" i="3" s="1"/>
  <c r="H332" i="3"/>
  <c r="H333" i="3" s="1"/>
  <c r="Y331" i="3"/>
  <c r="AB337" i="3"/>
  <c r="AG343" i="3"/>
  <c r="H344" i="3"/>
  <c r="H345" i="3" s="1"/>
  <c r="Y343" i="3"/>
  <c r="V393" i="3"/>
  <c r="AE393" i="3" s="1"/>
  <c r="W397" i="3"/>
  <c r="V397" i="3" s="1"/>
  <c r="U397" i="3" s="1"/>
  <c r="T397" i="3" s="1"/>
  <c r="S397" i="3" s="1"/>
  <c r="R397" i="3" s="1"/>
  <c r="Q397" i="3" s="1"/>
  <c r="G397" i="3" s="1"/>
  <c r="L397" i="3" s="1"/>
  <c r="AC424" i="3"/>
  <c r="AG430" i="3"/>
  <c r="Y430" i="3"/>
  <c r="S430" i="3"/>
  <c r="R430" i="3" s="1"/>
  <c r="Q430" i="3" s="1"/>
  <c r="G430" i="3" s="1"/>
  <c r="L430" i="3" s="1"/>
  <c r="H431" i="3"/>
  <c r="H432" i="3" s="1"/>
  <c r="V432" i="3"/>
  <c r="AE432" i="3" s="1"/>
  <c r="W448" i="3"/>
  <c r="V448" i="3" s="1"/>
  <c r="U448" i="3" s="1"/>
  <c r="T448" i="3" s="1"/>
  <c r="S448" i="3" s="1"/>
  <c r="R448" i="3" s="1"/>
  <c r="Q448" i="3" s="1"/>
  <c r="G448" i="3" s="1"/>
  <c r="L448" i="3" s="1"/>
  <c r="H455" i="3"/>
  <c r="H456" i="3" s="1"/>
  <c r="AG454" i="3"/>
  <c r="Y454" i="3"/>
  <c r="AB454" i="3"/>
  <c r="V480" i="3"/>
  <c r="AE480" i="3" s="1"/>
  <c r="AB511" i="3"/>
  <c r="W547" i="3"/>
  <c r="V547" i="3" s="1"/>
  <c r="U547" i="3" s="1"/>
  <c r="T547" i="3" s="1"/>
  <c r="W583" i="3"/>
  <c r="V583" i="3" s="1"/>
  <c r="U583" i="3" s="1"/>
  <c r="T583" i="3" s="1"/>
  <c r="W601" i="3"/>
  <c r="V601" i="3" s="1"/>
  <c r="U601" i="3" s="1"/>
  <c r="T601" i="3" s="1"/>
  <c r="S601" i="3" s="1"/>
  <c r="R601" i="3" s="1"/>
  <c r="Q601" i="3" s="1"/>
  <c r="G601" i="3" s="1"/>
  <c r="L601" i="3" s="1"/>
  <c r="Y73" i="3"/>
  <c r="Y85" i="3"/>
  <c r="Y97" i="3"/>
  <c r="Y109" i="3"/>
  <c r="Y121" i="3"/>
  <c r="Y133" i="3"/>
  <c r="Y145" i="3"/>
  <c r="Y157" i="3"/>
  <c r="Y169" i="3"/>
  <c r="Y181" i="3"/>
  <c r="Y193" i="3"/>
  <c r="Y205" i="3"/>
  <c r="V226" i="3"/>
  <c r="U226" i="3" s="1"/>
  <c r="T226" i="3" s="1"/>
  <c r="S226" i="3" s="1"/>
  <c r="R226" i="3" s="1"/>
  <c r="Q226" i="3" s="1"/>
  <c r="G226" i="3" s="1"/>
  <c r="L226" i="3" s="1"/>
  <c r="V234" i="3"/>
  <c r="AE234" i="3" s="1"/>
  <c r="Y238" i="3"/>
  <c r="S238" i="3"/>
  <c r="R238" i="3" s="1"/>
  <c r="Q238" i="3" s="1"/>
  <c r="G238" i="3" s="1"/>
  <c r="L238" i="3" s="1"/>
  <c r="AG247" i="3"/>
  <c r="Y247" i="3"/>
  <c r="V253" i="3"/>
  <c r="U253" i="3" s="1"/>
  <c r="T253" i="3" s="1"/>
  <c r="S253" i="3" s="1"/>
  <c r="R253" i="3" s="1"/>
  <c r="Q253" i="3" s="1"/>
  <c r="G253" i="3" s="1"/>
  <c r="L253" i="3" s="1"/>
  <c r="V258" i="3"/>
  <c r="AE258" i="3" s="1"/>
  <c r="W259" i="3"/>
  <c r="V259" i="3" s="1"/>
  <c r="U259" i="3" s="1"/>
  <c r="T259" i="3" s="1"/>
  <c r="S259" i="3" s="1"/>
  <c r="R259" i="3" s="1"/>
  <c r="Q259" i="3" s="1"/>
  <c r="G259" i="3" s="1"/>
  <c r="L259" i="3" s="1"/>
  <c r="R274" i="3"/>
  <c r="Q274" i="3" s="1"/>
  <c r="G274" i="3" s="1"/>
  <c r="L274" i="3" s="1"/>
  <c r="V298" i="3"/>
  <c r="U298" i="3" s="1"/>
  <c r="T298" i="3" s="1"/>
  <c r="S298" i="3" s="1"/>
  <c r="R298" i="3" s="1"/>
  <c r="Q298" i="3" s="1"/>
  <c r="G298" i="3" s="1"/>
  <c r="L298" i="3" s="1"/>
  <c r="AB328" i="3"/>
  <c r="AV330" i="3"/>
  <c r="V330" i="3"/>
  <c r="AE330" i="3" s="1"/>
  <c r="W340" i="3"/>
  <c r="V340" i="3" s="1"/>
  <c r="U340" i="3" s="1"/>
  <c r="T340" i="3" s="1"/>
  <c r="S340" i="3" s="1"/>
  <c r="R340" i="3" s="1"/>
  <c r="Q340" i="3" s="1"/>
  <c r="G340" i="3" s="1"/>
  <c r="L340" i="3" s="1"/>
  <c r="AB346" i="3"/>
  <c r="V369" i="3"/>
  <c r="AE369" i="3" s="1"/>
  <c r="AB373" i="3"/>
  <c r="AG379" i="3"/>
  <c r="H380" i="3"/>
  <c r="H381" i="3" s="1"/>
  <c r="Y379" i="3"/>
  <c r="AB382" i="3"/>
  <c r="W406" i="3"/>
  <c r="V406" i="3" s="1"/>
  <c r="U406" i="3" s="1"/>
  <c r="T406" i="3" s="1"/>
  <c r="S406" i="3" s="1"/>
  <c r="R406" i="3" s="1"/>
  <c r="Q406" i="3" s="1"/>
  <c r="G406" i="3" s="1"/>
  <c r="L406" i="3" s="1"/>
  <c r="W424" i="3"/>
  <c r="V424" i="3" s="1"/>
  <c r="U424" i="3" s="1"/>
  <c r="T424" i="3" s="1"/>
  <c r="S424" i="3" s="1"/>
  <c r="R424" i="3" s="1"/>
  <c r="Q424" i="3" s="1"/>
  <c r="G424" i="3" s="1"/>
  <c r="L424" i="3" s="1"/>
  <c r="V523" i="3"/>
  <c r="U523" i="3" s="1"/>
  <c r="T523" i="3" s="1"/>
  <c r="W529" i="3"/>
  <c r="V529" i="3" s="1"/>
  <c r="U529" i="3" s="1"/>
  <c r="T529" i="3" s="1"/>
  <c r="S529" i="3" s="1"/>
  <c r="R529" i="3" s="1"/>
  <c r="Q529" i="3" s="1"/>
  <c r="G529" i="3" s="1"/>
  <c r="L529" i="3" s="1"/>
  <c r="W541" i="3"/>
  <c r="V541" i="3" s="1"/>
  <c r="U541" i="3" s="1"/>
  <c r="T541" i="3" s="1"/>
  <c r="S541" i="3" s="1"/>
  <c r="R541" i="3" s="1"/>
  <c r="Q541" i="3" s="1"/>
  <c r="G541" i="3" s="1"/>
  <c r="L541" i="3" s="1"/>
  <c r="V546" i="3"/>
  <c r="AE546" i="3" s="1"/>
  <c r="AB574" i="3"/>
  <c r="AG220" i="3"/>
  <c r="S220" i="3"/>
  <c r="R220" i="3" s="1"/>
  <c r="Q220" i="3" s="1"/>
  <c r="G220" i="3" s="1"/>
  <c r="L220" i="3" s="1"/>
  <c r="W220" i="3"/>
  <c r="V220" i="3" s="1"/>
  <c r="U220" i="3" s="1"/>
  <c r="T220" i="3" s="1"/>
  <c r="V223" i="3"/>
  <c r="U223" i="3" s="1"/>
  <c r="T223" i="3" s="1"/>
  <c r="S223" i="3" s="1"/>
  <c r="R223" i="3" s="1"/>
  <c r="Q223" i="3" s="1"/>
  <c r="G223" i="3" s="1"/>
  <c r="L223" i="3" s="1"/>
  <c r="AG244" i="3"/>
  <c r="W244" i="3"/>
  <c r="V244" i="3" s="1"/>
  <c r="U244" i="3" s="1"/>
  <c r="T244" i="3" s="1"/>
  <c r="S244" i="3" s="1"/>
  <c r="R244" i="3" s="1"/>
  <c r="Q244" i="3" s="1"/>
  <c r="G244" i="3" s="1"/>
  <c r="L244" i="3" s="1"/>
  <c r="V247" i="3"/>
  <c r="U247" i="3" s="1"/>
  <c r="T247" i="3" s="1"/>
  <c r="S247" i="3" s="1"/>
  <c r="R247" i="3" s="1"/>
  <c r="Q247" i="3" s="1"/>
  <c r="G247" i="3" s="1"/>
  <c r="L247" i="3" s="1"/>
  <c r="AG268" i="3"/>
  <c r="S268" i="3"/>
  <c r="R268" i="3" s="1"/>
  <c r="Q268" i="3" s="1"/>
  <c r="G268" i="3" s="1"/>
  <c r="L268" i="3" s="1"/>
  <c r="W268" i="3"/>
  <c r="V268" i="3" s="1"/>
  <c r="U268" i="3" s="1"/>
  <c r="T268" i="3" s="1"/>
  <c r="V271" i="3"/>
  <c r="U271" i="3" s="1"/>
  <c r="T271" i="3" s="1"/>
  <c r="S271" i="3" s="1"/>
  <c r="R271" i="3" s="1"/>
  <c r="Q271" i="3" s="1"/>
  <c r="G271" i="3" s="1"/>
  <c r="L271" i="3" s="1"/>
  <c r="V286" i="3"/>
  <c r="U286" i="3" s="1"/>
  <c r="T286" i="3" s="1"/>
  <c r="S286" i="3" s="1"/>
  <c r="R286" i="3" s="1"/>
  <c r="Q286" i="3" s="1"/>
  <c r="G286" i="3" s="1"/>
  <c r="L286" i="3" s="1"/>
  <c r="V295" i="3"/>
  <c r="U295" i="3" s="1"/>
  <c r="T295" i="3" s="1"/>
  <c r="S295" i="3" s="1"/>
  <c r="R295" i="3" s="1"/>
  <c r="Q295" i="3" s="1"/>
  <c r="G295" i="3" s="1"/>
  <c r="L295" i="3" s="1"/>
  <c r="Y298" i="3"/>
  <c r="V310" i="3"/>
  <c r="U310" i="3" s="1"/>
  <c r="T310" i="3" s="1"/>
  <c r="S310" i="3" s="1"/>
  <c r="R310" i="3" s="1"/>
  <c r="Q310" i="3" s="1"/>
  <c r="G310" i="3" s="1"/>
  <c r="L310" i="3" s="1"/>
  <c r="H335" i="3"/>
  <c r="H336" i="3" s="1"/>
  <c r="V334" i="3"/>
  <c r="U334" i="3" s="1"/>
  <c r="T334" i="3" s="1"/>
  <c r="S334" i="3" s="1"/>
  <c r="R334" i="3" s="1"/>
  <c r="Q334" i="3" s="1"/>
  <c r="G334" i="3" s="1"/>
  <c r="L334" i="3" s="1"/>
  <c r="AG355" i="3"/>
  <c r="S355" i="3"/>
  <c r="R355" i="3" s="1"/>
  <c r="Q355" i="3" s="1"/>
  <c r="G355" i="3" s="1"/>
  <c r="L355" i="3" s="1"/>
  <c r="H356" i="3"/>
  <c r="H357" i="3" s="1"/>
  <c r="W355" i="3"/>
  <c r="V355" i="3" s="1"/>
  <c r="U355" i="3" s="1"/>
  <c r="T355" i="3" s="1"/>
  <c r="U361" i="3"/>
  <c r="T361" i="3" s="1"/>
  <c r="S361" i="3" s="1"/>
  <c r="R361" i="3" s="1"/>
  <c r="Q361" i="3" s="1"/>
  <c r="G361" i="3" s="1"/>
  <c r="L361" i="3" s="1"/>
  <c r="V366" i="3"/>
  <c r="AE366" i="3" s="1"/>
  <c r="W373" i="3"/>
  <c r="V373" i="3" s="1"/>
  <c r="U373" i="3" s="1"/>
  <c r="T373" i="3" s="1"/>
  <c r="S373" i="3" s="1"/>
  <c r="R373" i="3" s="1"/>
  <c r="Q373" i="3" s="1"/>
  <c r="G373" i="3" s="1"/>
  <c r="L373" i="3" s="1"/>
  <c r="AC376" i="3"/>
  <c r="W382" i="3"/>
  <c r="V382" i="3" s="1"/>
  <c r="U382" i="3" s="1"/>
  <c r="T382" i="3" s="1"/>
  <c r="S382" i="3" s="1"/>
  <c r="R382" i="3" s="1"/>
  <c r="Q382" i="3" s="1"/>
  <c r="G382" i="3" s="1"/>
  <c r="L382" i="3" s="1"/>
  <c r="S394" i="3"/>
  <c r="V399" i="3"/>
  <c r="AE399" i="3" s="1"/>
  <c r="W400" i="3"/>
  <c r="V400" i="3" s="1"/>
  <c r="U400" i="3" s="1"/>
  <c r="T400" i="3" s="1"/>
  <c r="S400" i="3" s="1"/>
  <c r="R400" i="3" s="1"/>
  <c r="Q400" i="3" s="1"/>
  <c r="G400" i="3" s="1"/>
  <c r="L400" i="3" s="1"/>
  <c r="V408" i="3"/>
  <c r="AE408" i="3" s="1"/>
  <c r="V441" i="3"/>
  <c r="AE441" i="3" s="1"/>
  <c r="AG451" i="3"/>
  <c r="H452" i="3"/>
  <c r="H453" i="3" s="1"/>
  <c r="W451" i="3"/>
  <c r="V451" i="3" s="1"/>
  <c r="U451" i="3" s="1"/>
  <c r="T451" i="3" s="1"/>
  <c r="S451" i="3" s="1"/>
  <c r="R451" i="3" s="1"/>
  <c r="Q451" i="3" s="1"/>
  <c r="G451" i="3" s="1"/>
  <c r="L451" i="3" s="1"/>
  <c r="U457" i="3"/>
  <c r="T457" i="3" s="1"/>
  <c r="S457" i="3" s="1"/>
  <c r="R457" i="3" s="1"/>
  <c r="Q457" i="3" s="1"/>
  <c r="G457" i="3" s="1"/>
  <c r="L457" i="3" s="1"/>
  <c r="V462" i="3"/>
  <c r="AE462" i="3" s="1"/>
  <c r="W469" i="3"/>
  <c r="V469" i="3" s="1"/>
  <c r="U469" i="3" s="1"/>
  <c r="T469" i="3" s="1"/>
  <c r="W487" i="3"/>
  <c r="V487" i="3" s="1"/>
  <c r="U487" i="3" s="1"/>
  <c r="T487" i="3" s="1"/>
  <c r="S487" i="3" s="1"/>
  <c r="R487" i="3" s="1"/>
  <c r="Q487" i="3" s="1"/>
  <c r="G487" i="3" s="1"/>
  <c r="L487" i="3" s="1"/>
  <c r="V510" i="3"/>
  <c r="AE510" i="3" s="1"/>
  <c r="W532" i="3"/>
  <c r="V532" i="3" s="1"/>
  <c r="U532" i="3" s="1"/>
  <c r="T532" i="3" s="1"/>
  <c r="V582" i="3"/>
  <c r="AE582" i="3" s="1"/>
  <c r="AC473" i="3"/>
  <c r="F161" i="10" s="1"/>
  <c r="T473" i="3"/>
  <c r="U473" i="3" s="1"/>
  <c r="AV474" i="3" s="1"/>
  <c r="P473" i="3"/>
  <c r="H472" i="3"/>
  <c r="N473" i="3"/>
  <c r="O473" i="3" s="1"/>
  <c r="I472" i="3"/>
  <c r="I473" i="3" s="1"/>
  <c r="I474" i="3" s="1"/>
  <c r="X473" i="3"/>
  <c r="D161" i="10" s="1"/>
  <c r="AD472" i="3"/>
  <c r="V255" i="3"/>
  <c r="AE255" i="3" s="1"/>
  <c r="V279" i="3"/>
  <c r="AE279" i="3" s="1"/>
  <c r="W280" i="3"/>
  <c r="V280" i="3" s="1"/>
  <c r="U280" i="3" s="1"/>
  <c r="T280" i="3" s="1"/>
  <c r="AG283" i="3"/>
  <c r="S283" i="3"/>
  <c r="R283" i="3" s="1"/>
  <c r="Q283" i="3" s="1"/>
  <c r="G283" i="3" s="1"/>
  <c r="L283" i="3" s="1"/>
  <c r="Y283" i="3"/>
  <c r="V288" i="3"/>
  <c r="AE288" i="3" s="1"/>
  <c r="U289" i="3"/>
  <c r="T289" i="3" s="1"/>
  <c r="S289" i="3" s="1"/>
  <c r="R289" i="3" s="1"/>
  <c r="Q289" i="3" s="1"/>
  <c r="G289" i="3" s="1"/>
  <c r="L289" i="3" s="1"/>
  <c r="W304" i="3"/>
  <c r="V304" i="3" s="1"/>
  <c r="U304" i="3" s="1"/>
  <c r="T304" i="3" s="1"/>
  <c r="AG307" i="3"/>
  <c r="S307" i="3"/>
  <c r="R307" i="3" s="1"/>
  <c r="Q307" i="3" s="1"/>
  <c r="G307" i="3" s="1"/>
  <c r="L307" i="3" s="1"/>
  <c r="Y307" i="3"/>
  <c r="V312" i="3"/>
  <c r="AE312" i="3" s="1"/>
  <c r="U313" i="3"/>
  <c r="T313" i="3" s="1"/>
  <c r="S313" i="3" s="1"/>
  <c r="R313" i="3" s="1"/>
  <c r="Q313" i="3" s="1"/>
  <c r="G313" i="3" s="1"/>
  <c r="L313" i="3" s="1"/>
  <c r="Y322" i="3"/>
  <c r="U328" i="3"/>
  <c r="T328" i="3" s="1"/>
  <c r="S328" i="3" s="1"/>
  <c r="R328" i="3" s="1"/>
  <c r="Q328" i="3" s="1"/>
  <c r="G328" i="3" s="1"/>
  <c r="L328" i="3" s="1"/>
  <c r="W331" i="3"/>
  <c r="V331" i="3" s="1"/>
  <c r="U331" i="3" s="1"/>
  <c r="T331" i="3" s="1"/>
  <c r="V345" i="3"/>
  <c r="AE345" i="3" s="1"/>
  <c r="W349" i="3"/>
  <c r="V349" i="3" s="1"/>
  <c r="U349" i="3" s="1"/>
  <c r="T349" i="3" s="1"/>
  <c r="S349" i="3" s="1"/>
  <c r="R349" i="3" s="1"/>
  <c r="Q349" i="3" s="1"/>
  <c r="G349" i="3" s="1"/>
  <c r="L349" i="3" s="1"/>
  <c r="AC352" i="3"/>
  <c r="W358" i="3"/>
  <c r="V358" i="3" s="1"/>
  <c r="U358" i="3" s="1"/>
  <c r="T358" i="3" s="1"/>
  <c r="S358" i="3" s="1"/>
  <c r="R358" i="3" s="1"/>
  <c r="Q358" i="3" s="1"/>
  <c r="G358" i="3" s="1"/>
  <c r="L358" i="3" s="1"/>
  <c r="V375" i="3"/>
  <c r="AE375" i="3" s="1"/>
  <c r="W376" i="3"/>
  <c r="V376" i="3" s="1"/>
  <c r="U376" i="3" s="1"/>
  <c r="T376" i="3" s="1"/>
  <c r="V384" i="3"/>
  <c r="AE384" i="3" s="1"/>
  <c r="V417" i="3"/>
  <c r="AE417" i="3" s="1"/>
  <c r="AG427" i="3"/>
  <c r="S427" i="3"/>
  <c r="R427" i="3" s="1"/>
  <c r="Q427" i="3" s="1"/>
  <c r="G427" i="3" s="1"/>
  <c r="L427" i="3" s="1"/>
  <c r="H428" i="3"/>
  <c r="H429" i="3" s="1"/>
  <c r="W427" i="3"/>
  <c r="V427" i="3" s="1"/>
  <c r="U427" i="3" s="1"/>
  <c r="T427" i="3" s="1"/>
  <c r="U433" i="3"/>
  <c r="T433" i="3" s="1"/>
  <c r="S433" i="3" s="1"/>
  <c r="R433" i="3" s="1"/>
  <c r="Q433" i="3" s="1"/>
  <c r="G433" i="3" s="1"/>
  <c r="L433" i="3" s="1"/>
  <c r="W445" i="3"/>
  <c r="V445" i="3" s="1"/>
  <c r="U445" i="3" s="1"/>
  <c r="T445" i="3" s="1"/>
  <c r="S445" i="3" s="1"/>
  <c r="R445" i="3" s="1"/>
  <c r="Q445" i="3" s="1"/>
  <c r="G445" i="3" s="1"/>
  <c r="L445" i="3" s="1"/>
  <c r="AC448" i="3"/>
  <c r="W454" i="3"/>
  <c r="V454" i="3" s="1"/>
  <c r="U454" i="3" s="1"/>
  <c r="T454" i="3" s="1"/>
  <c r="S454" i="3" s="1"/>
  <c r="R454" i="3" s="1"/>
  <c r="Q454" i="3" s="1"/>
  <c r="G454" i="3" s="1"/>
  <c r="L454" i="3" s="1"/>
  <c r="V471" i="3"/>
  <c r="AE471" i="3" s="1"/>
  <c r="V477" i="3"/>
  <c r="AE477" i="3" s="1"/>
  <c r="AG484" i="3"/>
  <c r="S484" i="3"/>
  <c r="R484" i="3" s="1"/>
  <c r="Q484" i="3" s="1"/>
  <c r="G484" i="3" s="1"/>
  <c r="L484" i="3" s="1"/>
  <c r="Y484" i="3"/>
  <c r="W490" i="3"/>
  <c r="V490" i="3" s="1"/>
  <c r="U490" i="3" s="1"/>
  <c r="T490" i="3" s="1"/>
  <c r="AC493" i="3"/>
  <c r="AG508" i="3"/>
  <c r="H509" i="3"/>
  <c r="H510" i="3" s="1"/>
  <c r="Y508" i="3"/>
  <c r="V513" i="3"/>
  <c r="AE513" i="3" s="1"/>
  <c r="W520" i="3"/>
  <c r="V520" i="3" s="1"/>
  <c r="U520" i="3" s="1"/>
  <c r="T520" i="3" s="1"/>
  <c r="V561" i="3"/>
  <c r="AE561" i="3" s="1"/>
  <c r="V606" i="3"/>
  <c r="AE606" i="3" s="1"/>
  <c r="X347" i="3"/>
  <c r="D119" i="10" s="1"/>
  <c r="R347" i="3"/>
  <c r="S347" i="3" s="1"/>
  <c r="N347" i="3"/>
  <c r="O347" i="3" s="1"/>
  <c r="AD346" i="3"/>
  <c r="I346" i="3"/>
  <c r="I347" i="3" s="1"/>
  <c r="I348" i="3" s="1"/>
  <c r="T347" i="3"/>
  <c r="U347" i="3" s="1"/>
  <c r="AV348" i="3" s="1"/>
  <c r="H346" i="3"/>
  <c r="Y280" i="3"/>
  <c r="H281" i="3"/>
  <c r="H282" i="3" s="1"/>
  <c r="Y292" i="3"/>
  <c r="H293" i="3"/>
  <c r="H294" i="3" s="1"/>
  <c r="Y304" i="3"/>
  <c r="H305" i="3"/>
  <c r="H306" i="3" s="1"/>
  <c r="Y316" i="3"/>
  <c r="H317" i="3"/>
  <c r="H318" i="3" s="1"/>
  <c r="AG319" i="3"/>
  <c r="S319" i="3"/>
  <c r="R319" i="3" s="1"/>
  <c r="Q319" i="3" s="1"/>
  <c r="G319" i="3" s="1"/>
  <c r="L319" i="3" s="1"/>
  <c r="V333" i="3"/>
  <c r="AE333" i="3" s="1"/>
  <c r="AC340" i="3"/>
  <c r="W343" i="3"/>
  <c r="V343" i="3" s="1"/>
  <c r="U343" i="3" s="1"/>
  <c r="T343" i="3" s="1"/>
  <c r="S343" i="3" s="1"/>
  <c r="R343" i="3" s="1"/>
  <c r="Q343" i="3" s="1"/>
  <c r="G343" i="3" s="1"/>
  <c r="L343" i="3" s="1"/>
  <c r="W364" i="3"/>
  <c r="V364" i="3" s="1"/>
  <c r="U364" i="3" s="1"/>
  <c r="T364" i="3" s="1"/>
  <c r="S364" i="3" s="1"/>
  <c r="R364" i="3" s="1"/>
  <c r="Q364" i="3" s="1"/>
  <c r="G364" i="3" s="1"/>
  <c r="L364" i="3" s="1"/>
  <c r="AG367" i="3"/>
  <c r="S367" i="3"/>
  <c r="R367" i="3" s="1"/>
  <c r="Q367" i="3" s="1"/>
  <c r="G367" i="3" s="1"/>
  <c r="L367" i="3" s="1"/>
  <c r="Y367" i="3"/>
  <c r="V372" i="3"/>
  <c r="AE372" i="3" s="1"/>
  <c r="W388" i="3"/>
  <c r="V388" i="3" s="1"/>
  <c r="U388" i="3" s="1"/>
  <c r="T388" i="3" s="1"/>
  <c r="S388" i="3" s="1"/>
  <c r="R388" i="3" s="1"/>
  <c r="Q388" i="3" s="1"/>
  <c r="G388" i="3" s="1"/>
  <c r="L388" i="3" s="1"/>
  <c r="AG391" i="3"/>
  <c r="Y391" i="3"/>
  <c r="V396" i="3"/>
  <c r="AE396" i="3" s="1"/>
  <c r="W412" i="3"/>
  <c r="V412" i="3" s="1"/>
  <c r="U412" i="3" s="1"/>
  <c r="T412" i="3" s="1"/>
  <c r="S412" i="3" s="1"/>
  <c r="R412" i="3" s="1"/>
  <c r="Q412" i="3" s="1"/>
  <c r="G412" i="3" s="1"/>
  <c r="L412" i="3" s="1"/>
  <c r="AG415" i="3"/>
  <c r="Y415" i="3"/>
  <c r="V420" i="3"/>
  <c r="AE420" i="3" s="1"/>
  <c r="W436" i="3"/>
  <c r="V436" i="3" s="1"/>
  <c r="U436" i="3" s="1"/>
  <c r="T436" i="3" s="1"/>
  <c r="S436" i="3" s="1"/>
  <c r="R436" i="3" s="1"/>
  <c r="Q436" i="3" s="1"/>
  <c r="G436" i="3" s="1"/>
  <c r="L436" i="3" s="1"/>
  <c r="AG439" i="3"/>
  <c r="Y439" i="3"/>
  <c r="V444" i="3"/>
  <c r="AE444" i="3" s="1"/>
  <c r="W460" i="3"/>
  <c r="V460" i="3" s="1"/>
  <c r="U460" i="3" s="1"/>
  <c r="T460" i="3" s="1"/>
  <c r="S460" i="3" s="1"/>
  <c r="R460" i="3" s="1"/>
  <c r="Q460" i="3" s="1"/>
  <c r="G460" i="3" s="1"/>
  <c r="L460" i="3" s="1"/>
  <c r="AG463" i="3"/>
  <c r="Y463" i="3"/>
  <c r="V468" i="3"/>
  <c r="AE468" i="3" s="1"/>
  <c r="W472" i="3"/>
  <c r="V472" i="3" s="1"/>
  <c r="AG475" i="3"/>
  <c r="Y475" i="3"/>
  <c r="S478" i="3"/>
  <c r="H479" i="3"/>
  <c r="H480" i="3" s="1"/>
  <c r="Y490" i="3"/>
  <c r="S490" i="3"/>
  <c r="R490" i="3" s="1"/>
  <c r="Q490" i="3" s="1"/>
  <c r="G490" i="3" s="1"/>
  <c r="L490" i="3" s="1"/>
  <c r="H491" i="3"/>
  <c r="H492" i="3" s="1"/>
  <c r="V492" i="3"/>
  <c r="AE492" i="3" s="1"/>
  <c r="V505" i="3"/>
  <c r="U505" i="3" s="1"/>
  <c r="T505" i="3" s="1"/>
  <c r="S505" i="3" s="1"/>
  <c r="R505" i="3" s="1"/>
  <c r="Q505" i="3" s="1"/>
  <c r="G505" i="3" s="1"/>
  <c r="L505" i="3" s="1"/>
  <c r="V514" i="3"/>
  <c r="U514" i="3" s="1"/>
  <c r="T514" i="3" s="1"/>
  <c r="S514" i="3" s="1"/>
  <c r="R514" i="3" s="1"/>
  <c r="Q514" i="3" s="1"/>
  <c r="G514" i="3" s="1"/>
  <c r="L514" i="3" s="1"/>
  <c r="L515" i="3" s="1"/>
  <c r="W526" i="3"/>
  <c r="V526" i="3" s="1"/>
  <c r="U526" i="3" s="1"/>
  <c r="T526" i="3" s="1"/>
  <c r="S526" i="3" s="1"/>
  <c r="R526" i="3" s="1"/>
  <c r="Q526" i="3" s="1"/>
  <c r="G526" i="3" s="1"/>
  <c r="L526" i="3" s="1"/>
  <c r="W556" i="3"/>
  <c r="V556" i="3" s="1"/>
  <c r="U556" i="3" s="1"/>
  <c r="T556" i="3" s="1"/>
  <c r="AG571" i="3"/>
  <c r="H572" i="3"/>
  <c r="H573" i="3" s="1"/>
  <c r="Y571" i="3"/>
  <c r="V576" i="3"/>
  <c r="AE576" i="3" s="1"/>
  <c r="W592" i="3"/>
  <c r="V592" i="3" s="1"/>
  <c r="U592" i="3" s="1"/>
  <c r="T592" i="3" s="1"/>
  <c r="V597" i="3"/>
  <c r="AE597" i="3" s="1"/>
  <c r="AA598" i="3"/>
  <c r="AC604" i="3"/>
  <c r="AG616" i="3"/>
  <c r="Y616" i="3"/>
  <c r="H617" i="3"/>
  <c r="H618" i="3" s="1"/>
  <c r="W631" i="3"/>
  <c r="V631" i="3" s="1"/>
  <c r="U631" i="3" s="1"/>
  <c r="T631" i="3" s="1"/>
  <c r="AC631" i="3"/>
  <c r="V633" i="3"/>
  <c r="AE633" i="3" s="1"/>
  <c r="V648" i="3"/>
  <c r="AE648" i="3" s="1"/>
  <c r="Y217" i="3"/>
  <c r="Y229" i="3"/>
  <c r="Y241" i="3"/>
  <c r="Y253" i="3"/>
  <c r="Y265" i="3"/>
  <c r="Y277" i="3"/>
  <c r="S280" i="3"/>
  <c r="R280" i="3" s="1"/>
  <c r="Q280" i="3" s="1"/>
  <c r="G280" i="3" s="1"/>
  <c r="L280" i="3" s="1"/>
  <c r="Y289" i="3"/>
  <c r="S292" i="3"/>
  <c r="R292" i="3" s="1"/>
  <c r="Q292" i="3" s="1"/>
  <c r="G292" i="3" s="1"/>
  <c r="L292" i="3" s="1"/>
  <c r="Y301" i="3"/>
  <c r="S304" i="3"/>
  <c r="R304" i="3" s="1"/>
  <c r="Q304" i="3" s="1"/>
  <c r="G304" i="3" s="1"/>
  <c r="L304" i="3" s="1"/>
  <c r="Y313" i="3"/>
  <c r="S316" i="3"/>
  <c r="R316" i="3" s="1"/>
  <c r="Q316" i="3" s="1"/>
  <c r="G316" i="3" s="1"/>
  <c r="L316" i="3" s="1"/>
  <c r="W322" i="3"/>
  <c r="V322" i="3" s="1"/>
  <c r="U322" i="3" s="1"/>
  <c r="T322" i="3" s="1"/>
  <c r="S322" i="3" s="1"/>
  <c r="R322" i="3" s="1"/>
  <c r="Q322" i="3" s="1"/>
  <c r="G322" i="3" s="1"/>
  <c r="L322" i="3" s="1"/>
  <c r="V336" i="3"/>
  <c r="AE336" i="3" s="1"/>
  <c r="W337" i="3"/>
  <c r="V337" i="3" s="1"/>
  <c r="U337" i="3" s="1"/>
  <c r="T337" i="3" s="1"/>
  <c r="S337" i="3" s="1"/>
  <c r="R337" i="3" s="1"/>
  <c r="Q337" i="3" s="1"/>
  <c r="G337" i="3" s="1"/>
  <c r="L337" i="3" s="1"/>
  <c r="V346" i="3"/>
  <c r="AC364" i="3"/>
  <c r="W367" i="3"/>
  <c r="V367" i="3" s="1"/>
  <c r="U367" i="3" s="1"/>
  <c r="T367" i="3" s="1"/>
  <c r="Y370" i="3"/>
  <c r="V370" i="3"/>
  <c r="U370" i="3" s="1"/>
  <c r="T370" i="3" s="1"/>
  <c r="S370" i="3" s="1"/>
  <c r="R370" i="3" s="1"/>
  <c r="Q370" i="3" s="1"/>
  <c r="G370" i="3" s="1"/>
  <c r="L370" i="3" s="1"/>
  <c r="AC388" i="3"/>
  <c r="W391" i="3"/>
  <c r="V391" i="3" s="1"/>
  <c r="U391" i="3" s="1"/>
  <c r="T391" i="3" s="1"/>
  <c r="S391" i="3" s="1"/>
  <c r="R391" i="3" s="1"/>
  <c r="Q391" i="3" s="1"/>
  <c r="G391" i="3" s="1"/>
  <c r="L391" i="3" s="1"/>
  <c r="Y394" i="3"/>
  <c r="R394" i="3"/>
  <c r="Q394" i="3" s="1"/>
  <c r="G394" i="3" s="1"/>
  <c r="L394" i="3" s="1"/>
  <c r="V394" i="3"/>
  <c r="U394" i="3" s="1"/>
  <c r="T394" i="3" s="1"/>
  <c r="AC412" i="3"/>
  <c r="W415" i="3"/>
  <c r="V415" i="3" s="1"/>
  <c r="U415" i="3" s="1"/>
  <c r="T415" i="3" s="1"/>
  <c r="S415" i="3" s="1"/>
  <c r="R415" i="3" s="1"/>
  <c r="Q415" i="3" s="1"/>
  <c r="G415" i="3" s="1"/>
  <c r="L415" i="3" s="1"/>
  <c r="Y418" i="3"/>
  <c r="V418" i="3"/>
  <c r="U418" i="3" s="1"/>
  <c r="T418" i="3" s="1"/>
  <c r="S418" i="3" s="1"/>
  <c r="R418" i="3" s="1"/>
  <c r="Q418" i="3" s="1"/>
  <c r="G418" i="3" s="1"/>
  <c r="L418" i="3" s="1"/>
  <c r="AC436" i="3"/>
  <c r="W439" i="3"/>
  <c r="V439" i="3" s="1"/>
  <c r="U439" i="3" s="1"/>
  <c r="T439" i="3" s="1"/>
  <c r="S439" i="3" s="1"/>
  <c r="R439" i="3" s="1"/>
  <c r="Q439" i="3" s="1"/>
  <c r="G439" i="3" s="1"/>
  <c r="L439" i="3" s="1"/>
  <c r="Y442" i="3"/>
  <c r="V442" i="3"/>
  <c r="U442" i="3" s="1"/>
  <c r="T442" i="3" s="1"/>
  <c r="S442" i="3" s="1"/>
  <c r="R442" i="3" s="1"/>
  <c r="Q442" i="3" s="1"/>
  <c r="G442" i="3" s="1"/>
  <c r="L442" i="3" s="1"/>
  <c r="AC460" i="3"/>
  <c r="W463" i="3"/>
  <c r="V463" i="3" s="1"/>
  <c r="U463" i="3" s="1"/>
  <c r="T463" i="3" s="1"/>
  <c r="S463" i="3" s="1"/>
  <c r="R463" i="3" s="1"/>
  <c r="Q463" i="3" s="1"/>
  <c r="G463" i="3" s="1"/>
  <c r="L463" i="3" s="1"/>
  <c r="Y466" i="3"/>
  <c r="V466" i="3"/>
  <c r="U466" i="3" s="1"/>
  <c r="T466" i="3" s="1"/>
  <c r="S466" i="3" s="1"/>
  <c r="R466" i="3" s="1"/>
  <c r="Q466" i="3" s="1"/>
  <c r="G466" i="3" s="1"/>
  <c r="L466" i="3" s="1"/>
  <c r="W475" i="3"/>
  <c r="V475" i="3" s="1"/>
  <c r="U475" i="3" s="1"/>
  <c r="T475" i="3" s="1"/>
  <c r="S475" i="3" s="1"/>
  <c r="R475" i="3" s="1"/>
  <c r="Q475" i="3" s="1"/>
  <c r="G475" i="3" s="1"/>
  <c r="L475" i="3" s="1"/>
  <c r="Y478" i="3"/>
  <c r="R478" i="3"/>
  <c r="Q478" i="3" s="1"/>
  <c r="G478" i="3" s="1"/>
  <c r="L478" i="3" s="1"/>
  <c r="V481" i="3"/>
  <c r="U481" i="3" s="1"/>
  <c r="T481" i="3" s="1"/>
  <c r="S481" i="3" s="1"/>
  <c r="R481" i="3" s="1"/>
  <c r="Q481" i="3" s="1"/>
  <c r="G481" i="3" s="1"/>
  <c r="L481" i="3" s="1"/>
  <c r="V486" i="3"/>
  <c r="AE486" i="3" s="1"/>
  <c r="V489" i="3"/>
  <c r="AE489" i="3" s="1"/>
  <c r="AG490" i="3"/>
  <c r="W493" i="3"/>
  <c r="V493" i="3" s="1"/>
  <c r="U493" i="3" s="1"/>
  <c r="T493" i="3" s="1"/>
  <c r="S493" i="3" s="1"/>
  <c r="R493" i="3" s="1"/>
  <c r="Q493" i="3" s="1"/>
  <c r="G493" i="3" s="1"/>
  <c r="L493" i="3" s="1"/>
  <c r="Y499" i="3"/>
  <c r="S499" i="3"/>
  <c r="R499" i="3" s="1"/>
  <c r="Q499" i="3" s="1"/>
  <c r="G499" i="3" s="1"/>
  <c r="L499" i="3" s="1"/>
  <c r="AG499" i="3"/>
  <c r="V501" i="3"/>
  <c r="AE501" i="3" s="1"/>
  <c r="AC517" i="3"/>
  <c r="W535" i="3"/>
  <c r="V535" i="3" s="1"/>
  <c r="U535" i="3" s="1"/>
  <c r="T535" i="3" s="1"/>
  <c r="S535" i="3" s="1"/>
  <c r="R535" i="3" s="1"/>
  <c r="Q535" i="3" s="1"/>
  <c r="G535" i="3" s="1"/>
  <c r="L535" i="3" s="1"/>
  <c r="AC544" i="3"/>
  <c r="W565" i="3"/>
  <c r="V565" i="3" s="1"/>
  <c r="U565" i="3" s="1"/>
  <c r="T565" i="3" s="1"/>
  <c r="S565" i="3" s="1"/>
  <c r="R565" i="3" s="1"/>
  <c r="Q565" i="3" s="1"/>
  <c r="G565" i="3" s="1"/>
  <c r="L565" i="3" s="1"/>
  <c r="V573" i="3"/>
  <c r="AE573" i="3" s="1"/>
  <c r="V577" i="3"/>
  <c r="U577" i="3" s="1"/>
  <c r="T577" i="3" s="1"/>
  <c r="S577" i="3" s="1"/>
  <c r="R577" i="3" s="1"/>
  <c r="Q577" i="3" s="1"/>
  <c r="G577" i="3" s="1"/>
  <c r="L577" i="3" s="1"/>
  <c r="L579" i="3" s="1"/>
  <c r="V586" i="3"/>
  <c r="U586" i="3" s="1"/>
  <c r="T586" i="3" s="1"/>
  <c r="S586" i="3" s="1"/>
  <c r="R586" i="3" s="1"/>
  <c r="Q586" i="3" s="1"/>
  <c r="G586" i="3" s="1"/>
  <c r="L586" i="3" s="1"/>
  <c r="Y328" i="3"/>
  <c r="Y340" i="3"/>
  <c r="Y352" i="3"/>
  <c r="Y364" i="3"/>
  <c r="Y376" i="3"/>
  <c r="Y388" i="3"/>
  <c r="Y400" i="3"/>
  <c r="Y412" i="3"/>
  <c r="Y424" i="3"/>
  <c r="Y436" i="3"/>
  <c r="Y448" i="3"/>
  <c r="Y460" i="3"/>
  <c r="H503" i="3"/>
  <c r="H504" i="3" s="1"/>
  <c r="W508" i="3"/>
  <c r="V508" i="3" s="1"/>
  <c r="U508" i="3" s="1"/>
  <c r="T508" i="3" s="1"/>
  <c r="S508" i="3" s="1"/>
  <c r="R508" i="3" s="1"/>
  <c r="Q508" i="3" s="1"/>
  <c r="G508" i="3" s="1"/>
  <c r="L508" i="3" s="1"/>
  <c r="Y511" i="3"/>
  <c r="V511" i="3"/>
  <c r="U511" i="3" s="1"/>
  <c r="T511" i="3" s="1"/>
  <c r="S511" i="3" s="1"/>
  <c r="R511" i="3" s="1"/>
  <c r="Q511" i="3" s="1"/>
  <c r="G511" i="3" s="1"/>
  <c r="L511" i="3" s="1"/>
  <c r="AC529" i="3"/>
  <c r="AG538" i="3"/>
  <c r="H539" i="3"/>
  <c r="H540" i="3" s="1"/>
  <c r="Y538" i="3"/>
  <c r="V540" i="3"/>
  <c r="AE540" i="3" s="1"/>
  <c r="V550" i="3"/>
  <c r="U550" i="3" s="1"/>
  <c r="T550" i="3" s="1"/>
  <c r="W568" i="3"/>
  <c r="V568" i="3" s="1"/>
  <c r="H587" i="3"/>
  <c r="H588" i="3" s="1"/>
  <c r="W589" i="3"/>
  <c r="V589" i="3" s="1"/>
  <c r="U589" i="3" s="1"/>
  <c r="T589" i="3" s="1"/>
  <c r="S589" i="3" s="1"/>
  <c r="R589" i="3" s="1"/>
  <c r="Q589" i="3" s="1"/>
  <c r="G589" i="3" s="1"/>
  <c r="L589" i="3" s="1"/>
  <c r="AG595" i="3"/>
  <c r="H611" i="3"/>
  <c r="H612" i="3" s="1"/>
  <c r="V610" i="3"/>
  <c r="U610" i="3" s="1"/>
  <c r="T610" i="3" s="1"/>
  <c r="S610" i="3" s="1"/>
  <c r="R610" i="3" s="1"/>
  <c r="Q610" i="3" s="1"/>
  <c r="G610" i="3" s="1"/>
  <c r="L610" i="3" s="1"/>
  <c r="AG619" i="3"/>
  <c r="Y619" i="3"/>
  <c r="AV678" i="3"/>
  <c r="V678" i="3"/>
  <c r="AE678" i="3" s="1"/>
  <c r="X539" i="3"/>
  <c r="D183" i="10" s="1"/>
  <c r="R539" i="3"/>
  <c r="S539" i="3" s="1"/>
  <c r="N539" i="3"/>
  <c r="O539" i="3" s="1"/>
  <c r="AD538" i="3"/>
  <c r="I538" i="3"/>
  <c r="I539" i="3" s="1"/>
  <c r="I540" i="3" s="1"/>
  <c r="AC539" i="3"/>
  <c r="F183" i="10" s="1"/>
  <c r="P539" i="3"/>
  <c r="Y337" i="3"/>
  <c r="Y349" i="3"/>
  <c r="Y361" i="3"/>
  <c r="Y373" i="3"/>
  <c r="Y385" i="3"/>
  <c r="Y397" i="3"/>
  <c r="Y409" i="3"/>
  <c r="Y421" i="3"/>
  <c r="Y433" i="3"/>
  <c r="Y445" i="3"/>
  <c r="Y457" i="3"/>
  <c r="Y469" i="3"/>
  <c r="AG496" i="3"/>
  <c r="S496" i="3"/>
  <c r="R496" i="3" s="1"/>
  <c r="Q496" i="3" s="1"/>
  <c r="G496" i="3" s="1"/>
  <c r="L496" i="3" s="1"/>
  <c r="W496" i="3"/>
  <c r="V496" i="3" s="1"/>
  <c r="U496" i="3" s="1"/>
  <c r="T496" i="3" s="1"/>
  <c r="V499" i="3"/>
  <c r="U499" i="3" s="1"/>
  <c r="T499" i="3" s="1"/>
  <c r="W517" i="3"/>
  <c r="V517" i="3" s="1"/>
  <c r="U517" i="3" s="1"/>
  <c r="T517" i="3" s="1"/>
  <c r="S517" i="3" s="1"/>
  <c r="R517" i="3" s="1"/>
  <c r="Q517" i="3" s="1"/>
  <c r="G517" i="3" s="1"/>
  <c r="L517" i="3" s="1"/>
  <c r="AG520" i="3"/>
  <c r="S520" i="3"/>
  <c r="R520" i="3" s="1"/>
  <c r="Q520" i="3" s="1"/>
  <c r="G520" i="3" s="1"/>
  <c r="L520" i="3" s="1"/>
  <c r="Y520" i="3"/>
  <c r="V525" i="3"/>
  <c r="AE525" i="3" s="1"/>
  <c r="AG535" i="3"/>
  <c r="H536" i="3"/>
  <c r="H537" i="3" s="1"/>
  <c r="H551" i="3"/>
  <c r="H552" i="3" s="1"/>
  <c r="S550" i="3"/>
  <c r="R550" i="3" s="1"/>
  <c r="Q550" i="3" s="1"/>
  <c r="G550" i="3" s="1"/>
  <c r="L550" i="3" s="1"/>
  <c r="W553" i="3"/>
  <c r="V553" i="3" s="1"/>
  <c r="U553" i="3" s="1"/>
  <c r="T553" i="3" s="1"/>
  <c r="S553" i="3" s="1"/>
  <c r="R553" i="3" s="1"/>
  <c r="Q553" i="3" s="1"/>
  <c r="G553" i="3" s="1"/>
  <c r="L553" i="3" s="1"/>
  <c r="AG559" i="3"/>
  <c r="AC580" i="3"/>
  <c r="V600" i="3"/>
  <c r="AE600" i="3" s="1"/>
  <c r="V615" i="3"/>
  <c r="AE615" i="3" s="1"/>
  <c r="AC628" i="3"/>
  <c r="W640" i="3"/>
  <c r="V640" i="3" s="1"/>
  <c r="U640" i="3" s="1"/>
  <c r="AG679" i="3"/>
  <c r="H680" i="3"/>
  <c r="H681" i="3" s="1"/>
  <c r="Y679" i="3"/>
  <c r="H664" i="3"/>
  <c r="X665" i="3"/>
  <c r="D225" i="10" s="1"/>
  <c r="R665" i="3"/>
  <c r="S665" i="3" s="1"/>
  <c r="N665" i="3"/>
  <c r="O665" i="3" s="1"/>
  <c r="AD664" i="3"/>
  <c r="I664" i="3"/>
  <c r="I665" i="3" s="1"/>
  <c r="I666" i="3" s="1"/>
  <c r="T665" i="3"/>
  <c r="U665" i="3" s="1"/>
  <c r="AC665" i="3"/>
  <c r="F225" i="10" s="1"/>
  <c r="P665" i="3"/>
  <c r="Y481" i="3"/>
  <c r="Y493" i="3"/>
  <c r="Y505" i="3"/>
  <c r="Y517" i="3"/>
  <c r="Y529" i="3"/>
  <c r="V538" i="3"/>
  <c r="U538" i="3" s="1"/>
  <c r="AC556" i="3"/>
  <c r="W559" i="3"/>
  <c r="V559" i="3" s="1"/>
  <c r="U559" i="3" s="1"/>
  <c r="T559" i="3" s="1"/>
  <c r="S559" i="3" s="1"/>
  <c r="R559" i="3" s="1"/>
  <c r="Q559" i="3" s="1"/>
  <c r="G559" i="3" s="1"/>
  <c r="L559" i="3" s="1"/>
  <c r="Y562" i="3"/>
  <c r="V562" i="3"/>
  <c r="U562" i="3" s="1"/>
  <c r="T562" i="3" s="1"/>
  <c r="S562" i="3" s="1"/>
  <c r="R562" i="3" s="1"/>
  <c r="Q562" i="3" s="1"/>
  <c r="G562" i="3" s="1"/>
  <c r="L562" i="3" s="1"/>
  <c r="W571" i="3"/>
  <c r="V571" i="3" s="1"/>
  <c r="U571" i="3" s="1"/>
  <c r="T571" i="3" s="1"/>
  <c r="S571" i="3" s="1"/>
  <c r="R571" i="3" s="1"/>
  <c r="Q571" i="3" s="1"/>
  <c r="G571" i="3" s="1"/>
  <c r="L571" i="3" s="1"/>
  <c r="Y574" i="3"/>
  <c r="V574" i="3"/>
  <c r="U574" i="3" s="1"/>
  <c r="T574" i="3" s="1"/>
  <c r="S574" i="3" s="1"/>
  <c r="R574" i="3" s="1"/>
  <c r="Q574" i="3" s="1"/>
  <c r="G574" i="3" s="1"/>
  <c r="L574" i="3" s="1"/>
  <c r="AC592" i="3"/>
  <c r="W595" i="3"/>
  <c r="V595" i="3" s="1"/>
  <c r="U595" i="3" s="1"/>
  <c r="T595" i="3" s="1"/>
  <c r="S595" i="3" s="1"/>
  <c r="Y598" i="3"/>
  <c r="V598" i="3"/>
  <c r="U598" i="3" s="1"/>
  <c r="T598" i="3" s="1"/>
  <c r="S598" i="3" s="1"/>
  <c r="R598" i="3" s="1"/>
  <c r="Q598" i="3" s="1"/>
  <c r="G598" i="3" s="1"/>
  <c r="L598" i="3" s="1"/>
  <c r="V609" i="3"/>
  <c r="AE609" i="3" s="1"/>
  <c r="W616" i="3"/>
  <c r="V616" i="3" s="1"/>
  <c r="H623" i="3"/>
  <c r="H624" i="3" s="1"/>
  <c r="V625" i="3"/>
  <c r="U625" i="3" s="1"/>
  <c r="T625" i="3" s="1"/>
  <c r="S625" i="3" s="1"/>
  <c r="R625" i="3" s="1"/>
  <c r="Q625" i="3" s="1"/>
  <c r="G625" i="3" s="1"/>
  <c r="L625" i="3" s="1"/>
  <c r="V639" i="3"/>
  <c r="AE639" i="3" s="1"/>
  <c r="W643" i="3"/>
  <c r="W658" i="3"/>
  <c r="V658" i="3" s="1"/>
  <c r="W673" i="3"/>
  <c r="V673" i="3" s="1"/>
  <c r="U673" i="3" s="1"/>
  <c r="T673" i="3" s="1"/>
  <c r="S673" i="3" s="1"/>
  <c r="R673" i="3" s="1"/>
  <c r="Q673" i="3" s="1"/>
  <c r="G673" i="3" s="1"/>
  <c r="L673" i="3" s="1"/>
  <c r="W676" i="3"/>
  <c r="V676" i="3" s="1"/>
  <c r="U676" i="3" s="1"/>
  <c r="T676" i="3" s="1"/>
  <c r="S676" i="3" s="1"/>
  <c r="R676" i="3" s="1"/>
  <c r="Q676" i="3" s="1"/>
  <c r="G676" i="3" s="1"/>
  <c r="L676" i="3" s="1"/>
  <c r="H568" i="3"/>
  <c r="AC569" i="3"/>
  <c r="F193" i="10" s="1"/>
  <c r="T569" i="3"/>
  <c r="U569" i="3" s="1"/>
  <c r="P569" i="3"/>
  <c r="Y514" i="3"/>
  <c r="Y526" i="3"/>
  <c r="AG532" i="3"/>
  <c r="S532" i="3"/>
  <c r="R532" i="3" s="1"/>
  <c r="Q532" i="3" s="1"/>
  <c r="G532" i="3" s="1"/>
  <c r="L532" i="3" s="1"/>
  <c r="W544" i="3"/>
  <c r="V544" i="3" s="1"/>
  <c r="U544" i="3" s="1"/>
  <c r="T544" i="3" s="1"/>
  <c r="S544" i="3" s="1"/>
  <c r="R544" i="3" s="1"/>
  <c r="Q544" i="3" s="1"/>
  <c r="G544" i="3" s="1"/>
  <c r="L544" i="3" s="1"/>
  <c r="AG547" i="3"/>
  <c r="S547" i="3"/>
  <c r="R547" i="3" s="1"/>
  <c r="Q547" i="3" s="1"/>
  <c r="G547" i="3" s="1"/>
  <c r="L547" i="3" s="1"/>
  <c r="Y547" i="3"/>
  <c r="V552" i="3"/>
  <c r="AE552" i="3" s="1"/>
  <c r="W580" i="3"/>
  <c r="V580" i="3" s="1"/>
  <c r="U580" i="3" s="1"/>
  <c r="AG583" i="3"/>
  <c r="S583" i="3"/>
  <c r="R583" i="3" s="1"/>
  <c r="Q583" i="3" s="1"/>
  <c r="G583" i="3" s="1"/>
  <c r="L583" i="3" s="1"/>
  <c r="Y583" i="3"/>
  <c r="V588" i="3"/>
  <c r="AE588" i="3" s="1"/>
  <c r="W604" i="3"/>
  <c r="V604" i="3" s="1"/>
  <c r="AG607" i="3"/>
  <c r="S607" i="3"/>
  <c r="R607" i="3" s="1"/>
  <c r="Q607" i="3" s="1"/>
  <c r="G607" i="3" s="1"/>
  <c r="L607" i="3" s="1"/>
  <c r="Y607" i="3"/>
  <c r="V612" i="3"/>
  <c r="AE612" i="3" s="1"/>
  <c r="W613" i="3"/>
  <c r="V613" i="3" s="1"/>
  <c r="U613" i="3" s="1"/>
  <c r="T613" i="3" s="1"/>
  <c r="S613" i="3" s="1"/>
  <c r="R613" i="3" s="1"/>
  <c r="Q613" i="3" s="1"/>
  <c r="G613" i="3" s="1"/>
  <c r="L613" i="3" s="1"/>
  <c r="V621" i="3"/>
  <c r="AE621" i="3" s="1"/>
  <c r="AB634" i="3"/>
  <c r="H641" i="3"/>
  <c r="H642" i="3" s="1"/>
  <c r="AG640" i="3"/>
  <c r="Y640" i="3"/>
  <c r="V643" i="3"/>
  <c r="U643" i="3" s="1"/>
  <c r="T643" i="3" s="1"/>
  <c r="S643" i="3" s="1"/>
  <c r="R643" i="3" s="1"/>
  <c r="Q643" i="3" s="1"/>
  <c r="G643" i="3" s="1"/>
  <c r="L643" i="3" s="1"/>
  <c r="V652" i="3"/>
  <c r="U652" i="3" s="1"/>
  <c r="T652" i="3" s="1"/>
  <c r="S652" i="3" s="1"/>
  <c r="R652" i="3" s="1"/>
  <c r="Q652" i="3" s="1"/>
  <c r="G652" i="3" s="1"/>
  <c r="L652" i="3" s="1"/>
  <c r="W652" i="3"/>
  <c r="AV657" i="3"/>
  <c r="X635" i="3"/>
  <c r="D215" i="10" s="1"/>
  <c r="R635" i="3"/>
  <c r="S635" i="3" s="1"/>
  <c r="N635" i="3"/>
  <c r="O635" i="3" s="1"/>
  <c r="AD634" i="3"/>
  <c r="I634" i="3"/>
  <c r="I635" i="3" s="1"/>
  <c r="I636" i="3" s="1"/>
  <c r="T635" i="3"/>
  <c r="U635" i="3" s="1"/>
  <c r="AV636" i="3" s="1"/>
  <c r="H634" i="3"/>
  <c r="Y541" i="3"/>
  <c r="Y553" i="3"/>
  <c r="Y565" i="3"/>
  <c r="Y577" i="3"/>
  <c r="Y589" i="3"/>
  <c r="Y601" i="3"/>
  <c r="Y613" i="3"/>
  <c r="W628" i="3"/>
  <c r="V628" i="3" s="1"/>
  <c r="U628" i="3" s="1"/>
  <c r="T628" i="3" s="1"/>
  <c r="AG631" i="3"/>
  <c r="S631" i="3"/>
  <c r="R631" i="3" s="1"/>
  <c r="Q631" i="3" s="1"/>
  <c r="G631" i="3" s="1"/>
  <c r="L631" i="3" s="1"/>
  <c r="Y631" i="3"/>
  <c r="V634" i="3"/>
  <c r="AG646" i="3"/>
  <c r="AC617" i="3"/>
  <c r="F209" i="10" s="1"/>
  <c r="T617" i="3"/>
  <c r="U617" i="3" s="1"/>
  <c r="V618" i="3" s="1"/>
  <c r="AE618" i="3" s="1"/>
  <c r="P617" i="3"/>
  <c r="Y544" i="3"/>
  <c r="Y556" i="3"/>
  <c r="Y580" i="3"/>
  <c r="Y592" i="3"/>
  <c r="Y604" i="3"/>
  <c r="V622" i="3"/>
  <c r="U622" i="3" s="1"/>
  <c r="T622" i="3" s="1"/>
  <c r="S622" i="3" s="1"/>
  <c r="R622" i="3" s="1"/>
  <c r="Q622" i="3" s="1"/>
  <c r="G622" i="3" s="1"/>
  <c r="L622" i="3" s="1"/>
  <c r="H632" i="3"/>
  <c r="H633" i="3" s="1"/>
  <c r="W637" i="3"/>
  <c r="V637" i="3" s="1"/>
  <c r="U637" i="3" s="1"/>
  <c r="T637" i="3" s="1"/>
  <c r="S637" i="3" s="1"/>
  <c r="R637" i="3" s="1"/>
  <c r="Q637" i="3" s="1"/>
  <c r="G637" i="3" s="1"/>
  <c r="L637" i="3" s="1"/>
  <c r="AB640" i="3"/>
  <c r="AC655" i="3"/>
  <c r="H662" i="3"/>
  <c r="H663" i="3" s="1"/>
  <c r="S661" i="3"/>
  <c r="R661" i="3" s="1"/>
  <c r="Q661" i="3" s="1"/>
  <c r="G661" i="3" s="1"/>
  <c r="L661" i="3" s="1"/>
  <c r="V661" i="3"/>
  <c r="U661" i="3" s="1"/>
  <c r="T661" i="3" s="1"/>
  <c r="AC667" i="3"/>
  <c r="W670" i="3"/>
  <c r="V670" i="3" s="1"/>
  <c r="U670" i="3" s="1"/>
  <c r="T670" i="3" s="1"/>
  <c r="Y625" i="3"/>
  <c r="S628" i="3"/>
  <c r="R628" i="3" s="1"/>
  <c r="Q628" i="3" s="1"/>
  <c r="G628" i="3" s="1"/>
  <c r="L628" i="3" s="1"/>
  <c r="AG628" i="3"/>
  <c r="W655" i="3"/>
  <c r="V655" i="3" s="1"/>
  <c r="U655" i="3" s="1"/>
  <c r="T655" i="3" s="1"/>
  <c r="S655" i="3" s="1"/>
  <c r="R655" i="3" s="1"/>
  <c r="Q655" i="3" s="1"/>
  <c r="G655" i="3" s="1"/>
  <c r="L655" i="3" s="1"/>
  <c r="AG658" i="3"/>
  <c r="Y658" i="3"/>
  <c r="H659" i="3"/>
  <c r="H660" i="3" s="1"/>
  <c r="V663" i="3"/>
  <c r="AE663" i="3" s="1"/>
  <c r="W667" i="3"/>
  <c r="V667" i="3" s="1"/>
  <c r="U667" i="3" s="1"/>
  <c r="T667" i="3" s="1"/>
  <c r="S667" i="3" s="1"/>
  <c r="R667" i="3" s="1"/>
  <c r="Q667" i="3" s="1"/>
  <c r="G667" i="3" s="1"/>
  <c r="L667" i="3" s="1"/>
  <c r="AG670" i="3"/>
  <c r="S670" i="3"/>
  <c r="R670" i="3" s="1"/>
  <c r="Q670" i="3" s="1"/>
  <c r="G670" i="3" s="1"/>
  <c r="L670" i="3" s="1"/>
  <c r="Y670" i="3"/>
  <c r="V675" i="3"/>
  <c r="AE675" i="3" s="1"/>
  <c r="W682" i="3"/>
  <c r="V682" i="3" s="1"/>
  <c r="U682" i="3" s="1"/>
  <c r="T682" i="3" s="1"/>
  <c r="S682" i="3" s="1"/>
  <c r="R682" i="3" s="1"/>
  <c r="Q682" i="3" s="1"/>
  <c r="G682" i="3" s="1"/>
  <c r="L682" i="3" s="1"/>
  <c r="Y628" i="3"/>
  <c r="W646" i="3"/>
  <c r="V646" i="3" s="1"/>
  <c r="U646" i="3" s="1"/>
  <c r="T646" i="3" s="1"/>
  <c r="S646" i="3" s="1"/>
  <c r="R646" i="3" s="1"/>
  <c r="Q646" i="3" s="1"/>
  <c r="G646" i="3" s="1"/>
  <c r="L646" i="3" s="1"/>
  <c r="Y649" i="3"/>
  <c r="V649" i="3"/>
  <c r="U649" i="3" s="1"/>
  <c r="T649" i="3" s="1"/>
  <c r="Y673" i="3"/>
  <c r="AC679" i="3"/>
  <c r="X641" i="3"/>
  <c r="D217" i="10" s="1"/>
  <c r="R641" i="3"/>
  <c r="S641" i="3" s="1"/>
  <c r="N641" i="3"/>
  <c r="O641" i="3" s="1"/>
  <c r="AD640" i="3"/>
  <c r="I640" i="3"/>
  <c r="I641" i="3" s="1"/>
  <c r="I642" i="3" s="1"/>
  <c r="AC659" i="3"/>
  <c r="F223" i="10" s="1"/>
  <c r="T659" i="3"/>
  <c r="U659" i="3" s="1"/>
  <c r="V660" i="3" s="1"/>
  <c r="AE660" i="3" s="1"/>
  <c r="P659" i="3"/>
  <c r="Y643" i="3"/>
  <c r="Y655" i="3"/>
  <c r="Y667" i="3"/>
  <c r="H668" i="3"/>
  <c r="H669" i="3" s="1"/>
  <c r="Y652" i="3"/>
  <c r="Y676" i="3"/>
  <c r="W679" i="3"/>
  <c r="V679" i="3" s="1"/>
  <c r="U679" i="3" s="1"/>
  <c r="T679" i="3" s="1"/>
  <c r="S679" i="3" s="1"/>
  <c r="R679" i="3" s="1"/>
  <c r="Q679" i="3" s="1"/>
  <c r="G679" i="3" s="1"/>
  <c r="L679" i="3" s="1"/>
  <c r="AG682" i="3"/>
  <c r="Y682" i="3"/>
  <c r="J3" i="14"/>
  <c r="H3" i="14"/>
  <c r="L506" i="3" l="1"/>
  <c r="L507" i="3"/>
  <c r="L120" i="3"/>
  <c r="L119" i="3"/>
  <c r="L627" i="3"/>
  <c r="L626" i="3"/>
  <c r="L482" i="3"/>
  <c r="L483" i="3"/>
  <c r="U619" i="3"/>
  <c r="T619" i="3" s="1"/>
  <c r="S619" i="3" s="1"/>
  <c r="R619" i="3" s="1"/>
  <c r="Q619" i="3" s="1"/>
  <c r="G619" i="3" s="1"/>
  <c r="L619" i="3" s="1"/>
  <c r="S16" i="3"/>
  <c r="R16" i="3" s="1"/>
  <c r="Q16" i="3" s="1"/>
  <c r="G16" i="3" s="1"/>
  <c r="L16" i="3" s="1"/>
  <c r="V429" i="3"/>
  <c r="AE429" i="3" s="1"/>
  <c r="AG16" i="3"/>
  <c r="S592" i="3"/>
  <c r="R592" i="3" s="1"/>
  <c r="Q592" i="3" s="1"/>
  <c r="G592" i="3" s="1"/>
  <c r="L592" i="3" s="1"/>
  <c r="H377" i="3"/>
  <c r="H378" i="3" s="1"/>
  <c r="AG376" i="3"/>
  <c r="H590" i="3"/>
  <c r="H591" i="3" s="1"/>
  <c r="AG589" i="3"/>
  <c r="S556" i="3"/>
  <c r="V450" i="3"/>
  <c r="AE450" i="3" s="1"/>
  <c r="H398" i="3"/>
  <c r="H399" i="3" s="1"/>
  <c r="AG397" i="3"/>
  <c r="S376" i="3"/>
  <c r="R376" i="3" s="1"/>
  <c r="Q376" i="3" s="1"/>
  <c r="G376" i="3" s="1"/>
  <c r="L376" i="3" s="1"/>
  <c r="L377" i="3" s="1"/>
  <c r="H470" i="3"/>
  <c r="H471" i="3" s="1"/>
  <c r="S469" i="3"/>
  <c r="R469" i="3" s="1"/>
  <c r="Q469" i="3" s="1"/>
  <c r="G469" i="3" s="1"/>
  <c r="L469" i="3" s="1"/>
  <c r="V303" i="3"/>
  <c r="AE303" i="3" s="1"/>
  <c r="H638" i="3"/>
  <c r="H639" i="3" s="1"/>
  <c r="AG637" i="3"/>
  <c r="V210" i="3"/>
  <c r="AE210" i="3" s="1"/>
  <c r="L566" i="3"/>
  <c r="L567" i="3"/>
  <c r="L543" i="3"/>
  <c r="L542" i="3"/>
  <c r="L516" i="3"/>
  <c r="L435" i="3"/>
  <c r="L434" i="3"/>
  <c r="L144" i="3"/>
  <c r="L143" i="3"/>
  <c r="L180" i="3"/>
  <c r="L179" i="3"/>
  <c r="L167" i="3"/>
  <c r="L96" i="3"/>
  <c r="L95" i="3"/>
  <c r="L60" i="3"/>
  <c r="L204" i="3"/>
  <c r="L203" i="3"/>
  <c r="L228" i="3"/>
  <c r="L227" i="3"/>
  <c r="V636" i="3"/>
  <c r="AE636" i="3" s="1"/>
  <c r="R595" i="3"/>
  <c r="Q595" i="3" s="1"/>
  <c r="G595" i="3" s="1"/>
  <c r="L595" i="3" s="1"/>
  <c r="L596" i="3" s="1"/>
  <c r="V549" i="3"/>
  <c r="AE549" i="3" s="1"/>
  <c r="L156" i="3"/>
  <c r="L155" i="3"/>
  <c r="L42" i="3"/>
  <c r="L41" i="3"/>
  <c r="L458" i="3"/>
  <c r="L459" i="3"/>
  <c r="L30" i="3"/>
  <c r="L29" i="3"/>
  <c r="L653" i="3"/>
  <c r="L654" i="3"/>
  <c r="L387" i="3"/>
  <c r="L386" i="3"/>
  <c r="L363" i="3"/>
  <c r="L362" i="3"/>
  <c r="L84" i="3"/>
  <c r="L83" i="3"/>
  <c r="L18" i="3"/>
  <c r="L17" i="3"/>
  <c r="L54" i="3"/>
  <c r="L53" i="3"/>
  <c r="T580" i="3"/>
  <c r="S580" i="3" s="1"/>
  <c r="R580" i="3" s="1"/>
  <c r="Q580" i="3" s="1"/>
  <c r="G580" i="3" s="1"/>
  <c r="L580" i="3" s="1"/>
  <c r="Y523" i="3"/>
  <c r="AG523" i="3"/>
  <c r="H533" i="3"/>
  <c r="H534" i="3" s="1"/>
  <c r="Y532" i="3"/>
  <c r="U604" i="3"/>
  <c r="T604" i="3" s="1"/>
  <c r="S604" i="3" s="1"/>
  <c r="R604" i="3" s="1"/>
  <c r="Q604" i="3" s="1"/>
  <c r="G604" i="3" s="1"/>
  <c r="L604" i="3" s="1"/>
  <c r="L578" i="3"/>
  <c r="L219" i="3"/>
  <c r="Y595" i="3"/>
  <c r="H596" i="3"/>
  <c r="H597" i="3" s="1"/>
  <c r="L411" i="3"/>
  <c r="T640" i="3"/>
  <c r="S640" i="3" s="1"/>
  <c r="R640" i="3" s="1"/>
  <c r="Q640" i="3" s="1"/>
  <c r="G640" i="3" s="1"/>
  <c r="L640" i="3" s="1"/>
  <c r="AG649" i="3"/>
  <c r="H650" i="3"/>
  <c r="H651" i="3" s="1"/>
  <c r="S649" i="3"/>
  <c r="R649" i="3" s="1"/>
  <c r="Q649" i="3" s="1"/>
  <c r="G649" i="3" s="1"/>
  <c r="L649" i="3" s="1"/>
  <c r="L651" i="3" s="1"/>
  <c r="V534" i="3"/>
  <c r="AE534" i="3" s="1"/>
  <c r="S523" i="3"/>
  <c r="R523" i="3" s="1"/>
  <c r="Q523" i="3" s="1"/>
  <c r="G523" i="3" s="1"/>
  <c r="L523" i="3" s="1"/>
  <c r="L524" i="3" s="1"/>
  <c r="L71" i="3"/>
  <c r="U634" i="3"/>
  <c r="T634" i="3" s="1"/>
  <c r="H524" i="3"/>
  <c r="H525" i="3" s="1"/>
  <c r="R556" i="3"/>
  <c r="Q556" i="3" s="1"/>
  <c r="G556" i="3" s="1"/>
  <c r="L556" i="3" s="1"/>
  <c r="L557" i="3" s="1"/>
  <c r="L680" i="3"/>
  <c r="L681" i="3"/>
  <c r="L624" i="3"/>
  <c r="L623" i="3"/>
  <c r="L584" i="3"/>
  <c r="L585" i="3"/>
  <c r="L548" i="3"/>
  <c r="L549" i="3"/>
  <c r="L536" i="3"/>
  <c r="L537" i="3"/>
  <c r="L465" i="3"/>
  <c r="L464" i="3"/>
  <c r="L237" i="3"/>
  <c r="L236" i="3"/>
  <c r="L248" i="3"/>
  <c r="L249" i="3"/>
  <c r="L134" i="3"/>
  <c r="L135" i="3"/>
  <c r="L234" i="3"/>
  <c r="L233" i="3"/>
  <c r="L489" i="3"/>
  <c r="L488" i="3"/>
  <c r="L141" i="3"/>
  <c r="L140" i="3"/>
  <c r="L51" i="3"/>
  <c r="L50" i="3"/>
  <c r="L74" i="3"/>
  <c r="L75" i="3"/>
  <c r="L639" i="3"/>
  <c r="L638" i="3"/>
  <c r="L533" i="3"/>
  <c r="L534" i="3"/>
  <c r="L573" i="3"/>
  <c r="L572" i="3"/>
  <c r="L417" i="3"/>
  <c r="L416" i="3"/>
  <c r="L270" i="3"/>
  <c r="L269" i="3"/>
  <c r="L432" i="3"/>
  <c r="L431" i="3"/>
  <c r="L404" i="3"/>
  <c r="L405" i="3"/>
  <c r="L360" i="3"/>
  <c r="L359" i="3"/>
  <c r="L12" i="3"/>
  <c r="L11" i="3"/>
  <c r="L230" i="3"/>
  <c r="L231" i="3"/>
  <c r="L216" i="3"/>
  <c r="L215" i="3"/>
  <c r="L165" i="3"/>
  <c r="L164" i="3"/>
  <c r="L126" i="3"/>
  <c r="L125" i="3"/>
  <c r="L57" i="3"/>
  <c r="L56" i="3"/>
  <c r="L672" i="3"/>
  <c r="L671" i="3"/>
  <c r="L564" i="3"/>
  <c r="L563" i="3"/>
  <c r="L597" i="3"/>
  <c r="L498" i="3"/>
  <c r="L497" i="3"/>
  <c r="L420" i="3"/>
  <c r="L419" i="3"/>
  <c r="L441" i="3"/>
  <c r="L440" i="3"/>
  <c r="L393" i="3"/>
  <c r="L392" i="3"/>
  <c r="L369" i="3"/>
  <c r="L368" i="3"/>
  <c r="L321" i="3"/>
  <c r="L320" i="3"/>
  <c r="L285" i="3"/>
  <c r="L284" i="3"/>
  <c r="L336" i="3"/>
  <c r="L335" i="3"/>
  <c r="L246" i="3"/>
  <c r="L245" i="3"/>
  <c r="L345" i="3"/>
  <c r="L344" i="3"/>
  <c r="L158" i="3"/>
  <c r="L159" i="3"/>
  <c r="L186" i="3"/>
  <c r="L185" i="3"/>
  <c r="L504" i="3"/>
  <c r="L503" i="3"/>
  <c r="L117" i="3"/>
  <c r="L116" i="3"/>
  <c r="L102" i="3"/>
  <c r="L101" i="3"/>
  <c r="L78" i="3"/>
  <c r="L77" i="3"/>
  <c r="L15" i="3"/>
  <c r="L14" i="3"/>
  <c r="L138" i="3"/>
  <c r="L137" i="3"/>
  <c r="L114" i="3"/>
  <c r="L113" i="3"/>
  <c r="L39" i="3"/>
  <c r="L38" i="3"/>
  <c r="L27" i="3"/>
  <c r="L26" i="3"/>
  <c r="L194" i="3"/>
  <c r="L195" i="3"/>
  <c r="L110" i="3"/>
  <c r="L111" i="3"/>
  <c r="L684" i="3"/>
  <c r="L683" i="3"/>
  <c r="L632" i="3"/>
  <c r="L633" i="3"/>
  <c r="L576" i="3"/>
  <c r="L575" i="3"/>
  <c r="L480" i="3"/>
  <c r="L479" i="3"/>
  <c r="L477" i="3"/>
  <c r="L476" i="3"/>
  <c r="L380" i="3"/>
  <c r="L381" i="3"/>
  <c r="L182" i="3"/>
  <c r="L183" i="3"/>
  <c r="L86" i="3"/>
  <c r="L87" i="3"/>
  <c r="L210" i="3"/>
  <c r="L209" i="3"/>
  <c r="L225" i="3"/>
  <c r="L224" i="3"/>
  <c r="L213" i="3"/>
  <c r="L212" i="3"/>
  <c r="L66" i="3"/>
  <c r="L65" i="3"/>
  <c r="L677" i="3"/>
  <c r="L678" i="3"/>
  <c r="L500" i="3"/>
  <c r="L501" i="3"/>
  <c r="L396" i="3"/>
  <c r="L395" i="3"/>
  <c r="L305" i="3"/>
  <c r="L306" i="3"/>
  <c r="L485" i="3"/>
  <c r="L486" i="3"/>
  <c r="L429" i="3"/>
  <c r="L428" i="3"/>
  <c r="L309" i="3"/>
  <c r="L308" i="3"/>
  <c r="L357" i="3"/>
  <c r="L356" i="3"/>
  <c r="L146" i="3"/>
  <c r="L147" i="3"/>
  <c r="L36" i="3"/>
  <c r="L35" i="3"/>
  <c r="L189" i="3"/>
  <c r="L188" i="3"/>
  <c r="L150" i="3"/>
  <c r="L149" i="3"/>
  <c r="L63" i="3"/>
  <c r="L62" i="3"/>
  <c r="L668" i="3"/>
  <c r="L669" i="3"/>
  <c r="L629" i="3"/>
  <c r="L630" i="3"/>
  <c r="L648" i="3"/>
  <c r="L647" i="3"/>
  <c r="L608" i="3"/>
  <c r="L609" i="3"/>
  <c r="L675" i="3"/>
  <c r="L674" i="3"/>
  <c r="L561" i="3"/>
  <c r="L560" i="3"/>
  <c r="L521" i="3"/>
  <c r="L522" i="3"/>
  <c r="L513" i="3"/>
  <c r="L512" i="3"/>
  <c r="L317" i="3"/>
  <c r="L318" i="3"/>
  <c r="L492" i="3"/>
  <c r="L491" i="3"/>
  <c r="L384" i="3"/>
  <c r="L383" i="3"/>
  <c r="L222" i="3"/>
  <c r="L221" i="3"/>
  <c r="L300" i="3"/>
  <c r="L299" i="3"/>
  <c r="L170" i="3"/>
  <c r="L171" i="3"/>
  <c r="L122" i="3"/>
  <c r="L123" i="3"/>
  <c r="L264" i="3"/>
  <c r="L263" i="3"/>
  <c r="L47" i="3"/>
  <c r="L48" i="3"/>
  <c r="L23" i="3"/>
  <c r="L24" i="3"/>
  <c r="L257" i="3"/>
  <c r="L258" i="3"/>
  <c r="L162" i="3"/>
  <c r="L161" i="3"/>
  <c r="L90" i="3"/>
  <c r="L89" i="3"/>
  <c r="L201" i="3"/>
  <c r="L200" i="3"/>
  <c r="L206" i="3"/>
  <c r="L207" i="3"/>
  <c r="AB616" i="3"/>
  <c r="G616" i="3"/>
  <c r="L616" i="3" s="1"/>
  <c r="L663" i="3"/>
  <c r="L662" i="3"/>
  <c r="AB568" i="3"/>
  <c r="L530" i="3"/>
  <c r="L531" i="3"/>
  <c r="L444" i="3"/>
  <c r="L443" i="3"/>
  <c r="L527" i="3"/>
  <c r="L528" i="3"/>
  <c r="L449" i="3"/>
  <c r="L450" i="3"/>
  <c r="L293" i="3"/>
  <c r="L294" i="3"/>
  <c r="L552" i="3"/>
  <c r="L551" i="3"/>
  <c r="L374" i="3"/>
  <c r="L375" i="3"/>
  <c r="L323" i="3"/>
  <c r="L324" i="3"/>
  <c r="L398" i="3"/>
  <c r="L399" i="3"/>
  <c r="L338" i="3"/>
  <c r="L339" i="3"/>
  <c r="L276" i="3"/>
  <c r="L275" i="3"/>
  <c r="L198" i="3"/>
  <c r="L197" i="3"/>
  <c r="L254" i="3"/>
  <c r="L255" i="3"/>
  <c r="L252" i="3"/>
  <c r="L251" i="3"/>
  <c r="L44" i="3"/>
  <c r="L45" i="3"/>
  <c r="L93" i="3"/>
  <c r="L92" i="3"/>
  <c r="AV618" i="3"/>
  <c r="U616" i="3"/>
  <c r="T616" i="3" s="1"/>
  <c r="S616" i="3" s="1"/>
  <c r="R616" i="3" s="1"/>
  <c r="Q616" i="3" s="1"/>
  <c r="AV570" i="3"/>
  <c r="U568" i="3"/>
  <c r="T568" i="3" s="1"/>
  <c r="V666" i="3"/>
  <c r="AE666" i="3" s="1"/>
  <c r="AV666" i="3"/>
  <c r="L612" i="3"/>
  <c r="L611" i="3"/>
  <c r="L555" i="3"/>
  <c r="L554" i="3"/>
  <c r="L603" i="3"/>
  <c r="L602" i="3"/>
  <c r="L545" i="3"/>
  <c r="L546" i="3"/>
  <c r="L453" i="3"/>
  <c r="L452" i="3"/>
  <c r="L389" i="3"/>
  <c r="L390" i="3"/>
  <c r="L288" i="3"/>
  <c r="L287" i="3"/>
  <c r="L425" i="3"/>
  <c r="L426" i="3"/>
  <c r="L470" i="3"/>
  <c r="L471" i="3"/>
  <c r="V570" i="3"/>
  <c r="AE570" i="3" s="1"/>
  <c r="L401" i="3"/>
  <c r="L402" i="3"/>
  <c r="L132" i="3"/>
  <c r="L131" i="3"/>
  <c r="L656" i="3"/>
  <c r="L657" i="3"/>
  <c r="H569" i="3"/>
  <c r="H570" i="3" s="1"/>
  <c r="Y568" i="3"/>
  <c r="AG568" i="3"/>
  <c r="S568" i="3"/>
  <c r="R568" i="3" s="1"/>
  <c r="Q568" i="3" s="1"/>
  <c r="G568" i="3" s="1"/>
  <c r="L568" i="3" s="1"/>
  <c r="AB664" i="3"/>
  <c r="L644" i="3"/>
  <c r="L645" i="3"/>
  <c r="T538" i="3"/>
  <c r="S538" i="3" s="1"/>
  <c r="R538" i="3" s="1"/>
  <c r="Q538" i="3" s="1"/>
  <c r="G538" i="3" s="1"/>
  <c r="L538" i="3" s="1"/>
  <c r="L461" i="3"/>
  <c r="L462" i="3"/>
  <c r="L413" i="3"/>
  <c r="L414" i="3"/>
  <c r="L365" i="3"/>
  <c r="L366" i="3"/>
  <c r="U346" i="3"/>
  <c r="T346" i="3" s="1"/>
  <c r="V348" i="3"/>
  <c r="AE348" i="3" s="1"/>
  <c r="L341" i="3"/>
  <c r="L342" i="3"/>
  <c r="L333" i="3"/>
  <c r="L332" i="3"/>
  <c r="H347" i="3"/>
  <c r="H348" i="3" s="1"/>
  <c r="Y346" i="3"/>
  <c r="S346" i="3"/>
  <c r="R346" i="3" s="1"/>
  <c r="Q346" i="3" s="1"/>
  <c r="G346" i="3" s="1"/>
  <c r="L346" i="3" s="1"/>
  <c r="AG346" i="3"/>
  <c r="L353" i="3"/>
  <c r="L354" i="3"/>
  <c r="L296" i="3"/>
  <c r="L297" i="3"/>
  <c r="AB472" i="3"/>
  <c r="L327" i="3"/>
  <c r="L326" i="3"/>
  <c r="L302" i="3"/>
  <c r="L303" i="3"/>
  <c r="L266" i="3"/>
  <c r="L267" i="3"/>
  <c r="L456" i="3"/>
  <c r="L455" i="3"/>
  <c r="L290" i="3"/>
  <c r="L291" i="3"/>
  <c r="V474" i="3"/>
  <c r="AE474" i="3" s="1"/>
  <c r="L177" i="3"/>
  <c r="L176" i="3"/>
  <c r="L81" i="3"/>
  <c r="L80" i="3"/>
  <c r="U664" i="3"/>
  <c r="T664" i="3" s="1"/>
  <c r="S664" i="3" s="1"/>
  <c r="R664" i="3" s="1"/>
  <c r="Q664" i="3" s="1"/>
  <c r="G664" i="3" s="1"/>
  <c r="L664" i="3" s="1"/>
  <c r="AB658" i="3"/>
  <c r="H665" i="3"/>
  <c r="H666" i="3" s="1"/>
  <c r="Y664" i="3"/>
  <c r="AG664" i="3"/>
  <c r="L615" i="3"/>
  <c r="L614" i="3"/>
  <c r="L600" i="3"/>
  <c r="L599" i="3"/>
  <c r="L605" i="3"/>
  <c r="L606" i="3"/>
  <c r="L350" i="3"/>
  <c r="L351" i="3"/>
  <c r="L312" i="3"/>
  <c r="L311" i="3"/>
  <c r="L272" i="3"/>
  <c r="L273" i="3"/>
  <c r="L153" i="3"/>
  <c r="L152" i="3"/>
  <c r="L98" i="3"/>
  <c r="L99" i="3"/>
  <c r="L240" i="3"/>
  <c r="L239" i="3"/>
  <c r="L69" i="3"/>
  <c r="L68" i="3"/>
  <c r="L192" i="3"/>
  <c r="L191" i="3"/>
  <c r="AV660" i="3"/>
  <c r="U658" i="3"/>
  <c r="T658" i="3" s="1"/>
  <c r="S658" i="3" s="1"/>
  <c r="R658" i="3" s="1"/>
  <c r="Q658" i="3" s="1"/>
  <c r="G658" i="3" s="1"/>
  <c r="L658" i="3" s="1"/>
  <c r="S634" i="3"/>
  <c r="R634" i="3" s="1"/>
  <c r="Q634" i="3" s="1"/>
  <c r="G634" i="3" s="1"/>
  <c r="L634" i="3" s="1"/>
  <c r="H635" i="3"/>
  <c r="H636" i="3" s="1"/>
  <c r="Y634" i="3"/>
  <c r="AG634" i="3"/>
  <c r="L593" i="3"/>
  <c r="L594" i="3"/>
  <c r="AB538" i="3"/>
  <c r="L437" i="3"/>
  <c r="L438" i="3"/>
  <c r="L422" i="3"/>
  <c r="L423" i="3"/>
  <c r="L408" i="3"/>
  <c r="L407" i="3"/>
  <c r="L510" i="3"/>
  <c r="L509" i="3"/>
  <c r="L281" i="3"/>
  <c r="L282" i="3"/>
  <c r="L314" i="3"/>
  <c r="L315" i="3"/>
  <c r="L129" i="3"/>
  <c r="L128" i="3"/>
  <c r="L174" i="3"/>
  <c r="L173" i="3"/>
  <c r="L261" i="3"/>
  <c r="L260" i="3"/>
  <c r="L32" i="3"/>
  <c r="L33" i="3"/>
  <c r="L588" i="3"/>
  <c r="L587" i="3"/>
  <c r="L591" i="3"/>
  <c r="L590" i="3"/>
  <c r="L518" i="3"/>
  <c r="L519" i="3"/>
  <c r="L468" i="3"/>
  <c r="L467" i="3"/>
  <c r="L372" i="3"/>
  <c r="L371" i="3"/>
  <c r="L494" i="3"/>
  <c r="L495" i="3"/>
  <c r="AG472" i="3"/>
  <c r="H473" i="3"/>
  <c r="H474" i="3" s="1"/>
  <c r="Y472" i="3"/>
  <c r="L446" i="3"/>
  <c r="L447" i="3"/>
  <c r="L329" i="3"/>
  <c r="L330" i="3"/>
  <c r="L278" i="3"/>
  <c r="L279" i="3"/>
  <c r="U472" i="3"/>
  <c r="T472" i="3" s="1"/>
  <c r="S472" i="3" s="1"/>
  <c r="R472" i="3" s="1"/>
  <c r="Q472" i="3" s="1"/>
  <c r="G472" i="3" s="1"/>
  <c r="L472" i="3" s="1"/>
  <c r="L105" i="3"/>
  <c r="L104" i="3"/>
  <c r="L242" i="3"/>
  <c r="L243" i="3"/>
  <c r="L108" i="3"/>
  <c r="L107" i="3"/>
  <c r="L20" i="3"/>
  <c r="L21" i="3"/>
  <c r="D24" i="19"/>
  <c r="B23" i="19"/>
  <c r="D20" i="19"/>
  <c r="B19" i="19"/>
  <c r="D16" i="19"/>
  <c r="B15" i="19"/>
  <c r="B14" i="19"/>
  <c r="B12" i="19"/>
  <c r="B11" i="19"/>
  <c r="H8" i="19"/>
  <c r="B8" i="19"/>
  <c r="H7" i="19"/>
  <c r="B7" i="19"/>
  <c r="B5" i="19"/>
  <c r="B4" i="19"/>
  <c r="B3" i="19"/>
  <c r="F24" i="19"/>
  <c r="F20" i="19"/>
  <c r="F16" i="19"/>
  <c r="B24" i="19"/>
  <c r="B20" i="19"/>
  <c r="B16" i="19"/>
  <c r="G13" i="19"/>
  <c r="F13" i="19"/>
  <c r="J2" i="19"/>
  <c r="I2" i="19"/>
  <c r="H2" i="19"/>
  <c r="B2" i="19"/>
  <c r="J3" i="18"/>
  <c r="I3" i="18"/>
  <c r="H3" i="18"/>
  <c r="G3" i="18"/>
  <c r="F3" i="18"/>
  <c r="E3" i="18"/>
  <c r="D3" i="18"/>
  <c r="B2" i="18"/>
  <c r="B1" i="18"/>
  <c r="C3" i="18"/>
  <c r="B3" i="18"/>
  <c r="L582" i="3" l="1"/>
  <c r="L581" i="3"/>
  <c r="L620" i="3"/>
  <c r="L621" i="3"/>
  <c r="L378" i="3"/>
  <c r="L650" i="3"/>
  <c r="L558" i="3"/>
  <c r="L525" i="3"/>
  <c r="L473" i="3"/>
  <c r="L474" i="3"/>
  <c r="L540" i="3"/>
  <c r="L539" i="3"/>
  <c r="L665" i="3"/>
  <c r="L666" i="3"/>
  <c r="L617" i="3"/>
  <c r="L618" i="3"/>
  <c r="L659" i="3"/>
  <c r="L660" i="3"/>
  <c r="L348" i="3"/>
  <c r="L347" i="3"/>
  <c r="L642" i="3"/>
  <c r="L641" i="3"/>
  <c r="L569" i="3"/>
  <c r="L570" i="3"/>
  <c r="L636" i="3"/>
  <c r="L635" i="3"/>
  <c r="F48" i="2" l="1"/>
  <c r="B48" i="2"/>
  <c r="B17" i="2"/>
  <c r="B9" i="2"/>
  <c r="B18" i="2"/>
  <c r="E6" i="17" l="1"/>
  <c r="D6" i="17"/>
  <c r="C6" i="17"/>
  <c r="B6" i="17"/>
  <c r="B5" i="17"/>
  <c r="E3" i="17"/>
  <c r="B1" i="17"/>
  <c r="B4" i="17"/>
  <c r="M21" i="16" l="1"/>
  <c r="AK56" i="14" l="1"/>
  <c r="AJ56" i="14"/>
  <c r="AI56" i="14"/>
  <c r="AH56" i="14"/>
  <c r="AG56" i="14"/>
  <c r="AF56" i="14"/>
  <c r="AE56" i="14"/>
  <c r="V56" i="14"/>
  <c r="Q56" i="14"/>
  <c r="AK55" i="14"/>
  <c r="AJ55" i="14"/>
  <c r="AI55" i="14"/>
  <c r="AH55" i="14"/>
  <c r="AG55" i="14"/>
  <c r="AF55" i="14"/>
  <c r="AE55" i="14"/>
  <c r="V55" i="14" s="1"/>
  <c r="Q55" i="14"/>
  <c r="AK54" i="14"/>
  <c r="AJ54" i="14"/>
  <c r="AI54" i="14"/>
  <c r="AH54" i="14"/>
  <c r="AG54" i="14"/>
  <c r="AF54" i="14"/>
  <c r="AE54" i="14"/>
  <c r="V54" i="14" s="1"/>
  <c r="Q54" i="14"/>
  <c r="AK53" i="14"/>
  <c r="AJ53" i="14"/>
  <c r="AI53" i="14"/>
  <c r="AH53" i="14"/>
  <c r="AG53" i="14"/>
  <c r="AF53" i="14"/>
  <c r="AE53" i="14"/>
  <c r="Q53" i="14"/>
  <c r="AK52" i="14"/>
  <c r="AJ52" i="14"/>
  <c r="AI52" i="14"/>
  <c r="AH52" i="14"/>
  <c r="AG52" i="14"/>
  <c r="AF52" i="14"/>
  <c r="AE52" i="14"/>
  <c r="V52" i="14" s="1"/>
  <c r="Q52" i="14"/>
  <c r="AK51" i="14"/>
  <c r="AJ51" i="14"/>
  <c r="AI51" i="14"/>
  <c r="AH51" i="14"/>
  <c r="AG51" i="14"/>
  <c r="AF51" i="14"/>
  <c r="AE51" i="14"/>
  <c r="Q51" i="14"/>
  <c r="AK50" i="14"/>
  <c r="AJ50" i="14"/>
  <c r="AI50" i="14"/>
  <c r="AH50" i="14"/>
  <c r="AG50" i="14"/>
  <c r="AF50" i="14"/>
  <c r="AE50" i="14"/>
  <c r="Q50" i="14"/>
  <c r="AK49" i="14"/>
  <c r="AJ49" i="14"/>
  <c r="AI49" i="14"/>
  <c r="AH49" i="14"/>
  <c r="AG49" i="14"/>
  <c r="AF49" i="14"/>
  <c r="AE49" i="14"/>
  <c r="Q49" i="14"/>
  <c r="AK48" i="14"/>
  <c r="AJ48" i="14"/>
  <c r="AI48" i="14"/>
  <c r="AH48" i="14"/>
  <c r="AG48" i="14"/>
  <c r="AF48" i="14"/>
  <c r="AE48" i="14"/>
  <c r="V48" i="14" s="1"/>
  <c r="Q48" i="14"/>
  <c r="AK47" i="14"/>
  <c r="AJ47" i="14"/>
  <c r="AI47" i="14"/>
  <c r="AH47" i="14"/>
  <c r="AG47" i="14"/>
  <c r="AF47" i="14"/>
  <c r="AE47" i="14"/>
  <c r="Q47" i="14"/>
  <c r="AK46" i="14"/>
  <c r="AJ46" i="14"/>
  <c r="AI46" i="14"/>
  <c r="AH46" i="14"/>
  <c r="AG46" i="14"/>
  <c r="AF46" i="14"/>
  <c r="AE46" i="14"/>
  <c r="Q46" i="14"/>
  <c r="AK45" i="14"/>
  <c r="AJ45" i="14"/>
  <c r="AI45" i="14"/>
  <c r="AH45" i="14"/>
  <c r="AG45" i="14"/>
  <c r="AF45" i="14"/>
  <c r="AE45" i="14"/>
  <c r="Q45" i="14"/>
  <c r="AK44" i="14"/>
  <c r="AJ44" i="14"/>
  <c r="AI44" i="14"/>
  <c r="AH44" i="14"/>
  <c r="AG44" i="14"/>
  <c r="V44" i="14" s="1"/>
  <c r="AF44" i="14"/>
  <c r="AE44" i="14"/>
  <c r="Q44" i="14"/>
  <c r="AK43" i="14"/>
  <c r="AJ43" i="14"/>
  <c r="AI43" i="14"/>
  <c r="AH43" i="14"/>
  <c r="AG43" i="14"/>
  <c r="AF43" i="14"/>
  <c r="AE43" i="14"/>
  <c r="V43" i="14" s="1"/>
  <c r="Q43" i="14"/>
  <c r="AK42" i="14"/>
  <c r="AJ42" i="14"/>
  <c r="AI42" i="14"/>
  <c r="AH42" i="14"/>
  <c r="AG42" i="14"/>
  <c r="AF42" i="14"/>
  <c r="AE42" i="14"/>
  <c r="Q42" i="14"/>
  <c r="AK41" i="14"/>
  <c r="AJ41" i="14"/>
  <c r="AI41" i="14"/>
  <c r="AH41" i="14"/>
  <c r="AG41" i="14"/>
  <c r="AF41" i="14"/>
  <c r="AE41" i="14"/>
  <c r="Q41" i="14"/>
  <c r="AK40" i="14"/>
  <c r="AJ40" i="14"/>
  <c r="AI40" i="14"/>
  <c r="AH40" i="14"/>
  <c r="AG40" i="14"/>
  <c r="AF40" i="14"/>
  <c r="AE40" i="14"/>
  <c r="Q40" i="14"/>
  <c r="AK39" i="14"/>
  <c r="AJ39" i="14"/>
  <c r="AI39" i="14"/>
  <c r="AH39" i="14"/>
  <c r="V39" i="14" s="1"/>
  <c r="AG39" i="14"/>
  <c r="AF39" i="14"/>
  <c r="AE39" i="14"/>
  <c r="Q39" i="14"/>
  <c r="AK38" i="14"/>
  <c r="AJ38" i="14"/>
  <c r="AI38" i="14"/>
  <c r="AH38" i="14"/>
  <c r="AG38" i="14"/>
  <c r="AF38" i="14"/>
  <c r="AE38" i="14"/>
  <c r="Q38" i="14"/>
  <c r="AK37" i="14"/>
  <c r="AJ37" i="14"/>
  <c r="AI37" i="14"/>
  <c r="AH37" i="14"/>
  <c r="AG37" i="14"/>
  <c r="AF37" i="14"/>
  <c r="AE37" i="14"/>
  <c r="Q37" i="14"/>
  <c r="V49" i="14" l="1"/>
  <c r="V53" i="14"/>
  <c r="V41" i="14"/>
  <c r="V42" i="14"/>
  <c r="V37" i="14"/>
  <c r="V45" i="14"/>
  <c r="V46" i="14"/>
  <c r="V47" i="14"/>
  <c r="V38" i="14"/>
  <c r="V40" i="14"/>
  <c r="V50" i="14"/>
  <c r="V51" i="14"/>
  <c r="AK36" i="14"/>
  <c r="AJ36" i="14"/>
  <c r="AI36" i="14"/>
  <c r="AH36" i="14"/>
  <c r="AG36" i="14"/>
  <c r="AF36" i="14"/>
  <c r="AE36" i="14"/>
  <c r="Q36" i="14"/>
  <c r="AK35" i="14"/>
  <c r="AJ35" i="14"/>
  <c r="AI35" i="14"/>
  <c r="AH35" i="14"/>
  <c r="AG35" i="14"/>
  <c r="AF35" i="14"/>
  <c r="AE35" i="14"/>
  <c r="Q35" i="14"/>
  <c r="AK34" i="14"/>
  <c r="AJ34" i="14"/>
  <c r="AI34" i="14"/>
  <c r="AH34" i="14"/>
  <c r="AG34" i="14"/>
  <c r="AF34" i="14"/>
  <c r="AE34" i="14"/>
  <c r="Q34" i="14"/>
  <c r="AK33" i="14"/>
  <c r="AJ33" i="14"/>
  <c r="AI33" i="14"/>
  <c r="AH33" i="14"/>
  <c r="AG33" i="14"/>
  <c r="AF33" i="14"/>
  <c r="AE33" i="14"/>
  <c r="Q33" i="14"/>
  <c r="AK32" i="14"/>
  <c r="AJ32" i="14"/>
  <c r="AI32" i="14"/>
  <c r="AH32" i="14"/>
  <c r="AG32" i="14"/>
  <c r="AF32" i="14"/>
  <c r="AE32" i="14"/>
  <c r="Q32" i="14"/>
  <c r="AK31" i="14"/>
  <c r="AJ31" i="14"/>
  <c r="AI31" i="14"/>
  <c r="AH31" i="14"/>
  <c r="AG31" i="14"/>
  <c r="AF31" i="14"/>
  <c r="AE31" i="14"/>
  <c r="Q31" i="14"/>
  <c r="AK30" i="14"/>
  <c r="AJ30" i="14"/>
  <c r="AI30" i="14"/>
  <c r="AH30" i="14"/>
  <c r="AG30" i="14"/>
  <c r="AF30" i="14"/>
  <c r="AE30" i="14"/>
  <c r="Q30" i="14"/>
  <c r="AK29" i="14"/>
  <c r="AJ29" i="14"/>
  <c r="AI29" i="14"/>
  <c r="AH29" i="14"/>
  <c r="AG29" i="14"/>
  <c r="AF29" i="14"/>
  <c r="AE29" i="14"/>
  <c r="Q29" i="14"/>
  <c r="AK28" i="14"/>
  <c r="AJ28" i="14"/>
  <c r="AI28" i="14"/>
  <c r="AH28" i="14"/>
  <c r="AG28" i="14"/>
  <c r="AF28" i="14"/>
  <c r="AE28" i="14"/>
  <c r="Q28" i="14"/>
  <c r="AK27" i="14"/>
  <c r="AJ27" i="14"/>
  <c r="AI27" i="14"/>
  <c r="AH27" i="14"/>
  <c r="AG27" i="14"/>
  <c r="AF27" i="14"/>
  <c r="AE27" i="14"/>
  <c r="Q27" i="14"/>
  <c r="V36" i="14" l="1"/>
  <c r="V34" i="14"/>
  <c r="V30" i="14"/>
  <c r="V27" i="14"/>
  <c r="V29" i="14"/>
  <c r="V31" i="14"/>
  <c r="V33" i="14"/>
  <c r="V28" i="14"/>
  <c r="V32" i="14"/>
  <c r="V35" i="14"/>
  <c r="D3" i="16" l="1"/>
  <c r="J3" i="16"/>
  <c r="D8" i="16" l="1"/>
  <c r="M7" i="16"/>
  <c r="J7" i="16"/>
  <c r="K60" i="2" l="1"/>
  <c r="J21" i="16"/>
  <c r="I21" i="16"/>
  <c r="D21" i="16"/>
  <c r="C21" i="16"/>
  <c r="B21" i="16"/>
  <c r="B18" i="16"/>
  <c r="H16" i="16"/>
  <c r="B16" i="16"/>
  <c r="B15" i="16"/>
  <c r="Q13" i="16"/>
  <c r="H13" i="16"/>
  <c r="B13" i="16"/>
  <c r="Q12" i="16"/>
  <c r="J12" i="16"/>
  <c r="H12" i="16"/>
  <c r="B12" i="16"/>
  <c r="B9" i="16"/>
  <c r="B8" i="16"/>
  <c r="K7" i="16"/>
  <c r="H7" i="16"/>
  <c r="D7" i="16"/>
  <c r="F6" i="16"/>
  <c r="D6" i="16"/>
  <c r="F5" i="16"/>
  <c r="D5" i="16"/>
  <c r="B5" i="16"/>
  <c r="J4" i="16"/>
  <c r="H4" i="16"/>
  <c r="D4" i="16"/>
  <c r="B4" i="16"/>
  <c r="H3" i="16"/>
  <c r="B3" i="16"/>
  <c r="B2" i="16"/>
  <c r="B1" i="16"/>
  <c r="C4" i="15" l="1"/>
  <c r="C3" i="15"/>
  <c r="B30" i="15" l="1"/>
  <c r="B29" i="15"/>
  <c r="B28" i="15"/>
  <c r="B27" i="15"/>
  <c r="B26" i="15"/>
  <c r="B25" i="15"/>
  <c r="B24" i="15"/>
  <c r="B23" i="15"/>
  <c r="B22" i="15"/>
  <c r="B21" i="15"/>
  <c r="B20" i="15"/>
  <c r="B19" i="15"/>
  <c r="B18" i="15"/>
  <c r="B17" i="15"/>
  <c r="B16" i="15"/>
  <c r="B15" i="15"/>
  <c r="B14" i="15"/>
  <c r="C7" i="15"/>
  <c r="B7" i="15"/>
  <c r="K6" i="15"/>
  <c r="J6" i="15"/>
  <c r="B6" i="15"/>
  <c r="M5" i="15"/>
  <c r="L5" i="15"/>
  <c r="K5" i="15"/>
  <c r="J5" i="15"/>
  <c r="I5" i="15"/>
  <c r="H5" i="15"/>
  <c r="M4" i="15"/>
  <c r="L4" i="15"/>
  <c r="K4" i="15"/>
  <c r="J4" i="15"/>
  <c r="I4" i="15"/>
  <c r="B4" i="15"/>
  <c r="M3" i="15"/>
  <c r="L3" i="15"/>
  <c r="K3" i="15"/>
  <c r="J3" i="15"/>
  <c r="I3" i="15"/>
  <c r="B3" i="15"/>
  <c r="B1" i="15"/>
  <c r="G17" i="15" l="1"/>
  <c r="G15" i="15"/>
  <c r="B47" i="2" l="1"/>
  <c r="C35" i="1" l="1"/>
  <c r="I6" i="14" l="1"/>
  <c r="J6" i="14"/>
  <c r="F12" i="2" l="1"/>
  <c r="B11" i="2"/>
  <c r="B10" i="2"/>
  <c r="I36" i="9"/>
  <c r="D36" i="9"/>
  <c r="I34" i="9"/>
  <c r="D34" i="9"/>
  <c r="I32" i="9"/>
  <c r="D32" i="9"/>
  <c r="I30" i="9"/>
  <c r="D30" i="9"/>
  <c r="I28" i="9"/>
  <c r="D28" i="9"/>
  <c r="I26" i="9"/>
  <c r="D26" i="9"/>
  <c r="I24" i="9"/>
  <c r="D24" i="9"/>
  <c r="I22" i="9"/>
  <c r="D22" i="9"/>
  <c r="I20" i="9"/>
  <c r="D20" i="9"/>
  <c r="I18" i="9"/>
  <c r="D18" i="9"/>
  <c r="I16" i="9"/>
  <c r="D16" i="9"/>
  <c r="I14" i="9"/>
  <c r="D14" i="9"/>
  <c r="I12" i="9"/>
  <c r="D12" i="9"/>
  <c r="I10" i="9"/>
  <c r="D10" i="9"/>
  <c r="I8" i="9"/>
  <c r="D8" i="9"/>
  <c r="I6" i="9"/>
  <c r="D6" i="9"/>
  <c r="I4" i="9"/>
  <c r="D4" i="9"/>
  <c r="I2" i="9"/>
  <c r="D2" i="9"/>
  <c r="E9" i="3"/>
  <c r="E8" i="3"/>
  <c r="E7" i="3"/>
  <c r="L6" i="3"/>
  <c r="K6" i="3"/>
  <c r="J6" i="3"/>
  <c r="I6" i="3"/>
  <c r="H6" i="3"/>
  <c r="E6" i="3"/>
  <c r="D6" i="3"/>
  <c r="C6" i="3"/>
  <c r="H36" i="9" s="1"/>
  <c r="B6" i="3"/>
  <c r="B36" i="9" s="1"/>
  <c r="F2" i="3"/>
  <c r="AF1" i="3"/>
  <c r="F1" i="3"/>
  <c r="X9" i="3"/>
  <c r="E6" i="10" s="1"/>
  <c r="T9" i="3"/>
  <c r="U9" i="3" s="1"/>
  <c r="R9" i="3"/>
  <c r="S9" i="3" s="1"/>
  <c r="Q9" i="3"/>
  <c r="P9" i="3"/>
  <c r="N9" i="3"/>
  <c r="O9" i="3" s="1"/>
  <c r="D9" i="3"/>
  <c r="C9" i="3"/>
  <c r="B9" i="3"/>
  <c r="AC8" i="3"/>
  <c r="F6" i="10" s="1"/>
  <c r="X8" i="3"/>
  <c r="D6" i="10" s="1"/>
  <c r="T8" i="3"/>
  <c r="U8" i="3" s="1"/>
  <c r="AV9" i="3" s="1"/>
  <c r="R8" i="3"/>
  <c r="S8" i="3" s="1"/>
  <c r="Q8" i="3"/>
  <c r="AA7" i="3" s="1"/>
  <c r="P8" i="3"/>
  <c r="N8" i="3"/>
  <c r="O8" i="3" s="1"/>
  <c r="D8" i="3"/>
  <c r="C8" i="3"/>
  <c r="AD7" i="3"/>
  <c r="AC7" i="3"/>
  <c r="AB7" i="3"/>
  <c r="K7" i="3"/>
  <c r="K8" i="3" s="1"/>
  <c r="K9" i="3" s="1"/>
  <c r="J7" i="3"/>
  <c r="J8" i="3" s="1"/>
  <c r="J9" i="3" s="1"/>
  <c r="I7" i="3"/>
  <c r="I8" i="3" s="1"/>
  <c r="I9" i="3" s="1"/>
  <c r="H7" i="3"/>
  <c r="Y7" i="3" s="1"/>
  <c r="A6" i="3"/>
  <c r="C5" i="3"/>
  <c r="B5" i="3"/>
  <c r="A5" i="3"/>
  <c r="A2" i="3"/>
  <c r="W7" i="3" l="1"/>
  <c r="V7" i="3" s="1"/>
  <c r="H20" i="9"/>
  <c r="C14" i="9"/>
  <c r="C28" i="9"/>
  <c r="H34" i="9"/>
  <c r="H4" i="9"/>
  <c r="Z683" i="3"/>
  <c r="A683" i="3" s="1"/>
  <c r="Z678" i="3"/>
  <c r="A678" i="3" s="1"/>
  <c r="Z681" i="3"/>
  <c r="A681" i="3" s="1"/>
  <c r="Z684" i="3"/>
  <c r="A684" i="3" s="1"/>
  <c r="Z680" i="3"/>
  <c r="A680" i="3" s="1"/>
  <c r="Z673" i="3"/>
  <c r="A673" i="3" s="1"/>
  <c r="Z671" i="3"/>
  <c r="A671" i="3" s="1"/>
  <c r="Z666" i="3"/>
  <c r="A666" i="3" s="1"/>
  <c r="Z661" i="3"/>
  <c r="A661" i="3" s="1"/>
  <c r="Z659" i="3"/>
  <c r="A659" i="3" s="1"/>
  <c r="Z654" i="3"/>
  <c r="A654" i="3" s="1"/>
  <c r="Z649" i="3"/>
  <c r="A649" i="3" s="1"/>
  <c r="Z647" i="3"/>
  <c r="A647" i="3" s="1"/>
  <c r="Z682" i="3"/>
  <c r="A682" i="3" s="1"/>
  <c r="Z679" i="3"/>
  <c r="A679" i="3" s="1"/>
  <c r="Z676" i="3"/>
  <c r="A676" i="3" s="1"/>
  <c r="Z674" i="3"/>
  <c r="A674" i="3" s="1"/>
  <c r="Z669" i="3"/>
  <c r="A669" i="3" s="1"/>
  <c r="Z664" i="3"/>
  <c r="A664" i="3" s="1"/>
  <c r="Z662" i="3"/>
  <c r="A662" i="3" s="1"/>
  <c r="Z657" i="3"/>
  <c r="A657" i="3" s="1"/>
  <c r="Z652" i="3"/>
  <c r="A652" i="3" s="1"/>
  <c r="Z650" i="3"/>
  <c r="A650" i="3" s="1"/>
  <c r="Z645" i="3"/>
  <c r="A645" i="3" s="1"/>
  <c r="Z640" i="3"/>
  <c r="A640" i="3" s="1"/>
  <c r="Z638" i="3"/>
  <c r="A638" i="3" s="1"/>
  <c r="Z672" i="3"/>
  <c r="A672" i="3" s="1"/>
  <c r="Z670" i="3"/>
  <c r="A670" i="3" s="1"/>
  <c r="Z667" i="3"/>
  <c r="A667" i="3" s="1"/>
  <c r="Z658" i="3"/>
  <c r="A658" i="3" s="1"/>
  <c r="Z655" i="3"/>
  <c r="A655" i="3" s="1"/>
  <c r="Z648" i="3"/>
  <c r="A648" i="3" s="1"/>
  <c r="Z635" i="3"/>
  <c r="A635" i="3" s="1"/>
  <c r="Z630" i="3"/>
  <c r="A630" i="3" s="1"/>
  <c r="Z625" i="3"/>
  <c r="A625" i="3" s="1"/>
  <c r="Z623" i="3"/>
  <c r="A623" i="3" s="1"/>
  <c r="Z618" i="3"/>
  <c r="A618" i="3" s="1"/>
  <c r="Z677" i="3"/>
  <c r="A677" i="3" s="1"/>
  <c r="Z668" i="3"/>
  <c r="A668" i="3" s="1"/>
  <c r="Z656" i="3"/>
  <c r="A656" i="3" s="1"/>
  <c r="Z651" i="3"/>
  <c r="A651" i="3" s="1"/>
  <c r="Z634" i="3"/>
  <c r="A634" i="3" s="1"/>
  <c r="Z632" i="3"/>
  <c r="A632" i="3" s="1"/>
  <c r="Z627" i="3"/>
  <c r="A627" i="3" s="1"/>
  <c r="Z622" i="3"/>
  <c r="A622" i="3" s="1"/>
  <c r="Z620" i="3"/>
  <c r="A620" i="3" s="1"/>
  <c r="Z615" i="3"/>
  <c r="A615" i="3" s="1"/>
  <c r="Z642" i="3"/>
  <c r="A642" i="3" s="1"/>
  <c r="Z641" i="3"/>
  <c r="A641" i="3" s="1"/>
  <c r="Z637" i="3"/>
  <c r="A637" i="3" s="1"/>
  <c r="Z633" i="3"/>
  <c r="A633" i="3" s="1"/>
  <c r="Z631" i="3"/>
  <c r="A631" i="3" s="1"/>
  <c r="Z628" i="3"/>
  <c r="A628" i="3" s="1"/>
  <c r="Z617" i="3"/>
  <c r="A617" i="3" s="1"/>
  <c r="Z616" i="3"/>
  <c r="A616" i="3" s="1"/>
  <c r="Z613" i="3"/>
  <c r="A613" i="3" s="1"/>
  <c r="Z611" i="3"/>
  <c r="A611" i="3" s="1"/>
  <c r="Z606" i="3"/>
  <c r="A606" i="3" s="1"/>
  <c r="Z601" i="3"/>
  <c r="A601" i="3" s="1"/>
  <c r="Z599" i="3"/>
  <c r="A599" i="3" s="1"/>
  <c r="Z594" i="3"/>
  <c r="A594" i="3" s="1"/>
  <c r="Z589" i="3"/>
  <c r="A589" i="3" s="1"/>
  <c r="Z587" i="3"/>
  <c r="A587" i="3" s="1"/>
  <c r="Z582" i="3"/>
  <c r="A582" i="3" s="1"/>
  <c r="Z577" i="3"/>
  <c r="A577" i="3" s="1"/>
  <c r="Z575" i="3"/>
  <c r="A575" i="3" s="1"/>
  <c r="Z570" i="3"/>
  <c r="A570" i="3" s="1"/>
  <c r="Z565" i="3"/>
  <c r="A565" i="3" s="1"/>
  <c r="Z563" i="3"/>
  <c r="A563" i="3" s="1"/>
  <c r="Z558" i="3"/>
  <c r="A558" i="3" s="1"/>
  <c r="Z553" i="3"/>
  <c r="A553" i="3" s="1"/>
  <c r="Z551" i="3"/>
  <c r="A551" i="3" s="1"/>
  <c r="Z546" i="3"/>
  <c r="A546" i="3" s="1"/>
  <c r="Z541" i="3"/>
  <c r="A541" i="3" s="1"/>
  <c r="Z539" i="3"/>
  <c r="A539" i="3" s="1"/>
  <c r="Z534" i="3"/>
  <c r="A534" i="3" s="1"/>
  <c r="Z665" i="3"/>
  <c r="A665" i="3" s="1"/>
  <c r="Z663" i="3"/>
  <c r="A663" i="3" s="1"/>
  <c r="Z644" i="3"/>
  <c r="A644" i="3" s="1"/>
  <c r="Z639" i="3"/>
  <c r="A639" i="3" s="1"/>
  <c r="Z629" i="3"/>
  <c r="A629" i="3" s="1"/>
  <c r="Z624" i="3"/>
  <c r="A624" i="3" s="1"/>
  <c r="Z610" i="3"/>
  <c r="A610" i="3" s="1"/>
  <c r="Z608" i="3"/>
  <c r="A608" i="3" s="1"/>
  <c r="Z603" i="3"/>
  <c r="A603" i="3" s="1"/>
  <c r="Z598" i="3"/>
  <c r="A598" i="3" s="1"/>
  <c r="Z596" i="3"/>
  <c r="A596" i="3" s="1"/>
  <c r="Z591" i="3"/>
  <c r="A591" i="3" s="1"/>
  <c r="Z586" i="3"/>
  <c r="A586" i="3" s="1"/>
  <c r="Z584" i="3"/>
  <c r="A584" i="3" s="1"/>
  <c r="Z579" i="3"/>
  <c r="A579" i="3" s="1"/>
  <c r="Z574" i="3"/>
  <c r="A574" i="3" s="1"/>
  <c r="Z572" i="3"/>
  <c r="A572" i="3" s="1"/>
  <c r="Z567" i="3"/>
  <c r="A567" i="3" s="1"/>
  <c r="Z562" i="3"/>
  <c r="A562" i="3" s="1"/>
  <c r="Z560" i="3"/>
  <c r="A560" i="3" s="1"/>
  <c r="Z555" i="3"/>
  <c r="A555" i="3" s="1"/>
  <c r="Z550" i="3"/>
  <c r="A550" i="3" s="1"/>
  <c r="Z548" i="3"/>
  <c r="A548" i="3" s="1"/>
  <c r="Z543" i="3"/>
  <c r="A543" i="3" s="1"/>
  <c r="Z538" i="3"/>
  <c r="A538" i="3" s="1"/>
  <c r="Z536" i="3"/>
  <c r="A536" i="3" s="1"/>
  <c r="Z531" i="3"/>
  <c r="A531" i="3" s="1"/>
  <c r="Z675" i="3"/>
  <c r="A675" i="3" s="1"/>
  <c r="Z660" i="3"/>
  <c r="A660" i="3" s="1"/>
  <c r="Z646" i="3"/>
  <c r="A646" i="3" s="1"/>
  <c r="Z614" i="3"/>
  <c r="A614" i="3" s="1"/>
  <c r="Z605" i="3"/>
  <c r="A605" i="3" s="1"/>
  <c r="Z600" i="3"/>
  <c r="A600" i="3" s="1"/>
  <c r="Z590" i="3"/>
  <c r="A590" i="3" s="1"/>
  <c r="Z581" i="3"/>
  <c r="A581" i="3" s="1"/>
  <c r="Z576" i="3"/>
  <c r="A576" i="3" s="1"/>
  <c r="Z568" i="3"/>
  <c r="A568" i="3" s="1"/>
  <c r="Z564" i="3"/>
  <c r="A564" i="3" s="1"/>
  <c r="Z554" i="3"/>
  <c r="A554" i="3" s="1"/>
  <c r="Z545" i="3"/>
  <c r="A545" i="3" s="1"/>
  <c r="Z540" i="3"/>
  <c r="A540" i="3" s="1"/>
  <c r="Z535" i="3"/>
  <c r="A535" i="3" s="1"/>
  <c r="Z528" i="3"/>
  <c r="A528" i="3" s="1"/>
  <c r="Z523" i="3"/>
  <c r="A523" i="3" s="1"/>
  <c r="Z521" i="3"/>
  <c r="A521" i="3" s="1"/>
  <c r="Z516" i="3"/>
  <c r="A516" i="3" s="1"/>
  <c r="Z511" i="3"/>
  <c r="A511" i="3" s="1"/>
  <c r="Z509" i="3"/>
  <c r="A509" i="3" s="1"/>
  <c r="Z653" i="3"/>
  <c r="A653" i="3" s="1"/>
  <c r="Z643" i="3"/>
  <c r="A643" i="3" s="1"/>
  <c r="Z636" i="3"/>
  <c r="A636" i="3" s="1"/>
  <c r="Z607" i="3"/>
  <c r="A607" i="3" s="1"/>
  <c r="Z604" i="3"/>
  <c r="A604" i="3" s="1"/>
  <c r="Z597" i="3"/>
  <c r="A597" i="3" s="1"/>
  <c r="Z583" i="3"/>
  <c r="A583" i="3" s="1"/>
  <c r="Z580" i="3"/>
  <c r="A580" i="3" s="1"/>
  <c r="Z573" i="3"/>
  <c r="A573" i="3" s="1"/>
  <c r="Z561" i="3"/>
  <c r="A561" i="3" s="1"/>
  <c r="Z547" i="3"/>
  <c r="A547" i="3" s="1"/>
  <c r="Z544" i="3"/>
  <c r="A544" i="3" s="1"/>
  <c r="Z526" i="3"/>
  <c r="A526" i="3" s="1"/>
  <c r="Z524" i="3"/>
  <c r="A524" i="3" s="1"/>
  <c r="Z519" i="3"/>
  <c r="A519" i="3" s="1"/>
  <c r="Z514" i="3"/>
  <c r="A514" i="3" s="1"/>
  <c r="Z512" i="3"/>
  <c r="A512" i="3" s="1"/>
  <c r="Z507" i="3"/>
  <c r="A507" i="3" s="1"/>
  <c r="Z502" i="3"/>
  <c r="A502" i="3" s="1"/>
  <c r="Z500" i="3"/>
  <c r="A500" i="3" s="1"/>
  <c r="Z495" i="3"/>
  <c r="A495" i="3" s="1"/>
  <c r="Z490" i="3"/>
  <c r="A490" i="3" s="1"/>
  <c r="Z488" i="3"/>
  <c r="A488" i="3" s="1"/>
  <c r="Z483" i="3"/>
  <c r="A483" i="3" s="1"/>
  <c r="Z612" i="3"/>
  <c r="A612" i="3" s="1"/>
  <c r="Z602" i="3"/>
  <c r="A602" i="3" s="1"/>
  <c r="Z595" i="3"/>
  <c r="A595" i="3" s="1"/>
  <c r="Z592" i="3"/>
  <c r="A592" i="3" s="1"/>
  <c r="Z569" i="3"/>
  <c r="A569" i="3" s="1"/>
  <c r="Z557" i="3"/>
  <c r="A557" i="3" s="1"/>
  <c r="Z552" i="3"/>
  <c r="A552" i="3" s="1"/>
  <c r="Z532" i="3"/>
  <c r="A532" i="3" s="1"/>
  <c r="Z527" i="3"/>
  <c r="A527" i="3" s="1"/>
  <c r="Z518" i="3"/>
  <c r="A518" i="3" s="1"/>
  <c r="Z513" i="3"/>
  <c r="A513" i="3" s="1"/>
  <c r="Z501" i="3"/>
  <c r="A501" i="3" s="1"/>
  <c r="Z491" i="3"/>
  <c r="A491" i="3" s="1"/>
  <c r="Z485" i="3"/>
  <c r="A485" i="3" s="1"/>
  <c r="Z478" i="3"/>
  <c r="A478" i="3" s="1"/>
  <c r="Z476" i="3"/>
  <c r="A476" i="3" s="1"/>
  <c r="Z471" i="3"/>
  <c r="A471" i="3" s="1"/>
  <c r="Z466" i="3"/>
  <c r="A466" i="3" s="1"/>
  <c r="Z464" i="3"/>
  <c r="A464" i="3" s="1"/>
  <c r="Z459" i="3"/>
  <c r="A459" i="3" s="1"/>
  <c r="Z454" i="3"/>
  <c r="A454" i="3" s="1"/>
  <c r="Z452" i="3"/>
  <c r="A452" i="3" s="1"/>
  <c r="Z447" i="3"/>
  <c r="A447" i="3" s="1"/>
  <c r="Z442" i="3"/>
  <c r="A442" i="3" s="1"/>
  <c r="Z440" i="3"/>
  <c r="A440" i="3" s="1"/>
  <c r="Z435" i="3"/>
  <c r="A435" i="3" s="1"/>
  <c r="Z430" i="3"/>
  <c r="A430" i="3" s="1"/>
  <c r="Z428" i="3"/>
  <c r="A428" i="3" s="1"/>
  <c r="Z423" i="3"/>
  <c r="A423" i="3" s="1"/>
  <c r="Z418" i="3"/>
  <c r="A418" i="3" s="1"/>
  <c r="Z416" i="3"/>
  <c r="A416" i="3" s="1"/>
  <c r="Z411" i="3"/>
  <c r="A411" i="3" s="1"/>
  <c r="Z406" i="3"/>
  <c r="A406" i="3" s="1"/>
  <c r="Z404" i="3"/>
  <c r="A404" i="3" s="1"/>
  <c r="Z399" i="3"/>
  <c r="A399" i="3" s="1"/>
  <c r="Z394" i="3"/>
  <c r="A394" i="3" s="1"/>
  <c r="Z392" i="3"/>
  <c r="A392" i="3" s="1"/>
  <c r="Z387" i="3"/>
  <c r="A387" i="3" s="1"/>
  <c r="Z382" i="3"/>
  <c r="A382" i="3" s="1"/>
  <c r="Z380" i="3"/>
  <c r="A380" i="3" s="1"/>
  <c r="Z375" i="3"/>
  <c r="A375" i="3" s="1"/>
  <c r="Z370" i="3"/>
  <c r="A370" i="3" s="1"/>
  <c r="Z368" i="3"/>
  <c r="A368" i="3" s="1"/>
  <c r="Z363" i="3"/>
  <c r="A363" i="3" s="1"/>
  <c r="Z358" i="3"/>
  <c r="A358" i="3" s="1"/>
  <c r="Z356" i="3"/>
  <c r="A356" i="3" s="1"/>
  <c r="Z351" i="3"/>
  <c r="A351" i="3" s="1"/>
  <c r="Z346" i="3"/>
  <c r="A346" i="3" s="1"/>
  <c r="Z344" i="3"/>
  <c r="A344" i="3" s="1"/>
  <c r="Z339" i="3"/>
  <c r="A339" i="3" s="1"/>
  <c r="Z334" i="3"/>
  <c r="A334" i="3" s="1"/>
  <c r="Z626" i="3"/>
  <c r="A626" i="3" s="1"/>
  <c r="Z621" i="3"/>
  <c r="A621" i="3" s="1"/>
  <c r="Z593" i="3"/>
  <c r="A593" i="3" s="1"/>
  <c r="Z588" i="3"/>
  <c r="A588" i="3" s="1"/>
  <c r="Z549" i="3"/>
  <c r="A549" i="3" s="1"/>
  <c r="Z542" i="3"/>
  <c r="A542" i="3" s="1"/>
  <c r="Z520" i="3"/>
  <c r="A520" i="3" s="1"/>
  <c r="Z517" i="3"/>
  <c r="A517" i="3" s="1"/>
  <c r="Z510" i="3"/>
  <c r="A510" i="3" s="1"/>
  <c r="Z504" i="3"/>
  <c r="A504" i="3" s="1"/>
  <c r="Z499" i="3"/>
  <c r="A499" i="3" s="1"/>
  <c r="Z498" i="3"/>
  <c r="A498" i="3" s="1"/>
  <c r="Z494" i="3"/>
  <c r="A494" i="3" s="1"/>
  <c r="Z493" i="3"/>
  <c r="A493" i="3" s="1"/>
  <c r="Z484" i="3"/>
  <c r="A484" i="3" s="1"/>
  <c r="Z480" i="3"/>
  <c r="A480" i="3" s="1"/>
  <c r="Z479" i="3"/>
  <c r="A479" i="3" s="1"/>
  <c r="Z474" i="3"/>
  <c r="A474" i="3" s="1"/>
  <c r="Z469" i="3"/>
  <c r="A469" i="3" s="1"/>
  <c r="Z467" i="3"/>
  <c r="A467" i="3" s="1"/>
  <c r="Z462" i="3"/>
  <c r="A462" i="3" s="1"/>
  <c r="Z457" i="3"/>
  <c r="A457" i="3" s="1"/>
  <c r="Z455" i="3"/>
  <c r="A455" i="3" s="1"/>
  <c r="Z450" i="3"/>
  <c r="A450" i="3" s="1"/>
  <c r="Z445" i="3"/>
  <c r="A445" i="3" s="1"/>
  <c r="Z443" i="3"/>
  <c r="A443" i="3" s="1"/>
  <c r="Z438" i="3"/>
  <c r="A438" i="3" s="1"/>
  <c r="Z433" i="3"/>
  <c r="A433" i="3" s="1"/>
  <c r="Z431" i="3"/>
  <c r="A431" i="3" s="1"/>
  <c r="Z426" i="3"/>
  <c r="A426" i="3" s="1"/>
  <c r="Z421" i="3"/>
  <c r="A421" i="3" s="1"/>
  <c r="Z419" i="3"/>
  <c r="A419" i="3" s="1"/>
  <c r="Z414" i="3"/>
  <c r="A414" i="3" s="1"/>
  <c r="Z409" i="3"/>
  <c r="A409" i="3" s="1"/>
  <c r="Z407" i="3"/>
  <c r="A407" i="3" s="1"/>
  <c r="Z402" i="3"/>
  <c r="A402" i="3" s="1"/>
  <c r="Z397" i="3"/>
  <c r="A397" i="3" s="1"/>
  <c r="Z395" i="3"/>
  <c r="A395" i="3" s="1"/>
  <c r="Z390" i="3"/>
  <c r="A390" i="3" s="1"/>
  <c r="Z385" i="3"/>
  <c r="A385" i="3" s="1"/>
  <c r="Z383" i="3"/>
  <c r="A383" i="3" s="1"/>
  <c r="Z378" i="3"/>
  <c r="A378" i="3" s="1"/>
  <c r="Z373" i="3"/>
  <c r="A373" i="3" s="1"/>
  <c r="Z371" i="3"/>
  <c r="A371" i="3" s="1"/>
  <c r="Z366" i="3"/>
  <c r="A366" i="3" s="1"/>
  <c r="Z361" i="3"/>
  <c r="A361" i="3" s="1"/>
  <c r="Z359" i="3"/>
  <c r="A359" i="3" s="1"/>
  <c r="Z354" i="3"/>
  <c r="A354" i="3" s="1"/>
  <c r="Z349" i="3"/>
  <c r="A349" i="3" s="1"/>
  <c r="Z347" i="3"/>
  <c r="A347" i="3" s="1"/>
  <c r="Z342" i="3"/>
  <c r="A342" i="3" s="1"/>
  <c r="Z337" i="3"/>
  <c r="A337" i="3" s="1"/>
  <c r="Z335" i="3"/>
  <c r="A335" i="3" s="1"/>
  <c r="Z330" i="3"/>
  <c r="A330" i="3" s="1"/>
  <c r="Z325" i="3"/>
  <c r="A325" i="3" s="1"/>
  <c r="Z323" i="3"/>
  <c r="A323" i="3" s="1"/>
  <c r="Z559" i="3"/>
  <c r="A559" i="3" s="1"/>
  <c r="Z533" i="3"/>
  <c r="A533" i="3" s="1"/>
  <c r="Z529" i="3"/>
  <c r="A529" i="3" s="1"/>
  <c r="Z506" i="3"/>
  <c r="A506" i="3" s="1"/>
  <c r="Z505" i="3"/>
  <c r="A505" i="3" s="1"/>
  <c r="Z503" i="3"/>
  <c r="A503" i="3" s="1"/>
  <c r="Z487" i="3"/>
  <c r="A487" i="3" s="1"/>
  <c r="Z477" i="3"/>
  <c r="A477" i="3" s="1"/>
  <c r="Z465" i="3"/>
  <c r="A465" i="3" s="1"/>
  <c r="Z451" i="3"/>
  <c r="A451" i="3" s="1"/>
  <c r="Z448" i="3"/>
  <c r="A448" i="3" s="1"/>
  <c r="Z441" i="3"/>
  <c r="A441" i="3" s="1"/>
  <c r="Z427" i="3"/>
  <c r="A427" i="3" s="1"/>
  <c r="Z424" i="3"/>
  <c r="A424" i="3" s="1"/>
  <c r="Z417" i="3"/>
  <c r="A417" i="3" s="1"/>
  <c r="Z403" i="3"/>
  <c r="A403" i="3" s="1"/>
  <c r="Z400" i="3"/>
  <c r="A400" i="3" s="1"/>
  <c r="Z393" i="3"/>
  <c r="A393" i="3" s="1"/>
  <c r="Z379" i="3"/>
  <c r="A379" i="3" s="1"/>
  <c r="Z376" i="3"/>
  <c r="A376" i="3" s="1"/>
  <c r="Z369" i="3"/>
  <c r="A369" i="3" s="1"/>
  <c r="Z355" i="3"/>
  <c r="A355" i="3" s="1"/>
  <c r="Z352" i="3"/>
  <c r="A352" i="3" s="1"/>
  <c r="Z338" i="3"/>
  <c r="A338" i="3" s="1"/>
  <c r="Z329" i="3"/>
  <c r="A329" i="3" s="1"/>
  <c r="Z328" i="3"/>
  <c r="A328" i="3" s="1"/>
  <c r="Z319" i="3"/>
  <c r="A319" i="3" s="1"/>
  <c r="Z315" i="3"/>
  <c r="A315" i="3" s="1"/>
  <c r="Z310" i="3"/>
  <c r="A310" i="3" s="1"/>
  <c r="Z308" i="3"/>
  <c r="A308" i="3" s="1"/>
  <c r="Z303" i="3"/>
  <c r="A303" i="3" s="1"/>
  <c r="Z298" i="3"/>
  <c r="A298" i="3" s="1"/>
  <c r="Z296" i="3"/>
  <c r="A296" i="3" s="1"/>
  <c r="Z291" i="3"/>
  <c r="A291" i="3" s="1"/>
  <c r="Z286" i="3"/>
  <c r="A286" i="3" s="1"/>
  <c r="Z284" i="3"/>
  <c r="A284" i="3" s="1"/>
  <c r="Z279" i="3"/>
  <c r="A279" i="3" s="1"/>
  <c r="Z274" i="3"/>
  <c r="A274" i="3" s="1"/>
  <c r="Z272" i="3"/>
  <c r="A272" i="3" s="1"/>
  <c r="Z267" i="3"/>
  <c r="A267" i="3" s="1"/>
  <c r="Z262" i="3"/>
  <c r="A262" i="3" s="1"/>
  <c r="Z260" i="3"/>
  <c r="A260" i="3" s="1"/>
  <c r="Z255" i="3"/>
  <c r="A255" i="3" s="1"/>
  <c r="Z250" i="3"/>
  <c r="A250" i="3" s="1"/>
  <c r="Z248" i="3"/>
  <c r="A248" i="3" s="1"/>
  <c r="Z243" i="3"/>
  <c r="A243" i="3" s="1"/>
  <c r="Z238" i="3"/>
  <c r="A238" i="3" s="1"/>
  <c r="Z236" i="3"/>
  <c r="A236" i="3" s="1"/>
  <c r="Z231" i="3"/>
  <c r="A231" i="3" s="1"/>
  <c r="Z226" i="3"/>
  <c r="A226" i="3" s="1"/>
  <c r="Z224" i="3"/>
  <c r="A224" i="3" s="1"/>
  <c r="Z219" i="3"/>
  <c r="A219" i="3" s="1"/>
  <c r="Z566" i="3"/>
  <c r="A566" i="3" s="1"/>
  <c r="Z556" i="3"/>
  <c r="A556" i="3" s="1"/>
  <c r="Z530" i="3"/>
  <c r="A530" i="3" s="1"/>
  <c r="Z525" i="3"/>
  <c r="A525" i="3" s="1"/>
  <c r="Z497" i="3"/>
  <c r="A497" i="3" s="1"/>
  <c r="Z470" i="3"/>
  <c r="A470" i="3" s="1"/>
  <c r="Z461" i="3"/>
  <c r="A461" i="3" s="1"/>
  <c r="Z456" i="3"/>
  <c r="A456" i="3" s="1"/>
  <c r="Z446" i="3"/>
  <c r="A446" i="3" s="1"/>
  <c r="Z437" i="3"/>
  <c r="A437" i="3" s="1"/>
  <c r="Z432" i="3"/>
  <c r="A432" i="3" s="1"/>
  <c r="Z422" i="3"/>
  <c r="A422" i="3" s="1"/>
  <c r="Z413" i="3"/>
  <c r="A413" i="3" s="1"/>
  <c r="Z408" i="3"/>
  <c r="A408" i="3" s="1"/>
  <c r="Z398" i="3"/>
  <c r="A398" i="3" s="1"/>
  <c r="Z389" i="3"/>
  <c r="A389" i="3" s="1"/>
  <c r="Z384" i="3"/>
  <c r="A384" i="3" s="1"/>
  <c r="Z374" i="3"/>
  <c r="A374" i="3" s="1"/>
  <c r="Z365" i="3"/>
  <c r="A365" i="3" s="1"/>
  <c r="Z360" i="3"/>
  <c r="A360" i="3" s="1"/>
  <c r="Z350" i="3"/>
  <c r="A350" i="3" s="1"/>
  <c r="Z345" i="3"/>
  <c r="A345" i="3" s="1"/>
  <c r="Z332" i="3"/>
  <c r="A332" i="3" s="1"/>
  <c r="Z324" i="3"/>
  <c r="A324" i="3" s="1"/>
  <c r="Z318" i="3"/>
  <c r="A318" i="3" s="1"/>
  <c r="Z313" i="3"/>
  <c r="A313" i="3" s="1"/>
  <c r="Z311" i="3"/>
  <c r="A311" i="3" s="1"/>
  <c r="Z306" i="3"/>
  <c r="A306" i="3" s="1"/>
  <c r="Z301" i="3"/>
  <c r="A301" i="3" s="1"/>
  <c r="Z299" i="3"/>
  <c r="A299" i="3" s="1"/>
  <c r="Z294" i="3"/>
  <c r="A294" i="3" s="1"/>
  <c r="Z289" i="3"/>
  <c r="A289" i="3" s="1"/>
  <c r="Z287" i="3"/>
  <c r="A287" i="3" s="1"/>
  <c r="Z282" i="3"/>
  <c r="A282" i="3" s="1"/>
  <c r="Z585" i="3"/>
  <c r="A585" i="3" s="1"/>
  <c r="Z571" i="3"/>
  <c r="A571" i="3" s="1"/>
  <c r="Z486" i="3"/>
  <c r="A486" i="3" s="1"/>
  <c r="Z475" i="3"/>
  <c r="A475" i="3" s="1"/>
  <c r="Z472" i="3"/>
  <c r="A472" i="3" s="1"/>
  <c r="Z420" i="3"/>
  <c r="A420" i="3" s="1"/>
  <c r="Z415" i="3"/>
  <c r="A415" i="3" s="1"/>
  <c r="Z412" i="3"/>
  <c r="A412" i="3" s="1"/>
  <c r="Z405" i="3"/>
  <c r="A405" i="3" s="1"/>
  <c r="Z386" i="3"/>
  <c r="A386" i="3" s="1"/>
  <c r="Z377" i="3"/>
  <c r="A377" i="3" s="1"/>
  <c r="Z343" i="3"/>
  <c r="A343" i="3" s="1"/>
  <c r="Z341" i="3"/>
  <c r="A341" i="3" s="1"/>
  <c r="Z333" i="3"/>
  <c r="A333" i="3" s="1"/>
  <c r="Z327" i="3"/>
  <c r="A327" i="3" s="1"/>
  <c r="Z326" i="3"/>
  <c r="A326" i="3" s="1"/>
  <c r="Z321" i="3"/>
  <c r="A321" i="3" s="1"/>
  <c r="Z305" i="3"/>
  <c r="A305" i="3" s="1"/>
  <c r="Z300" i="3"/>
  <c r="A300" i="3" s="1"/>
  <c r="Z281" i="3"/>
  <c r="A281" i="3" s="1"/>
  <c r="Z276" i="3"/>
  <c r="A276" i="3" s="1"/>
  <c r="Z271" i="3"/>
  <c r="A271" i="3" s="1"/>
  <c r="Z270" i="3"/>
  <c r="A270" i="3" s="1"/>
  <c r="Z266" i="3"/>
  <c r="A266" i="3" s="1"/>
  <c r="Z265" i="3"/>
  <c r="A265" i="3" s="1"/>
  <c r="Z256" i="3"/>
  <c r="A256" i="3" s="1"/>
  <c r="Z252" i="3"/>
  <c r="A252" i="3" s="1"/>
  <c r="Z247" i="3"/>
  <c r="A247" i="3" s="1"/>
  <c r="Z246" i="3"/>
  <c r="A246" i="3" s="1"/>
  <c r="Z242" i="3"/>
  <c r="A242" i="3" s="1"/>
  <c r="Z241" i="3"/>
  <c r="A241" i="3" s="1"/>
  <c r="Z537" i="3"/>
  <c r="A537" i="3" s="1"/>
  <c r="Z522" i="3"/>
  <c r="A522" i="3" s="1"/>
  <c r="Z492" i="3"/>
  <c r="A492" i="3" s="1"/>
  <c r="Z482" i="3"/>
  <c r="A482" i="3" s="1"/>
  <c r="Z481" i="3"/>
  <c r="A481" i="3" s="1"/>
  <c r="Z444" i="3"/>
  <c r="A444" i="3" s="1"/>
  <c r="Z439" i="3"/>
  <c r="A439" i="3" s="1"/>
  <c r="Z436" i="3"/>
  <c r="A436" i="3" s="1"/>
  <c r="Z429" i="3"/>
  <c r="A429" i="3" s="1"/>
  <c r="Z410" i="3"/>
  <c r="A410" i="3" s="1"/>
  <c r="Z401" i="3"/>
  <c r="A401" i="3" s="1"/>
  <c r="Z348" i="3"/>
  <c r="A348" i="3" s="1"/>
  <c r="Z340" i="3"/>
  <c r="A340" i="3" s="1"/>
  <c r="Z322" i="3"/>
  <c r="A322" i="3" s="1"/>
  <c r="Z316" i="3"/>
  <c r="A316" i="3" s="1"/>
  <c r="Z314" i="3"/>
  <c r="A314" i="3" s="1"/>
  <c r="Z297" i="3"/>
  <c r="A297" i="3" s="1"/>
  <c r="Z295" i="3"/>
  <c r="A295" i="3" s="1"/>
  <c r="Z292" i="3"/>
  <c r="A292" i="3" s="1"/>
  <c r="Z290" i="3"/>
  <c r="A290" i="3" s="1"/>
  <c r="Z273" i="3"/>
  <c r="A273" i="3" s="1"/>
  <c r="Z263" i="3"/>
  <c r="A263" i="3" s="1"/>
  <c r="Z257" i="3"/>
  <c r="A257" i="3" s="1"/>
  <c r="Z249" i="3"/>
  <c r="A249" i="3" s="1"/>
  <c r="Z239" i="3"/>
  <c r="A239" i="3" s="1"/>
  <c r="Z233" i="3"/>
  <c r="A233" i="3" s="1"/>
  <c r="Z225" i="3"/>
  <c r="A225" i="3" s="1"/>
  <c r="Z578" i="3"/>
  <c r="A578" i="3" s="1"/>
  <c r="Z515" i="3"/>
  <c r="A515" i="3" s="1"/>
  <c r="Z460" i="3"/>
  <c r="A460" i="3" s="1"/>
  <c r="Z449" i="3"/>
  <c r="A449" i="3" s="1"/>
  <c r="Z425" i="3"/>
  <c r="A425" i="3" s="1"/>
  <c r="Z396" i="3"/>
  <c r="A396" i="3" s="1"/>
  <c r="Z391" i="3"/>
  <c r="A391" i="3" s="1"/>
  <c r="Z381" i="3"/>
  <c r="A381" i="3" s="1"/>
  <c r="Z362" i="3"/>
  <c r="A362" i="3" s="1"/>
  <c r="Z357" i="3"/>
  <c r="A357" i="3" s="1"/>
  <c r="Z336" i="3"/>
  <c r="A336" i="3" s="1"/>
  <c r="Z331" i="3"/>
  <c r="A331" i="3" s="1"/>
  <c r="Z317" i="3"/>
  <c r="A317" i="3" s="1"/>
  <c r="Z293" i="3"/>
  <c r="A293" i="3" s="1"/>
  <c r="Z264" i="3"/>
  <c r="A264" i="3" s="1"/>
  <c r="Z259" i="3"/>
  <c r="A259" i="3" s="1"/>
  <c r="Z237" i="3"/>
  <c r="A237" i="3" s="1"/>
  <c r="Z229" i="3"/>
  <c r="A229" i="3" s="1"/>
  <c r="Z228" i="3"/>
  <c r="A228" i="3" s="1"/>
  <c r="Z222" i="3"/>
  <c r="A222" i="3" s="1"/>
  <c r="Z215" i="3"/>
  <c r="A215" i="3" s="1"/>
  <c r="Z214" i="3"/>
  <c r="A214" i="3" s="1"/>
  <c r="Z212" i="3"/>
  <c r="A212" i="3" s="1"/>
  <c r="Z207" i="3"/>
  <c r="A207" i="3" s="1"/>
  <c r="Z202" i="3"/>
  <c r="A202" i="3" s="1"/>
  <c r="Z200" i="3"/>
  <c r="A200" i="3" s="1"/>
  <c r="Z195" i="3"/>
  <c r="A195" i="3" s="1"/>
  <c r="Z190" i="3"/>
  <c r="A190" i="3" s="1"/>
  <c r="Z188" i="3"/>
  <c r="A188" i="3" s="1"/>
  <c r="Z183" i="3"/>
  <c r="A183" i="3" s="1"/>
  <c r="Z178" i="3"/>
  <c r="A178" i="3" s="1"/>
  <c r="Z176" i="3"/>
  <c r="A176" i="3" s="1"/>
  <c r="Z171" i="3"/>
  <c r="A171" i="3" s="1"/>
  <c r="Z166" i="3"/>
  <c r="A166" i="3" s="1"/>
  <c r="Z164" i="3"/>
  <c r="A164" i="3" s="1"/>
  <c r="Z159" i="3"/>
  <c r="A159" i="3" s="1"/>
  <c r="Z154" i="3"/>
  <c r="A154" i="3" s="1"/>
  <c r="Z152" i="3"/>
  <c r="A152" i="3" s="1"/>
  <c r="Z147" i="3"/>
  <c r="A147" i="3" s="1"/>
  <c r="Z142" i="3"/>
  <c r="A142" i="3" s="1"/>
  <c r="Z140" i="3"/>
  <c r="A140" i="3" s="1"/>
  <c r="Z135" i="3"/>
  <c r="A135" i="3" s="1"/>
  <c r="Z130" i="3"/>
  <c r="A130" i="3" s="1"/>
  <c r="Z128" i="3"/>
  <c r="A128" i="3" s="1"/>
  <c r="Z123" i="3"/>
  <c r="A123" i="3" s="1"/>
  <c r="Z118" i="3"/>
  <c r="A118" i="3" s="1"/>
  <c r="Z116" i="3"/>
  <c r="A116" i="3" s="1"/>
  <c r="Z111" i="3"/>
  <c r="A111" i="3" s="1"/>
  <c r="Z106" i="3"/>
  <c r="A106" i="3" s="1"/>
  <c r="Z104" i="3"/>
  <c r="A104" i="3" s="1"/>
  <c r="Z99" i="3"/>
  <c r="A99" i="3" s="1"/>
  <c r="Z94" i="3"/>
  <c r="A94" i="3" s="1"/>
  <c r="Z92" i="3"/>
  <c r="A92" i="3" s="1"/>
  <c r="Z87" i="3"/>
  <c r="A87" i="3" s="1"/>
  <c r="Z82" i="3"/>
  <c r="A82" i="3" s="1"/>
  <c r="Z80" i="3"/>
  <c r="A80" i="3" s="1"/>
  <c r="Z75" i="3"/>
  <c r="A75" i="3" s="1"/>
  <c r="Z70" i="3"/>
  <c r="A70" i="3" s="1"/>
  <c r="Z68" i="3"/>
  <c r="A68" i="3" s="1"/>
  <c r="Z619" i="3"/>
  <c r="A619" i="3" s="1"/>
  <c r="Z473" i="3"/>
  <c r="A473" i="3" s="1"/>
  <c r="Z468" i="3"/>
  <c r="A468" i="3" s="1"/>
  <c r="Z388" i="3"/>
  <c r="A388" i="3" s="1"/>
  <c r="Z364" i="3"/>
  <c r="A364" i="3" s="1"/>
  <c r="Z353" i="3"/>
  <c r="A353" i="3" s="1"/>
  <c r="Z312" i="3"/>
  <c r="A312" i="3" s="1"/>
  <c r="Z309" i="3"/>
  <c r="A309" i="3" s="1"/>
  <c r="Z307" i="3"/>
  <c r="A307" i="3" s="1"/>
  <c r="Z302" i="3"/>
  <c r="A302" i="3" s="1"/>
  <c r="Z288" i="3"/>
  <c r="A288" i="3" s="1"/>
  <c r="Z285" i="3"/>
  <c r="A285" i="3" s="1"/>
  <c r="Z283" i="3"/>
  <c r="A283" i="3" s="1"/>
  <c r="Z275" i="3"/>
  <c r="A275" i="3" s="1"/>
  <c r="Z269" i="3"/>
  <c r="A269" i="3" s="1"/>
  <c r="Z268" i="3"/>
  <c r="A268" i="3" s="1"/>
  <c r="Z261" i="3"/>
  <c r="A261" i="3" s="1"/>
  <c r="Z254" i="3"/>
  <c r="A254" i="3" s="1"/>
  <c r="Z253" i="3"/>
  <c r="A253" i="3" s="1"/>
  <c r="Z235" i="3"/>
  <c r="A235" i="3" s="1"/>
  <c r="Z232" i="3"/>
  <c r="A232" i="3" s="1"/>
  <c r="Z221" i="3"/>
  <c r="A221" i="3" s="1"/>
  <c r="Z216" i="3"/>
  <c r="A216" i="3" s="1"/>
  <c r="Z211" i="3"/>
  <c r="A211" i="3" s="1"/>
  <c r="Z209" i="3"/>
  <c r="A209" i="3" s="1"/>
  <c r="Z204" i="3"/>
  <c r="A204" i="3" s="1"/>
  <c r="Z199" i="3"/>
  <c r="A199" i="3" s="1"/>
  <c r="Z197" i="3"/>
  <c r="A197" i="3" s="1"/>
  <c r="Z192" i="3"/>
  <c r="A192" i="3" s="1"/>
  <c r="Z187" i="3"/>
  <c r="A187" i="3" s="1"/>
  <c r="Z185" i="3"/>
  <c r="A185" i="3" s="1"/>
  <c r="Z180" i="3"/>
  <c r="A180" i="3" s="1"/>
  <c r="Z175" i="3"/>
  <c r="A175" i="3" s="1"/>
  <c r="Z173" i="3"/>
  <c r="A173" i="3" s="1"/>
  <c r="Z168" i="3"/>
  <c r="A168" i="3" s="1"/>
  <c r="Z163" i="3"/>
  <c r="A163" i="3" s="1"/>
  <c r="Z161" i="3"/>
  <c r="A161" i="3" s="1"/>
  <c r="Z156" i="3"/>
  <c r="A156" i="3" s="1"/>
  <c r="Z151" i="3"/>
  <c r="A151" i="3" s="1"/>
  <c r="Z149" i="3"/>
  <c r="A149" i="3" s="1"/>
  <c r="Z144" i="3"/>
  <c r="A144" i="3" s="1"/>
  <c r="Z139" i="3"/>
  <c r="A139" i="3" s="1"/>
  <c r="Z137" i="3"/>
  <c r="A137" i="3" s="1"/>
  <c r="Z132" i="3"/>
  <c r="A132" i="3" s="1"/>
  <c r="Z127" i="3"/>
  <c r="A127" i="3" s="1"/>
  <c r="Z125" i="3"/>
  <c r="A125" i="3" s="1"/>
  <c r="Z120" i="3"/>
  <c r="A120" i="3" s="1"/>
  <c r="Z115" i="3"/>
  <c r="A115" i="3" s="1"/>
  <c r="Z113" i="3"/>
  <c r="A113" i="3" s="1"/>
  <c r="Z108" i="3"/>
  <c r="A108" i="3" s="1"/>
  <c r="Z103" i="3"/>
  <c r="A103" i="3" s="1"/>
  <c r="Z101" i="3"/>
  <c r="A101" i="3" s="1"/>
  <c r="Z96" i="3"/>
  <c r="A96" i="3" s="1"/>
  <c r="Z91" i="3"/>
  <c r="A91" i="3" s="1"/>
  <c r="Z89" i="3"/>
  <c r="A89" i="3" s="1"/>
  <c r="Z84" i="3"/>
  <c r="A84" i="3" s="1"/>
  <c r="Z79" i="3"/>
  <c r="A79" i="3" s="1"/>
  <c r="Z77" i="3"/>
  <c r="A77" i="3" s="1"/>
  <c r="Z72" i="3"/>
  <c r="A72" i="3" s="1"/>
  <c r="Z67" i="3"/>
  <c r="A67" i="3" s="1"/>
  <c r="Z65" i="3"/>
  <c r="A65" i="3" s="1"/>
  <c r="Z60" i="3"/>
  <c r="A60" i="3" s="1"/>
  <c r="Z55" i="3"/>
  <c r="A55" i="3" s="1"/>
  <c r="Z53" i="3"/>
  <c r="A53" i="3" s="1"/>
  <c r="Z609" i="3"/>
  <c r="A609" i="3" s="1"/>
  <c r="Z496" i="3"/>
  <c r="A496" i="3" s="1"/>
  <c r="Z489" i="3"/>
  <c r="A489" i="3" s="1"/>
  <c r="Z453" i="3"/>
  <c r="A453" i="3" s="1"/>
  <c r="Z367" i="3"/>
  <c r="A367" i="3" s="1"/>
  <c r="Z230" i="3"/>
  <c r="A230" i="3" s="1"/>
  <c r="Z220" i="3"/>
  <c r="A220" i="3" s="1"/>
  <c r="Z218" i="3"/>
  <c r="A218" i="3" s="1"/>
  <c r="Z210" i="3"/>
  <c r="A210" i="3" s="1"/>
  <c r="Z208" i="3"/>
  <c r="A208" i="3" s="1"/>
  <c r="Z205" i="3"/>
  <c r="A205" i="3" s="1"/>
  <c r="Z203" i="3"/>
  <c r="A203" i="3" s="1"/>
  <c r="Z186" i="3"/>
  <c r="A186" i="3" s="1"/>
  <c r="Z184" i="3"/>
  <c r="A184" i="3" s="1"/>
  <c r="Z181" i="3"/>
  <c r="A181" i="3" s="1"/>
  <c r="Z179" i="3"/>
  <c r="A179" i="3" s="1"/>
  <c r="Z162" i="3"/>
  <c r="A162" i="3" s="1"/>
  <c r="Z160" i="3"/>
  <c r="A160" i="3" s="1"/>
  <c r="Z157" i="3"/>
  <c r="A157" i="3" s="1"/>
  <c r="Z155" i="3"/>
  <c r="A155" i="3" s="1"/>
  <c r="Z138" i="3"/>
  <c r="A138" i="3" s="1"/>
  <c r="Z136" i="3"/>
  <c r="A136" i="3" s="1"/>
  <c r="Z133" i="3"/>
  <c r="A133" i="3" s="1"/>
  <c r="Z131" i="3"/>
  <c r="A131" i="3" s="1"/>
  <c r="Z114" i="3"/>
  <c r="A114" i="3" s="1"/>
  <c r="Z112" i="3"/>
  <c r="A112" i="3" s="1"/>
  <c r="Z109" i="3"/>
  <c r="A109" i="3" s="1"/>
  <c r="Z107" i="3"/>
  <c r="A107" i="3" s="1"/>
  <c r="Z90" i="3"/>
  <c r="A90" i="3" s="1"/>
  <c r="Z88" i="3"/>
  <c r="A88" i="3" s="1"/>
  <c r="Z85" i="3"/>
  <c r="A85" i="3" s="1"/>
  <c r="Z83" i="3"/>
  <c r="A83" i="3" s="1"/>
  <c r="Z66" i="3"/>
  <c r="A66" i="3" s="1"/>
  <c r="Z61" i="3"/>
  <c r="A61" i="3" s="1"/>
  <c r="Z57" i="3"/>
  <c r="A57" i="3" s="1"/>
  <c r="Z52" i="3"/>
  <c r="A52" i="3" s="1"/>
  <c r="Z50" i="3"/>
  <c r="A50" i="3" s="1"/>
  <c r="Z45" i="3"/>
  <c r="A45" i="3" s="1"/>
  <c r="Z40" i="3"/>
  <c r="A40" i="3" s="1"/>
  <c r="Z38" i="3"/>
  <c r="A38" i="3" s="1"/>
  <c r="Z33" i="3"/>
  <c r="A33" i="3" s="1"/>
  <c r="Z28" i="3"/>
  <c r="A28" i="3" s="1"/>
  <c r="Z26" i="3"/>
  <c r="A26" i="3" s="1"/>
  <c r="Z21" i="3"/>
  <c r="A21" i="3" s="1"/>
  <c r="Z16" i="3"/>
  <c r="A16" i="3" s="1"/>
  <c r="Z14" i="3"/>
  <c r="A14" i="3" s="1"/>
  <c r="Z463" i="3"/>
  <c r="A463" i="3" s="1"/>
  <c r="Z320" i="3"/>
  <c r="A320" i="3" s="1"/>
  <c r="Z278" i="3"/>
  <c r="A278" i="3" s="1"/>
  <c r="Z277" i="3"/>
  <c r="A277" i="3" s="1"/>
  <c r="Z258" i="3"/>
  <c r="A258" i="3" s="1"/>
  <c r="Z244" i="3"/>
  <c r="A244" i="3" s="1"/>
  <c r="Z227" i="3"/>
  <c r="A227" i="3" s="1"/>
  <c r="Z134" i="3"/>
  <c r="A134" i="3" s="1"/>
  <c r="Z129" i="3"/>
  <c r="A129" i="3" s="1"/>
  <c r="Z110" i="3"/>
  <c r="A110" i="3" s="1"/>
  <c r="Z105" i="3"/>
  <c r="A105" i="3" s="1"/>
  <c r="Z42" i="3"/>
  <c r="A42" i="3" s="1"/>
  <c r="Z37" i="3"/>
  <c r="A37" i="3" s="1"/>
  <c r="Z30" i="3"/>
  <c r="A30" i="3" s="1"/>
  <c r="Z23" i="3"/>
  <c r="A23" i="3" s="1"/>
  <c r="Z13" i="3"/>
  <c r="A13" i="3" s="1"/>
  <c r="Z458" i="3"/>
  <c r="A458" i="3" s="1"/>
  <c r="Z434" i="3"/>
  <c r="A434" i="3" s="1"/>
  <c r="Z372" i="3"/>
  <c r="A372" i="3" s="1"/>
  <c r="Z245" i="3"/>
  <c r="A245" i="3" s="1"/>
  <c r="Z234" i="3"/>
  <c r="A234" i="3" s="1"/>
  <c r="Z223" i="3"/>
  <c r="A223" i="3" s="1"/>
  <c r="Z191" i="3"/>
  <c r="A191" i="3" s="1"/>
  <c r="Z167" i="3"/>
  <c r="A167" i="3" s="1"/>
  <c r="Z143" i="3"/>
  <c r="A143" i="3" s="1"/>
  <c r="Z119" i="3"/>
  <c r="A119" i="3" s="1"/>
  <c r="Z95" i="3"/>
  <c r="A95" i="3" s="1"/>
  <c r="Z71" i="3"/>
  <c r="A71" i="3" s="1"/>
  <c r="Z64" i="3"/>
  <c r="A64" i="3" s="1"/>
  <c r="Z63" i="3"/>
  <c r="A63" i="3" s="1"/>
  <c r="Z51" i="3"/>
  <c r="A51" i="3" s="1"/>
  <c r="Z44" i="3"/>
  <c r="A44" i="3" s="1"/>
  <c r="Z34" i="3"/>
  <c r="A34" i="3" s="1"/>
  <c r="Z27" i="3"/>
  <c r="A27" i="3" s="1"/>
  <c r="Z20" i="3"/>
  <c r="A20" i="3" s="1"/>
  <c r="Z10" i="3"/>
  <c r="A10" i="3" s="1"/>
  <c r="Z508" i="3"/>
  <c r="A508" i="3" s="1"/>
  <c r="Z304" i="3"/>
  <c r="A304" i="3" s="1"/>
  <c r="Z280" i="3"/>
  <c r="A280" i="3" s="1"/>
  <c r="Z251" i="3"/>
  <c r="A251" i="3" s="1"/>
  <c r="Z240" i="3"/>
  <c r="A240" i="3" s="1"/>
  <c r="Z213" i="3"/>
  <c r="A213" i="3" s="1"/>
  <c r="Z194" i="3"/>
  <c r="A194" i="3" s="1"/>
  <c r="Z189" i="3"/>
  <c r="A189" i="3" s="1"/>
  <c r="Z170" i="3"/>
  <c r="A170" i="3" s="1"/>
  <c r="Z165" i="3"/>
  <c r="A165" i="3" s="1"/>
  <c r="Z146" i="3"/>
  <c r="A146" i="3" s="1"/>
  <c r="Z141" i="3"/>
  <c r="A141" i="3" s="1"/>
  <c r="Z122" i="3"/>
  <c r="A122" i="3" s="1"/>
  <c r="Z117" i="3"/>
  <c r="A117" i="3" s="1"/>
  <c r="Z98" i="3"/>
  <c r="A98" i="3" s="1"/>
  <c r="Z93" i="3"/>
  <c r="A93" i="3" s="1"/>
  <c r="Z74" i="3"/>
  <c r="A74" i="3" s="1"/>
  <c r="Z69" i="3"/>
  <c r="A69" i="3" s="1"/>
  <c r="Z56" i="3"/>
  <c r="A56" i="3" s="1"/>
  <c r="Z48" i="3"/>
  <c r="A48" i="3" s="1"/>
  <c r="Z43" i="3"/>
  <c r="A43" i="3" s="1"/>
  <c r="Z41" i="3"/>
  <c r="A41" i="3" s="1"/>
  <c r="Z36" i="3"/>
  <c r="A36" i="3" s="1"/>
  <c r="Z31" i="3"/>
  <c r="A31" i="3" s="1"/>
  <c r="Z29" i="3"/>
  <c r="A29" i="3" s="1"/>
  <c r="Z24" i="3"/>
  <c r="A24" i="3" s="1"/>
  <c r="Z19" i="3"/>
  <c r="A19" i="3" s="1"/>
  <c r="Z17" i="3"/>
  <c r="A17" i="3" s="1"/>
  <c r="Z12" i="3"/>
  <c r="A12" i="3" s="1"/>
  <c r="Z206" i="3"/>
  <c r="A206" i="3" s="1"/>
  <c r="Z201" i="3"/>
  <c r="A201" i="3" s="1"/>
  <c r="Z182" i="3"/>
  <c r="A182" i="3" s="1"/>
  <c r="Z177" i="3"/>
  <c r="A177" i="3" s="1"/>
  <c r="Z158" i="3"/>
  <c r="A158" i="3" s="1"/>
  <c r="Z153" i="3"/>
  <c r="A153" i="3" s="1"/>
  <c r="Z86" i="3"/>
  <c r="A86" i="3" s="1"/>
  <c r="Z81" i="3"/>
  <c r="A81" i="3" s="1"/>
  <c r="Z62" i="3"/>
  <c r="A62" i="3" s="1"/>
  <c r="Z54" i="3"/>
  <c r="A54" i="3" s="1"/>
  <c r="Z49" i="3"/>
  <c r="A49" i="3" s="1"/>
  <c r="Z47" i="3"/>
  <c r="A47" i="3" s="1"/>
  <c r="Z35" i="3"/>
  <c r="A35" i="3" s="1"/>
  <c r="Z25" i="3"/>
  <c r="A25" i="3" s="1"/>
  <c r="Z18" i="3"/>
  <c r="A18" i="3" s="1"/>
  <c r="Z11" i="3"/>
  <c r="A11" i="3" s="1"/>
  <c r="Z217" i="3"/>
  <c r="A217" i="3" s="1"/>
  <c r="Z198" i="3"/>
  <c r="A198" i="3" s="1"/>
  <c r="Z196" i="3"/>
  <c r="A196" i="3" s="1"/>
  <c r="Z193" i="3"/>
  <c r="A193" i="3" s="1"/>
  <c r="Z174" i="3"/>
  <c r="A174" i="3" s="1"/>
  <c r="Z172" i="3"/>
  <c r="A172" i="3" s="1"/>
  <c r="Z169" i="3"/>
  <c r="A169" i="3" s="1"/>
  <c r="Z150" i="3"/>
  <c r="A150" i="3" s="1"/>
  <c r="Z148" i="3"/>
  <c r="A148" i="3" s="1"/>
  <c r="Z145" i="3"/>
  <c r="A145" i="3" s="1"/>
  <c r="Z126" i="3"/>
  <c r="A126" i="3" s="1"/>
  <c r="Z124" i="3"/>
  <c r="A124" i="3" s="1"/>
  <c r="Z121" i="3"/>
  <c r="A121" i="3" s="1"/>
  <c r="Z102" i="3"/>
  <c r="A102" i="3" s="1"/>
  <c r="Z100" i="3"/>
  <c r="A100" i="3" s="1"/>
  <c r="Z97" i="3"/>
  <c r="A97" i="3" s="1"/>
  <c r="Z78" i="3"/>
  <c r="A78" i="3" s="1"/>
  <c r="Z76" i="3"/>
  <c r="A76" i="3" s="1"/>
  <c r="Z73" i="3"/>
  <c r="A73" i="3" s="1"/>
  <c r="Z59" i="3"/>
  <c r="A59" i="3" s="1"/>
  <c r="Z58" i="3"/>
  <c r="A58" i="3" s="1"/>
  <c r="Z46" i="3"/>
  <c r="A46" i="3" s="1"/>
  <c r="Z39" i="3"/>
  <c r="A39" i="3" s="1"/>
  <c r="Z32" i="3"/>
  <c r="A32" i="3" s="1"/>
  <c r="Z22" i="3"/>
  <c r="A22" i="3" s="1"/>
  <c r="Z15" i="3"/>
  <c r="A15" i="3" s="1"/>
  <c r="AF7" i="3"/>
  <c r="AF682" i="3"/>
  <c r="AF670" i="3"/>
  <c r="AF658" i="3"/>
  <c r="AF646" i="3"/>
  <c r="AF679" i="3"/>
  <c r="AF673" i="3"/>
  <c r="AF661" i="3"/>
  <c r="AF649" i="3"/>
  <c r="AF637" i="3"/>
  <c r="AF676" i="3"/>
  <c r="AF667" i="3"/>
  <c r="AF655" i="3"/>
  <c r="AF634" i="3"/>
  <c r="AF622" i="3"/>
  <c r="AF631" i="3"/>
  <c r="AF619" i="3"/>
  <c r="AF652" i="3"/>
  <c r="AF628" i="3"/>
  <c r="AF616" i="3"/>
  <c r="AF610" i="3"/>
  <c r="AF598" i="3"/>
  <c r="AF586" i="3"/>
  <c r="AF574" i="3"/>
  <c r="AF562" i="3"/>
  <c r="AF550" i="3"/>
  <c r="AF538" i="3"/>
  <c r="AF664" i="3"/>
  <c r="AF607" i="3"/>
  <c r="AF595" i="3"/>
  <c r="AF583" i="3"/>
  <c r="AF571" i="3"/>
  <c r="AF559" i="3"/>
  <c r="AF547" i="3"/>
  <c r="AF535" i="3"/>
  <c r="AF625" i="3"/>
  <c r="AF532" i="3"/>
  <c r="AF520" i="3"/>
  <c r="AF508" i="3"/>
  <c r="AF643" i="3"/>
  <c r="AF613" i="3"/>
  <c r="AF604" i="3"/>
  <c r="AF589" i="3"/>
  <c r="AF580" i="3"/>
  <c r="AF553" i="3"/>
  <c r="AF544" i="3"/>
  <c r="AF523" i="3"/>
  <c r="AF511" i="3"/>
  <c r="AF499" i="3"/>
  <c r="AF487" i="3"/>
  <c r="AF640" i="3"/>
  <c r="AF592" i="3"/>
  <c r="AF577" i="3"/>
  <c r="AF496" i="3"/>
  <c r="AF475" i="3"/>
  <c r="AF463" i="3"/>
  <c r="AF451" i="3"/>
  <c r="AF439" i="3"/>
  <c r="AF427" i="3"/>
  <c r="AF415" i="3"/>
  <c r="AF403" i="3"/>
  <c r="AF391" i="3"/>
  <c r="AF379" i="3"/>
  <c r="AF367" i="3"/>
  <c r="AF355" i="3"/>
  <c r="AF343" i="3"/>
  <c r="AF565" i="3"/>
  <c r="AF526" i="3"/>
  <c r="AF517" i="3"/>
  <c r="AF493" i="3"/>
  <c r="AF490" i="3"/>
  <c r="AF478" i="3"/>
  <c r="AF466" i="3"/>
  <c r="AF454" i="3"/>
  <c r="AF442" i="3"/>
  <c r="AF430" i="3"/>
  <c r="AF418" i="3"/>
  <c r="AF406" i="3"/>
  <c r="AF394" i="3"/>
  <c r="AF382" i="3"/>
  <c r="AF370" i="3"/>
  <c r="AF358" i="3"/>
  <c r="AF346" i="3"/>
  <c r="AF334" i="3"/>
  <c r="AF322" i="3"/>
  <c r="AF529" i="3"/>
  <c r="AF514" i="3"/>
  <c r="AF505" i="3"/>
  <c r="AF457" i="3"/>
  <c r="AF448" i="3"/>
  <c r="AF433" i="3"/>
  <c r="AF424" i="3"/>
  <c r="AF409" i="3"/>
  <c r="AF400" i="3"/>
  <c r="AF385" i="3"/>
  <c r="AF376" i="3"/>
  <c r="AF361" i="3"/>
  <c r="AF352" i="3"/>
  <c r="AF328" i="3"/>
  <c r="AF325" i="3"/>
  <c r="AF307" i="3"/>
  <c r="AF295" i="3"/>
  <c r="AF283" i="3"/>
  <c r="AF271" i="3"/>
  <c r="AF259" i="3"/>
  <c r="AF247" i="3"/>
  <c r="AF235" i="3"/>
  <c r="AF223" i="3"/>
  <c r="AF601" i="3"/>
  <c r="AF556" i="3"/>
  <c r="AF541" i="3"/>
  <c r="AF337" i="3"/>
  <c r="AF319" i="3"/>
  <c r="AF310" i="3"/>
  <c r="AF298" i="3"/>
  <c r="AF286" i="3"/>
  <c r="AF421" i="3"/>
  <c r="AF412" i="3"/>
  <c r="AF313" i="3"/>
  <c r="AF289" i="3"/>
  <c r="AF265" i="3"/>
  <c r="AF262" i="3"/>
  <c r="AF241" i="3"/>
  <c r="AF481" i="3"/>
  <c r="AF445" i="3"/>
  <c r="AF436" i="3"/>
  <c r="AF349" i="3"/>
  <c r="AF340" i="3"/>
  <c r="AF316" i="3"/>
  <c r="AF292" i="3"/>
  <c r="AF268" i="3"/>
  <c r="AF244" i="3"/>
  <c r="AF220" i="3"/>
  <c r="AF460" i="3"/>
  <c r="AF373" i="3"/>
  <c r="AF331" i="3"/>
  <c r="AF274" i="3"/>
  <c r="AF229" i="3"/>
  <c r="AF211" i="3"/>
  <c r="AF199" i="3"/>
  <c r="AF187" i="3"/>
  <c r="AF175" i="3"/>
  <c r="AF163" i="3"/>
  <c r="AF151" i="3"/>
  <c r="AF139" i="3"/>
  <c r="AF127" i="3"/>
  <c r="AF115" i="3"/>
  <c r="AF103" i="3"/>
  <c r="AF91" i="3"/>
  <c r="AF79" i="3"/>
  <c r="AF67" i="3"/>
  <c r="AF472" i="3"/>
  <c r="AF397" i="3"/>
  <c r="AF388" i="3"/>
  <c r="AF364" i="3"/>
  <c r="AF253" i="3"/>
  <c r="AF232" i="3"/>
  <c r="AF208" i="3"/>
  <c r="AF196" i="3"/>
  <c r="AF184" i="3"/>
  <c r="AF172" i="3"/>
  <c r="AF160" i="3"/>
  <c r="AF148" i="3"/>
  <c r="AF136" i="3"/>
  <c r="AF124" i="3"/>
  <c r="AF112" i="3"/>
  <c r="AF100" i="3"/>
  <c r="AF88" i="3"/>
  <c r="AF76" i="3"/>
  <c r="AF64" i="3"/>
  <c r="AF502" i="3"/>
  <c r="AF484" i="3"/>
  <c r="AF469" i="3"/>
  <c r="AF256" i="3"/>
  <c r="AF250" i="3"/>
  <c r="AF214" i="3"/>
  <c r="AF205" i="3"/>
  <c r="AF181" i="3"/>
  <c r="AF157" i="3"/>
  <c r="AF133" i="3"/>
  <c r="AF109" i="3"/>
  <c r="AF85" i="3"/>
  <c r="AF49" i="3"/>
  <c r="AF37" i="3"/>
  <c r="AF25" i="3"/>
  <c r="AF13" i="3"/>
  <c r="AF301" i="3"/>
  <c r="AF277" i="3"/>
  <c r="AF142" i="3"/>
  <c r="AF118" i="3"/>
  <c r="AF70" i="3"/>
  <c r="AF22" i="3"/>
  <c r="AF568" i="3"/>
  <c r="AF43" i="3"/>
  <c r="AF19" i="3"/>
  <c r="AF304" i="3"/>
  <c r="AF280" i="3"/>
  <c r="AF238" i="3"/>
  <c r="AF226" i="3"/>
  <c r="AF202" i="3"/>
  <c r="AF178" i="3"/>
  <c r="AF154" i="3"/>
  <c r="AF130" i="3"/>
  <c r="AF106" i="3"/>
  <c r="AF82" i="3"/>
  <c r="AF61" i="3"/>
  <c r="AF52" i="3"/>
  <c r="AF40" i="3"/>
  <c r="AF28" i="3"/>
  <c r="AF16" i="3"/>
  <c r="AF190" i="3"/>
  <c r="AF166" i="3"/>
  <c r="AF94" i="3"/>
  <c r="AF46" i="3"/>
  <c r="AF34" i="3"/>
  <c r="AF10" i="3"/>
  <c r="AF217" i="3"/>
  <c r="AF193" i="3"/>
  <c r="AF169" i="3"/>
  <c r="AF145" i="3"/>
  <c r="AF121" i="3"/>
  <c r="AF97" i="3"/>
  <c r="AF73" i="3"/>
  <c r="AF58" i="3"/>
  <c r="AF55" i="3"/>
  <c r="AF31" i="3"/>
  <c r="C22" i="9"/>
  <c r="U7" i="3"/>
  <c r="T7" i="3" s="1"/>
  <c r="C6" i="9"/>
  <c r="C2" i="9"/>
  <c r="G4" i="9"/>
  <c r="J5" i="9" s="1"/>
  <c r="B6" i="9"/>
  <c r="H6" i="9"/>
  <c r="C10" i="9"/>
  <c r="B14" i="9"/>
  <c r="M15" i="9" s="1"/>
  <c r="H14" i="9"/>
  <c r="G16" i="9"/>
  <c r="J17" i="9" s="1"/>
  <c r="C18" i="9"/>
  <c r="G20" i="9"/>
  <c r="B22" i="9"/>
  <c r="M23" i="9" s="1"/>
  <c r="H22" i="9"/>
  <c r="G24" i="9"/>
  <c r="J25" i="9" s="1"/>
  <c r="B28" i="9"/>
  <c r="M29" i="9" s="1"/>
  <c r="H28" i="9"/>
  <c r="B32" i="9"/>
  <c r="E33" i="9" s="1"/>
  <c r="G34" i="9"/>
  <c r="J35" i="9" s="1"/>
  <c r="C36" i="9"/>
  <c r="M37" i="9" s="1"/>
  <c r="G12" i="9"/>
  <c r="B4" i="9"/>
  <c r="G8" i="9"/>
  <c r="J9" i="9" s="1"/>
  <c r="B20" i="9"/>
  <c r="M21" i="9" s="1"/>
  <c r="G26" i="9"/>
  <c r="G30" i="9"/>
  <c r="B34" i="9"/>
  <c r="S7" i="3"/>
  <c r="R7" i="3" s="1"/>
  <c r="Q7" i="3" s="1"/>
  <c r="G7" i="3" s="1"/>
  <c r="L7" i="3" s="1"/>
  <c r="G2" i="9"/>
  <c r="C4" i="9"/>
  <c r="G10" i="9"/>
  <c r="B12" i="9"/>
  <c r="M13" i="9" s="1"/>
  <c r="H12" i="9"/>
  <c r="E15" i="9"/>
  <c r="B16" i="9"/>
  <c r="E17" i="9" s="1"/>
  <c r="G18" i="9"/>
  <c r="J19" i="9" s="1"/>
  <c r="C20" i="9"/>
  <c r="B24" i="9"/>
  <c r="E25" i="9" s="1"/>
  <c r="B26" i="9"/>
  <c r="H26" i="9"/>
  <c r="B30" i="9"/>
  <c r="H30" i="9"/>
  <c r="G32" i="9"/>
  <c r="J33" i="9" s="1"/>
  <c r="C34" i="9"/>
  <c r="G36" i="9"/>
  <c r="B2" i="9"/>
  <c r="M3" i="9" s="1"/>
  <c r="H2" i="9"/>
  <c r="M5" i="9"/>
  <c r="G6" i="9"/>
  <c r="B8" i="9"/>
  <c r="E9" i="9" s="1"/>
  <c r="B10" i="9"/>
  <c r="E11" i="9" s="1"/>
  <c r="H10" i="9"/>
  <c r="C12" i="9"/>
  <c r="G14" i="9"/>
  <c r="M17" i="9"/>
  <c r="B18" i="9"/>
  <c r="M19" i="9" s="1"/>
  <c r="H18" i="9"/>
  <c r="G22" i="9"/>
  <c r="C26" i="9"/>
  <c r="M27" i="9" s="1"/>
  <c r="G28" i="9"/>
  <c r="C30" i="9"/>
  <c r="M25" i="9"/>
  <c r="E29" i="9"/>
  <c r="E31" i="9"/>
  <c r="H8" i="3"/>
  <c r="H9" i="3" s="1"/>
  <c r="AG7" i="3"/>
  <c r="AG3" i="3" s="1"/>
  <c r="V9" i="3"/>
  <c r="AE9" i="3" s="1"/>
  <c r="Z9" i="3"/>
  <c r="A9" i="3" s="1"/>
  <c r="Z7" i="3"/>
  <c r="Z8" i="3"/>
  <c r="A8" i="3" s="1"/>
  <c r="Q9" i="9" l="1"/>
  <c r="Q25" i="9"/>
  <c r="N5" i="9"/>
  <c r="Q33" i="9"/>
  <c r="L8" i="3"/>
  <c r="L9" i="3"/>
  <c r="J21" i="9"/>
  <c r="M7" i="9"/>
  <c r="J23" i="9"/>
  <c r="Q17" i="9"/>
  <c r="E7" i="9"/>
  <c r="J7" i="9"/>
  <c r="J31" i="9"/>
  <c r="Q31" i="9" s="1"/>
  <c r="M33" i="9"/>
  <c r="M35" i="9"/>
  <c r="J13" i="9"/>
  <c r="N13" i="9" s="1"/>
  <c r="J3" i="9"/>
  <c r="N3" i="9" s="1"/>
  <c r="M11" i="9"/>
  <c r="E19" i="9"/>
  <c r="Q19" i="9" s="1"/>
  <c r="E21" i="9"/>
  <c r="J15" i="9"/>
  <c r="J27" i="9"/>
  <c r="A7" i="3"/>
  <c r="T270" i="16"/>
  <c r="J270" i="16" s="1"/>
  <c r="R268" i="16"/>
  <c r="D268" i="16" s="1"/>
  <c r="S267" i="16"/>
  <c r="I267" i="16" s="1"/>
  <c r="T266" i="16"/>
  <c r="J266" i="16" s="1"/>
  <c r="R264" i="16"/>
  <c r="D264" i="16" s="1"/>
  <c r="S263" i="16"/>
  <c r="I263" i="16" s="1"/>
  <c r="T262" i="16"/>
  <c r="J262" i="16" s="1"/>
  <c r="R260" i="16"/>
  <c r="D260" i="16" s="1"/>
  <c r="S259" i="16"/>
  <c r="I259" i="16" s="1"/>
  <c r="T258" i="16"/>
  <c r="J258" i="16" s="1"/>
  <c r="R256" i="16"/>
  <c r="D256" i="16" s="1"/>
  <c r="S255" i="16"/>
  <c r="I255" i="16" s="1"/>
  <c r="T254" i="16"/>
  <c r="J254" i="16" s="1"/>
  <c r="R252" i="16"/>
  <c r="D252" i="16" s="1"/>
  <c r="S251" i="16"/>
  <c r="I251" i="16" s="1"/>
  <c r="T250" i="16"/>
  <c r="J250" i="16" s="1"/>
  <c r="R248" i="16"/>
  <c r="D248" i="16" s="1"/>
  <c r="S247" i="16"/>
  <c r="I247" i="16" s="1"/>
  <c r="T246" i="16"/>
  <c r="J246" i="16" s="1"/>
  <c r="R244" i="16"/>
  <c r="D244" i="16" s="1"/>
  <c r="S243" i="16"/>
  <c r="I243" i="16" s="1"/>
  <c r="T242" i="16"/>
  <c r="J242" i="16" s="1"/>
  <c r="R240" i="16"/>
  <c r="D240" i="16" s="1"/>
  <c r="S239" i="16"/>
  <c r="I239" i="16" s="1"/>
  <c r="T238" i="16"/>
  <c r="J238" i="16" s="1"/>
  <c r="R236" i="16"/>
  <c r="D236" i="16" s="1"/>
  <c r="S235" i="16"/>
  <c r="I235" i="16" s="1"/>
  <c r="T234" i="16"/>
  <c r="J234" i="16" s="1"/>
  <c r="R232" i="16"/>
  <c r="D232" i="16" s="1"/>
  <c r="S231" i="16"/>
  <c r="I231" i="16" s="1"/>
  <c r="T230" i="16"/>
  <c r="J230" i="16" s="1"/>
  <c r="R228" i="16"/>
  <c r="D228" i="16" s="1"/>
  <c r="S227" i="16"/>
  <c r="I227" i="16" s="1"/>
  <c r="T226" i="16"/>
  <c r="J226" i="16" s="1"/>
  <c r="R224" i="16"/>
  <c r="D224" i="16" s="1"/>
  <c r="S223" i="16"/>
  <c r="I223" i="16" s="1"/>
  <c r="T222" i="16"/>
  <c r="J222" i="16" s="1"/>
  <c r="R220" i="16"/>
  <c r="D220" i="16" s="1"/>
  <c r="S219" i="16"/>
  <c r="I219" i="16" s="1"/>
  <c r="T218" i="16"/>
  <c r="J218" i="16" s="1"/>
  <c r="R216" i="16"/>
  <c r="D216" i="16" s="1"/>
  <c r="S215" i="16"/>
  <c r="I215" i="16" s="1"/>
  <c r="T214" i="16"/>
  <c r="J214" i="16" s="1"/>
  <c r="R212" i="16"/>
  <c r="D212" i="16" s="1"/>
  <c r="S211" i="16"/>
  <c r="I211" i="16" s="1"/>
  <c r="T210" i="16"/>
  <c r="J210" i="16" s="1"/>
  <c r="R208" i="16"/>
  <c r="D208" i="16" s="1"/>
  <c r="S207" i="16"/>
  <c r="I207" i="16" s="1"/>
  <c r="T206" i="16"/>
  <c r="J206" i="16" s="1"/>
  <c r="R204" i="16"/>
  <c r="D204" i="16" s="1"/>
  <c r="S203" i="16"/>
  <c r="I203" i="16" s="1"/>
  <c r="T202" i="16"/>
  <c r="J202" i="16" s="1"/>
  <c r="R200" i="16"/>
  <c r="D200" i="16" s="1"/>
  <c r="S199" i="16"/>
  <c r="I199" i="16" s="1"/>
  <c r="T198" i="16"/>
  <c r="J198" i="16" s="1"/>
  <c r="S270" i="16"/>
  <c r="I270" i="16" s="1"/>
  <c r="T269" i="16"/>
  <c r="J269" i="16" s="1"/>
  <c r="R267" i="16"/>
  <c r="D267" i="16" s="1"/>
  <c r="S266" i="16"/>
  <c r="I266" i="16" s="1"/>
  <c r="T265" i="16"/>
  <c r="J265" i="16" s="1"/>
  <c r="R263" i="16"/>
  <c r="D263" i="16" s="1"/>
  <c r="S262" i="16"/>
  <c r="I262" i="16" s="1"/>
  <c r="T261" i="16"/>
  <c r="J261" i="16" s="1"/>
  <c r="R259" i="16"/>
  <c r="D259" i="16" s="1"/>
  <c r="S258" i="16"/>
  <c r="I258" i="16" s="1"/>
  <c r="T257" i="16"/>
  <c r="J257" i="16" s="1"/>
  <c r="R255" i="16"/>
  <c r="D255" i="16" s="1"/>
  <c r="S254" i="16"/>
  <c r="I254" i="16" s="1"/>
  <c r="T253" i="16"/>
  <c r="J253" i="16" s="1"/>
  <c r="R251" i="16"/>
  <c r="D251" i="16" s="1"/>
  <c r="S250" i="16"/>
  <c r="I250" i="16" s="1"/>
  <c r="T249" i="16"/>
  <c r="J249" i="16" s="1"/>
  <c r="R247" i="16"/>
  <c r="D247" i="16" s="1"/>
  <c r="S246" i="16"/>
  <c r="I246" i="16" s="1"/>
  <c r="T245" i="16"/>
  <c r="J245" i="16" s="1"/>
  <c r="R243" i="16"/>
  <c r="D243" i="16" s="1"/>
  <c r="S242" i="16"/>
  <c r="I242" i="16" s="1"/>
  <c r="T241" i="16"/>
  <c r="J241" i="16" s="1"/>
  <c r="R239" i="16"/>
  <c r="D239" i="16" s="1"/>
  <c r="S238" i="16"/>
  <c r="I238" i="16" s="1"/>
  <c r="T237" i="16"/>
  <c r="J237" i="16" s="1"/>
  <c r="R235" i="16"/>
  <c r="D235" i="16" s="1"/>
  <c r="S234" i="16"/>
  <c r="I234" i="16" s="1"/>
  <c r="T233" i="16"/>
  <c r="J233" i="16" s="1"/>
  <c r="R231" i="16"/>
  <c r="D231" i="16" s="1"/>
  <c r="S230" i="16"/>
  <c r="I230" i="16" s="1"/>
  <c r="T229" i="16"/>
  <c r="J229" i="16" s="1"/>
  <c r="R227" i="16"/>
  <c r="D227" i="16" s="1"/>
  <c r="S226" i="16"/>
  <c r="I226" i="16" s="1"/>
  <c r="T225" i="16"/>
  <c r="J225" i="16" s="1"/>
  <c r="R223" i="16"/>
  <c r="D223" i="16" s="1"/>
  <c r="S222" i="16"/>
  <c r="I222" i="16" s="1"/>
  <c r="T221" i="16"/>
  <c r="J221" i="16" s="1"/>
  <c r="R219" i="16"/>
  <c r="D219" i="16" s="1"/>
  <c r="S218" i="16"/>
  <c r="I218" i="16" s="1"/>
  <c r="T217" i="16"/>
  <c r="J217" i="16" s="1"/>
  <c r="R215" i="16"/>
  <c r="D215" i="16" s="1"/>
  <c r="S214" i="16"/>
  <c r="I214" i="16" s="1"/>
  <c r="T213" i="16"/>
  <c r="J213" i="16" s="1"/>
  <c r="R211" i="16"/>
  <c r="D211" i="16" s="1"/>
  <c r="S210" i="16"/>
  <c r="I210" i="16" s="1"/>
  <c r="T209" i="16"/>
  <c r="J209" i="16" s="1"/>
  <c r="R207" i="16"/>
  <c r="D207" i="16" s="1"/>
  <c r="S206" i="16"/>
  <c r="I206" i="16" s="1"/>
  <c r="T205" i="16"/>
  <c r="J205" i="16" s="1"/>
  <c r="R203" i="16"/>
  <c r="D203" i="16" s="1"/>
  <c r="R270" i="16"/>
  <c r="D270" i="16" s="1"/>
  <c r="T268" i="16"/>
  <c r="J268" i="16" s="1"/>
  <c r="S265" i="16"/>
  <c r="I265" i="16" s="1"/>
  <c r="R262" i="16"/>
  <c r="D262" i="16" s="1"/>
  <c r="T260" i="16"/>
  <c r="J260" i="16" s="1"/>
  <c r="S257" i="16"/>
  <c r="I257" i="16" s="1"/>
  <c r="R254" i="16"/>
  <c r="D254" i="16" s="1"/>
  <c r="T252" i="16"/>
  <c r="J252" i="16" s="1"/>
  <c r="S249" i="16"/>
  <c r="I249" i="16" s="1"/>
  <c r="R246" i="16"/>
  <c r="D246" i="16" s="1"/>
  <c r="T244" i="16"/>
  <c r="J244" i="16" s="1"/>
  <c r="S241" i="16"/>
  <c r="I241" i="16" s="1"/>
  <c r="R238" i="16"/>
  <c r="D238" i="16" s="1"/>
  <c r="T236" i="16"/>
  <c r="J236" i="16" s="1"/>
  <c r="S233" i="16"/>
  <c r="I233" i="16" s="1"/>
  <c r="R230" i="16"/>
  <c r="D230" i="16" s="1"/>
  <c r="T228" i="16"/>
  <c r="J228" i="16" s="1"/>
  <c r="S225" i="16"/>
  <c r="I225" i="16" s="1"/>
  <c r="R222" i="16"/>
  <c r="D222" i="16" s="1"/>
  <c r="T220" i="16"/>
  <c r="J220" i="16" s="1"/>
  <c r="S217" i="16"/>
  <c r="I217" i="16" s="1"/>
  <c r="R214" i="16"/>
  <c r="D214" i="16" s="1"/>
  <c r="T212" i="16"/>
  <c r="J212" i="16" s="1"/>
  <c r="S209" i="16"/>
  <c r="I209" i="16" s="1"/>
  <c r="R206" i="16"/>
  <c r="D206" i="16" s="1"/>
  <c r="T204" i="16"/>
  <c r="J204" i="16" s="1"/>
  <c r="R196" i="16"/>
  <c r="D196" i="16" s="1"/>
  <c r="S195" i="16"/>
  <c r="I195" i="16" s="1"/>
  <c r="T194" i="16"/>
  <c r="J194" i="16" s="1"/>
  <c r="R192" i="16"/>
  <c r="D192" i="16" s="1"/>
  <c r="S191" i="16"/>
  <c r="I191" i="16" s="1"/>
  <c r="T190" i="16"/>
  <c r="J190" i="16" s="1"/>
  <c r="R188" i="16"/>
  <c r="D188" i="16" s="1"/>
  <c r="S187" i="16"/>
  <c r="I187" i="16" s="1"/>
  <c r="T186" i="16"/>
  <c r="J186" i="16" s="1"/>
  <c r="R184" i="16"/>
  <c r="D184" i="16" s="1"/>
  <c r="S183" i="16"/>
  <c r="I183" i="16" s="1"/>
  <c r="T182" i="16"/>
  <c r="J182" i="16" s="1"/>
  <c r="R180" i="16"/>
  <c r="D180" i="16" s="1"/>
  <c r="S179" i="16"/>
  <c r="I179" i="16" s="1"/>
  <c r="T178" i="16"/>
  <c r="J178" i="16" s="1"/>
  <c r="R176" i="16"/>
  <c r="D176" i="16" s="1"/>
  <c r="S175" i="16"/>
  <c r="I175" i="16" s="1"/>
  <c r="T174" i="16"/>
  <c r="J174" i="16" s="1"/>
  <c r="R172" i="16"/>
  <c r="D172" i="16" s="1"/>
  <c r="S171" i="16"/>
  <c r="I171" i="16" s="1"/>
  <c r="T170" i="16"/>
  <c r="J170" i="16" s="1"/>
  <c r="R168" i="16"/>
  <c r="D168" i="16" s="1"/>
  <c r="S167" i="16"/>
  <c r="I167" i="16" s="1"/>
  <c r="T263" i="16"/>
  <c r="J263" i="16" s="1"/>
  <c r="S261" i="16"/>
  <c r="I261" i="16" s="1"/>
  <c r="T259" i="16"/>
  <c r="J259" i="16" s="1"/>
  <c r="R257" i="16"/>
  <c r="D257" i="16" s="1"/>
  <c r="R253" i="16"/>
  <c r="D253" i="16" s="1"/>
  <c r="T248" i="16"/>
  <c r="J248" i="16" s="1"/>
  <c r="S244" i="16"/>
  <c r="I244" i="16" s="1"/>
  <c r="R242" i="16"/>
  <c r="D242" i="16" s="1"/>
  <c r="S240" i="16"/>
  <c r="I240" i="16" s="1"/>
  <c r="T231" i="16"/>
  <c r="J231" i="16" s="1"/>
  <c r="S229" i="16"/>
  <c r="I229" i="16" s="1"/>
  <c r="T227" i="16"/>
  <c r="J227" i="16" s="1"/>
  <c r="R225" i="16"/>
  <c r="D225" i="16" s="1"/>
  <c r="R221" i="16"/>
  <c r="D221" i="16" s="1"/>
  <c r="T216" i="16"/>
  <c r="J216" i="16" s="1"/>
  <c r="S212" i="16"/>
  <c r="I212" i="16" s="1"/>
  <c r="R210" i="16"/>
  <c r="D210" i="16" s="1"/>
  <c r="S208" i="16"/>
  <c r="I208" i="16" s="1"/>
  <c r="R202" i="16"/>
  <c r="D202" i="16" s="1"/>
  <c r="T200" i="16"/>
  <c r="J200" i="16" s="1"/>
  <c r="R199" i="16"/>
  <c r="D199" i="16" s="1"/>
  <c r="T193" i="16"/>
  <c r="J193" i="16" s="1"/>
  <c r="T192" i="16"/>
  <c r="J192" i="16" s="1"/>
  <c r="T191" i="16"/>
  <c r="J191" i="16" s="1"/>
  <c r="S190" i="16"/>
  <c r="I190" i="16" s="1"/>
  <c r="S189" i="16"/>
  <c r="I189" i="16" s="1"/>
  <c r="S188" i="16"/>
  <c r="I188" i="16" s="1"/>
  <c r="R187" i="16"/>
  <c r="D187" i="16" s="1"/>
  <c r="R186" i="16"/>
  <c r="D186" i="16" s="1"/>
  <c r="R185" i="16"/>
  <c r="D185" i="16" s="1"/>
  <c r="T177" i="16"/>
  <c r="J177" i="16" s="1"/>
  <c r="T176" i="16"/>
  <c r="J176" i="16" s="1"/>
  <c r="T175" i="16"/>
  <c r="J175" i="16" s="1"/>
  <c r="S174" i="16"/>
  <c r="I174" i="16" s="1"/>
  <c r="S173" i="16"/>
  <c r="I173" i="16" s="1"/>
  <c r="S172" i="16"/>
  <c r="I172" i="16" s="1"/>
  <c r="R171" i="16"/>
  <c r="D171" i="16" s="1"/>
  <c r="R170" i="16"/>
  <c r="D170" i="16" s="1"/>
  <c r="R169" i="16"/>
  <c r="D169" i="16" s="1"/>
  <c r="R166" i="16"/>
  <c r="D166" i="16" s="1"/>
  <c r="S165" i="16"/>
  <c r="I165" i="16" s="1"/>
  <c r="T164" i="16"/>
  <c r="J164" i="16" s="1"/>
  <c r="R162" i="16"/>
  <c r="D162" i="16" s="1"/>
  <c r="S161" i="16"/>
  <c r="I161" i="16" s="1"/>
  <c r="T160" i="16"/>
  <c r="J160" i="16" s="1"/>
  <c r="R158" i="16"/>
  <c r="D158" i="16" s="1"/>
  <c r="S157" i="16"/>
  <c r="I157" i="16" s="1"/>
  <c r="T156" i="16"/>
  <c r="J156" i="16" s="1"/>
  <c r="R154" i="16"/>
  <c r="D154" i="16" s="1"/>
  <c r="S153" i="16"/>
  <c r="I153" i="16" s="1"/>
  <c r="T152" i="16"/>
  <c r="J152" i="16" s="1"/>
  <c r="R150" i="16"/>
  <c r="D150" i="16" s="1"/>
  <c r="S269" i="16"/>
  <c r="I269" i="16" s="1"/>
  <c r="T267" i="16"/>
  <c r="J267" i="16" s="1"/>
  <c r="R265" i="16"/>
  <c r="D265" i="16" s="1"/>
  <c r="R261" i="16"/>
  <c r="D261" i="16" s="1"/>
  <c r="T256" i="16"/>
  <c r="J256" i="16" s="1"/>
  <c r="S252" i="16"/>
  <c r="I252" i="16" s="1"/>
  <c r="R250" i="16"/>
  <c r="D250" i="16" s="1"/>
  <c r="S248" i="16"/>
  <c r="I248" i="16" s="1"/>
  <c r="T239" i="16"/>
  <c r="J239" i="16" s="1"/>
  <c r="S237" i="16"/>
  <c r="I237" i="16" s="1"/>
  <c r="T235" i="16"/>
  <c r="J235" i="16" s="1"/>
  <c r="R233" i="16"/>
  <c r="D233" i="16" s="1"/>
  <c r="R229" i="16"/>
  <c r="D229" i="16" s="1"/>
  <c r="T224" i="16"/>
  <c r="J224" i="16" s="1"/>
  <c r="S220" i="16"/>
  <c r="I220" i="16" s="1"/>
  <c r="R218" i="16"/>
  <c r="D218" i="16" s="1"/>
  <c r="S216" i="16"/>
  <c r="I216" i="16" s="1"/>
  <c r="T207" i="16"/>
  <c r="J207" i="16" s="1"/>
  <c r="S205" i="16"/>
  <c r="I205" i="16" s="1"/>
  <c r="T203" i="16"/>
  <c r="J203" i="16" s="1"/>
  <c r="T201" i="16"/>
  <c r="J201" i="16" s="1"/>
  <c r="S200" i="16"/>
  <c r="I200" i="16" s="1"/>
  <c r="T197" i="16"/>
  <c r="J197" i="16" s="1"/>
  <c r="T196" i="16"/>
  <c r="J196" i="16" s="1"/>
  <c r="T195" i="16"/>
  <c r="J195" i="16" s="1"/>
  <c r="S194" i="16"/>
  <c r="I194" i="16" s="1"/>
  <c r="S193" i="16"/>
  <c r="I193" i="16" s="1"/>
  <c r="S192" i="16"/>
  <c r="I192" i="16" s="1"/>
  <c r="R191" i="16"/>
  <c r="D191" i="16" s="1"/>
  <c r="R190" i="16"/>
  <c r="D190" i="16" s="1"/>
  <c r="R189" i="16"/>
  <c r="D189" i="16" s="1"/>
  <c r="T181" i="16"/>
  <c r="J181" i="16" s="1"/>
  <c r="T180" i="16"/>
  <c r="J180" i="16" s="1"/>
  <c r="T179" i="16"/>
  <c r="J179" i="16" s="1"/>
  <c r="S178" i="16"/>
  <c r="I178" i="16" s="1"/>
  <c r="S177" i="16"/>
  <c r="I177" i="16" s="1"/>
  <c r="S176" i="16"/>
  <c r="I176" i="16" s="1"/>
  <c r="R175" i="16"/>
  <c r="D175" i="16" s="1"/>
  <c r="R174" i="16"/>
  <c r="D174" i="16" s="1"/>
  <c r="R173" i="16"/>
  <c r="D173" i="16" s="1"/>
  <c r="R165" i="16"/>
  <c r="D165" i="16" s="1"/>
  <c r="S164" i="16"/>
  <c r="I164" i="16" s="1"/>
  <c r="T163" i="16"/>
  <c r="J163" i="16" s="1"/>
  <c r="R161" i="16"/>
  <c r="D161" i="16" s="1"/>
  <c r="R266" i="16"/>
  <c r="D266" i="16" s="1"/>
  <c r="S253" i="16"/>
  <c r="I253" i="16" s="1"/>
  <c r="R249" i="16"/>
  <c r="D249" i="16" s="1"/>
  <c r="R245" i="16"/>
  <c r="D245" i="16" s="1"/>
  <c r="T240" i="16"/>
  <c r="J240" i="16" s="1"/>
  <c r="S236" i="16"/>
  <c r="I236" i="16" s="1"/>
  <c r="S232" i="16"/>
  <c r="I232" i="16" s="1"/>
  <c r="T223" i="16"/>
  <c r="J223" i="16" s="1"/>
  <c r="T219" i="16"/>
  <c r="J219" i="16" s="1"/>
  <c r="S202" i="16"/>
  <c r="I202" i="16" s="1"/>
  <c r="T199" i="16"/>
  <c r="J199" i="16" s="1"/>
  <c r="R197" i="16"/>
  <c r="D197" i="16" s="1"/>
  <c r="T188" i="16"/>
  <c r="J188" i="16" s="1"/>
  <c r="S186" i="16"/>
  <c r="I186" i="16" s="1"/>
  <c r="S184" i="16"/>
  <c r="I184" i="16" s="1"/>
  <c r="R182" i="16"/>
  <c r="D182" i="16" s="1"/>
  <c r="T173" i="16"/>
  <c r="J173" i="16" s="1"/>
  <c r="T171" i="16"/>
  <c r="J171" i="16" s="1"/>
  <c r="S169" i="16"/>
  <c r="I169" i="16" s="1"/>
  <c r="R167" i="16"/>
  <c r="D167" i="16" s="1"/>
  <c r="T165" i="16"/>
  <c r="J165" i="16" s="1"/>
  <c r="S162" i="16"/>
  <c r="I162" i="16" s="1"/>
  <c r="T159" i="16"/>
  <c r="J159" i="16" s="1"/>
  <c r="T158" i="16"/>
  <c r="J158" i="16" s="1"/>
  <c r="T157" i="16"/>
  <c r="J157" i="16" s="1"/>
  <c r="S156" i="16"/>
  <c r="I156" i="16" s="1"/>
  <c r="S155" i="16"/>
  <c r="I155" i="16" s="1"/>
  <c r="S154" i="16"/>
  <c r="I154" i="16" s="1"/>
  <c r="R153" i="16"/>
  <c r="D153" i="16" s="1"/>
  <c r="R152" i="16"/>
  <c r="D152" i="16" s="1"/>
  <c r="R151" i="16"/>
  <c r="D151" i="16" s="1"/>
  <c r="R149" i="16"/>
  <c r="D149" i="16" s="1"/>
  <c r="S148" i="16"/>
  <c r="I148" i="16" s="1"/>
  <c r="T147" i="16"/>
  <c r="J147" i="16" s="1"/>
  <c r="R145" i="16"/>
  <c r="D145" i="16" s="1"/>
  <c r="S144" i="16"/>
  <c r="I144" i="16" s="1"/>
  <c r="T143" i="16"/>
  <c r="J143" i="16" s="1"/>
  <c r="R141" i="16"/>
  <c r="D141" i="16" s="1"/>
  <c r="S140" i="16"/>
  <c r="I140" i="16" s="1"/>
  <c r="T139" i="16"/>
  <c r="J139" i="16" s="1"/>
  <c r="R137" i="16"/>
  <c r="D137" i="16" s="1"/>
  <c r="S136" i="16"/>
  <c r="I136" i="16" s="1"/>
  <c r="T135" i="16"/>
  <c r="J135" i="16" s="1"/>
  <c r="R133" i="16"/>
  <c r="D133" i="16" s="1"/>
  <c r="S132" i="16"/>
  <c r="I132" i="16" s="1"/>
  <c r="T131" i="16"/>
  <c r="J131" i="16" s="1"/>
  <c r="R129" i="16"/>
  <c r="D129" i="16" s="1"/>
  <c r="S128" i="16"/>
  <c r="I128" i="16" s="1"/>
  <c r="T127" i="16"/>
  <c r="J127" i="16" s="1"/>
  <c r="R125" i="16"/>
  <c r="D125" i="16" s="1"/>
  <c r="S124" i="16"/>
  <c r="I124" i="16" s="1"/>
  <c r="T123" i="16"/>
  <c r="J123" i="16" s="1"/>
  <c r="R121" i="16"/>
  <c r="D121" i="16" s="1"/>
  <c r="S120" i="16"/>
  <c r="I120" i="16" s="1"/>
  <c r="T119" i="16"/>
  <c r="J119" i="16" s="1"/>
  <c r="R117" i="16"/>
  <c r="D117" i="16" s="1"/>
  <c r="S116" i="16"/>
  <c r="I116" i="16" s="1"/>
  <c r="T115" i="16"/>
  <c r="J115" i="16" s="1"/>
  <c r="R113" i="16"/>
  <c r="D113" i="16" s="1"/>
  <c r="S112" i="16"/>
  <c r="I112" i="16" s="1"/>
  <c r="T111" i="16"/>
  <c r="J111" i="16" s="1"/>
  <c r="R109" i="16"/>
  <c r="D109" i="16" s="1"/>
  <c r="S108" i="16"/>
  <c r="I108" i="16" s="1"/>
  <c r="T107" i="16"/>
  <c r="J107" i="16" s="1"/>
  <c r="R105" i="16"/>
  <c r="D105" i="16" s="1"/>
  <c r="S104" i="16"/>
  <c r="I104" i="16" s="1"/>
  <c r="T103" i="16"/>
  <c r="J103" i="16" s="1"/>
  <c r="R101" i="16"/>
  <c r="D101" i="16" s="1"/>
  <c r="S100" i="16"/>
  <c r="I100" i="16" s="1"/>
  <c r="T99" i="16"/>
  <c r="J99" i="16" s="1"/>
  <c r="R97" i="16"/>
  <c r="D97" i="16" s="1"/>
  <c r="S96" i="16"/>
  <c r="I96" i="16" s="1"/>
  <c r="T95" i="16"/>
  <c r="J95" i="16" s="1"/>
  <c r="R93" i="16"/>
  <c r="D93" i="16" s="1"/>
  <c r="S92" i="16"/>
  <c r="I92" i="16" s="1"/>
  <c r="T91" i="16"/>
  <c r="J91" i="16" s="1"/>
  <c r="R89" i="16"/>
  <c r="D89" i="16" s="1"/>
  <c r="S88" i="16"/>
  <c r="I88" i="16" s="1"/>
  <c r="T87" i="16"/>
  <c r="J87" i="16" s="1"/>
  <c r="R85" i="16"/>
  <c r="D85" i="16" s="1"/>
  <c r="S84" i="16"/>
  <c r="I84" i="16" s="1"/>
  <c r="T83" i="16"/>
  <c r="J83" i="16" s="1"/>
  <c r="R258" i="16"/>
  <c r="D258" i="16" s="1"/>
  <c r="S245" i="16"/>
  <c r="I245" i="16" s="1"/>
  <c r="R241" i="16"/>
  <c r="D241" i="16" s="1"/>
  <c r="R237" i="16"/>
  <c r="D237" i="16" s="1"/>
  <c r="T232" i="16"/>
  <c r="J232" i="16" s="1"/>
  <c r="S228" i="16"/>
  <c r="I228" i="16" s="1"/>
  <c r="S224" i="16"/>
  <c r="I224" i="16" s="1"/>
  <c r="T215" i="16"/>
  <c r="J215" i="16" s="1"/>
  <c r="T211" i="16"/>
  <c r="J211" i="16" s="1"/>
  <c r="S197" i="16"/>
  <c r="I197" i="16" s="1"/>
  <c r="R195" i="16"/>
  <c r="D195" i="16" s="1"/>
  <c r="R193" i="16"/>
  <c r="D193" i="16" s="1"/>
  <c r="T184" i="16"/>
  <c r="J184" i="16" s="1"/>
  <c r="S182" i="16"/>
  <c r="I182" i="16" s="1"/>
  <c r="S180" i="16"/>
  <c r="I180" i="16" s="1"/>
  <c r="R178" i="16"/>
  <c r="D178" i="16" s="1"/>
  <c r="T169" i="16"/>
  <c r="J169" i="16" s="1"/>
  <c r="T167" i="16"/>
  <c r="J167" i="16" s="1"/>
  <c r="R164" i="16"/>
  <c r="D164" i="16" s="1"/>
  <c r="T162" i="16"/>
  <c r="J162" i="16" s="1"/>
  <c r="T155" i="16"/>
  <c r="J155" i="16" s="1"/>
  <c r="T154" i="16"/>
  <c r="J154" i="16" s="1"/>
  <c r="T153" i="16"/>
  <c r="J153" i="16" s="1"/>
  <c r="S152" i="16"/>
  <c r="I152" i="16" s="1"/>
  <c r="S151" i="16"/>
  <c r="I151" i="16" s="1"/>
  <c r="S150" i="16"/>
  <c r="I150" i="16" s="1"/>
  <c r="S149" i="16"/>
  <c r="I149" i="16" s="1"/>
  <c r="T148" i="16"/>
  <c r="J148" i="16" s="1"/>
  <c r="R146" i="16"/>
  <c r="D146" i="16" s="1"/>
  <c r="S145" i="16"/>
  <c r="I145" i="16" s="1"/>
  <c r="T144" i="16"/>
  <c r="J144" i="16" s="1"/>
  <c r="R142" i="16"/>
  <c r="D142" i="16" s="1"/>
  <c r="S141" i="16"/>
  <c r="I141" i="16" s="1"/>
  <c r="T140" i="16"/>
  <c r="J140" i="16" s="1"/>
  <c r="R138" i="16"/>
  <c r="D138" i="16" s="1"/>
  <c r="S137" i="16"/>
  <c r="I137" i="16" s="1"/>
  <c r="T136" i="16"/>
  <c r="J136" i="16" s="1"/>
  <c r="R134" i="16"/>
  <c r="D134" i="16" s="1"/>
  <c r="S133" i="16"/>
  <c r="I133" i="16" s="1"/>
  <c r="T132" i="16"/>
  <c r="J132" i="16" s="1"/>
  <c r="R130" i="16"/>
  <c r="D130" i="16" s="1"/>
  <c r="S129" i="16"/>
  <c r="I129" i="16" s="1"/>
  <c r="T128" i="16"/>
  <c r="J128" i="16" s="1"/>
  <c r="R126" i="16"/>
  <c r="D126" i="16" s="1"/>
  <c r="S125" i="16"/>
  <c r="I125" i="16" s="1"/>
  <c r="T124" i="16"/>
  <c r="J124" i="16" s="1"/>
  <c r="R122" i="16"/>
  <c r="D122" i="16" s="1"/>
  <c r="S121" i="16"/>
  <c r="I121" i="16" s="1"/>
  <c r="T120" i="16"/>
  <c r="J120" i="16" s="1"/>
  <c r="R118" i="16"/>
  <c r="D118" i="16" s="1"/>
  <c r="S117" i="16"/>
  <c r="I117" i="16" s="1"/>
  <c r="T116" i="16"/>
  <c r="J116" i="16" s="1"/>
  <c r="R114" i="16"/>
  <c r="D114" i="16" s="1"/>
  <c r="S113" i="16"/>
  <c r="I113" i="16" s="1"/>
  <c r="T112" i="16"/>
  <c r="J112" i="16" s="1"/>
  <c r="R110" i="16"/>
  <c r="D110" i="16" s="1"/>
  <c r="S109" i="16"/>
  <c r="I109" i="16" s="1"/>
  <c r="T108" i="16"/>
  <c r="J108" i="16" s="1"/>
  <c r="R106" i="16"/>
  <c r="D106" i="16" s="1"/>
  <c r="S105" i="16"/>
  <c r="I105" i="16" s="1"/>
  <c r="T104" i="16"/>
  <c r="J104" i="16" s="1"/>
  <c r="R102" i="16"/>
  <c r="D102" i="16" s="1"/>
  <c r="S101" i="16"/>
  <c r="I101" i="16" s="1"/>
  <c r="T100" i="16"/>
  <c r="J100" i="16" s="1"/>
  <c r="R98" i="16"/>
  <c r="D98" i="16" s="1"/>
  <c r="S97" i="16"/>
  <c r="I97" i="16" s="1"/>
  <c r="T96" i="16"/>
  <c r="J96" i="16" s="1"/>
  <c r="R94" i="16"/>
  <c r="D94" i="16" s="1"/>
  <c r="S93" i="16"/>
  <c r="I93" i="16" s="1"/>
  <c r="T92" i="16"/>
  <c r="J92" i="16" s="1"/>
  <c r="R90" i="16"/>
  <c r="D90" i="16" s="1"/>
  <c r="S89" i="16"/>
  <c r="I89" i="16" s="1"/>
  <c r="T88" i="16"/>
  <c r="J88" i="16" s="1"/>
  <c r="R86" i="16"/>
  <c r="D86" i="16" s="1"/>
  <c r="S85" i="16"/>
  <c r="I85" i="16" s="1"/>
  <c r="T84" i="16"/>
  <c r="J84" i="16" s="1"/>
  <c r="R82" i="16"/>
  <c r="D82" i="16" s="1"/>
  <c r="S81" i="16"/>
  <c r="I81" i="16" s="1"/>
  <c r="T80" i="16"/>
  <c r="J80" i="16" s="1"/>
  <c r="R78" i="16"/>
  <c r="D78" i="16" s="1"/>
  <c r="S77" i="16"/>
  <c r="I77" i="16" s="1"/>
  <c r="T76" i="16"/>
  <c r="J76" i="16" s="1"/>
  <c r="R74" i="16"/>
  <c r="D74" i="16" s="1"/>
  <c r="S73" i="16"/>
  <c r="I73" i="16" s="1"/>
  <c r="T72" i="16"/>
  <c r="J72" i="16" s="1"/>
  <c r="R70" i="16"/>
  <c r="D70" i="16" s="1"/>
  <c r="S69" i="16"/>
  <c r="I69" i="16" s="1"/>
  <c r="T68" i="16"/>
  <c r="J68" i="16" s="1"/>
  <c r="R66" i="16"/>
  <c r="D66" i="16" s="1"/>
  <c r="S65" i="16"/>
  <c r="I65" i="16" s="1"/>
  <c r="T64" i="16"/>
  <c r="J64" i="16" s="1"/>
  <c r="R62" i="16"/>
  <c r="D62" i="16" s="1"/>
  <c r="S61" i="16"/>
  <c r="I61" i="16" s="1"/>
  <c r="T60" i="16"/>
  <c r="J60" i="16" s="1"/>
  <c r="R58" i="16"/>
  <c r="D58" i="16" s="1"/>
  <c r="S57" i="16"/>
  <c r="I57" i="16" s="1"/>
  <c r="T56" i="16"/>
  <c r="J56" i="16" s="1"/>
  <c r="R54" i="16"/>
  <c r="D54" i="16" s="1"/>
  <c r="S53" i="16"/>
  <c r="I53" i="16" s="1"/>
  <c r="T52" i="16"/>
  <c r="J52" i="16" s="1"/>
  <c r="S264" i="16"/>
  <c r="I264" i="16" s="1"/>
  <c r="T255" i="16"/>
  <c r="J255" i="16" s="1"/>
  <c r="S221" i="16"/>
  <c r="I221" i="16" s="1"/>
  <c r="R213" i="16"/>
  <c r="D213" i="16" s="1"/>
  <c r="S204" i="16"/>
  <c r="I204" i="16" s="1"/>
  <c r="R198" i="16"/>
  <c r="D198" i="16" s="1"/>
  <c r="T189" i="16"/>
  <c r="J189" i="16" s="1"/>
  <c r="S185" i="16"/>
  <c r="I185" i="16" s="1"/>
  <c r="R181" i="16"/>
  <c r="D181" i="16" s="1"/>
  <c r="T172" i="16"/>
  <c r="J172" i="16" s="1"/>
  <c r="S168" i="16"/>
  <c r="I168" i="16" s="1"/>
  <c r="T161" i="16"/>
  <c r="J161" i="16" s="1"/>
  <c r="R159" i="16"/>
  <c r="D159" i="16" s="1"/>
  <c r="T150" i="16"/>
  <c r="J150" i="16" s="1"/>
  <c r="R147" i="16"/>
  <c r="D147" i="16" s="1"/>
  <c r="T145" i="16"/>
  <c r="J145" i="16" s="1"/>
  <c r="S142" i="16"/>
  <c r="I142" i="16" s="1"/>
  <c r="R139" i="16"/>
  <c r="D139" i="16" s="1"/>
  <c r="T137" i="16"/>
  <c r="J137" i="16" s="1"/>
  <c r="S134" i="16"/>
  <c r="I134" i="16" s="1"/>
  <c r="R131" i="16"/>
  <c r="D131" i="16" s="1"/>
  <c r="T129" i="16"/>
  <c r="J129" i="16" s="1"/>
  <c r="S126" i="16"/>
  <c r="I126" i="16" s="1"/>
  <c r="R123" i="16"/>
  <c r="D123" i="16" s="1"/>
  <c r="T121" i="16"/>
  <c r="J121" i="16" s="1"/>
  <c r="S118" i="16"/>
  <c r="I118" i="16" s="1"/>
  <c r="R115" i="16"/>
  <c r="D115" i="16" s="1"/>
  <c r="T113" i="16"/>
  <c r="J113" i="16" s="1"/>
  <c r="S110" i="16"/>
  <c r="I110" i="16" s="1"/>
  <c r="R107" i="16"/>
  <c r="D107" i="16" s="1"/>
  <c r="T105" i="16"/>
  <c r="J105" i="16" s="1"/>
  <c r="S102" i="16"/>
  <c r="I102" i="16" s="1"/>
  <c r="R99" i="16"/>
  <c r="D99" i="16" s="1"/>
  <c r="T97" i="16"/>
  <c r="J97" i="16" s="1"/>
  <c r="S94" i="16"/>
  <c r="I94" i="16" s="1"/>
  <c r="R91" i="16"/>
  <c r="D91" i="16" s="1"/>
  <c r="T89" i="16"/>
  <c r="J89" i="16" s="1"/>
  <c r="S86" i="16"/>
  <c r="I86" i="16" s="1"/>
  <c r="R83" i="16"/>
  <c r="D83" i="16" s="1"/>
  <c r="T79" i="16"/>
  <c r="J79" i="16" s="1"/>
  <c r="T78" i="16"/>
  <c r="J78" i="16" s="1"/>
  <c r="T77" i="16"/>
  <c r="J77" i="16" s="1"/>
  <c r="S76" i="16"/>
  <c r="I76" i="16" s="1"/>
  <c r="S75" i="16"/>
  <c r="I75" i="16" s="1"/>
  <c r="S74" i="16"/>
  <c r="I74" i="16" s="1"/>
  <c r="R73" i="16"/>
  <c r="D73" i="16" s="1"/>
  <c r="R72" i="16"/>
  <c r="D72" i="16" s="1"/>
  <c r="R71" i="16"/>
  <c r="D71" i="16" s="1"/>
  <c r="T63" i="16"/>
  <c r="J63" i="16" s="1"/>
  <c r="T62" i="16"/>
  <c r="J62" i="16" s="1"/>
  <c r="T61" i="16"/>
  <c r="J61" i="16" s="1"/>
  <c r="S60" i="16"/>
  <c r="I60" i="16" s="1"/>
  <c r="S59" i="16"/>
  <c r="I59" i="16" s="1"/>
  <c r="S58" i="16"/>
  <c r="I58" i="16" s="1"/>
  <c r="R57" i="16"/>
  <c r="D57" i="16" s="1"/>
  <c r="R56" i="16"/>
  <c r="D56" i="16" s="1"/>
  <c r="R55" i="16"/>
  <c r="D55" i="16" s="1"/>
  <c r="R49" i="16"/>
  <c r="D49" i="16" s="1"/>
  <c r="S48" i="16"/>
  <c r="I48" i="16" s="1"/>
  <c r="T47" i="16"/>
  <c r="J47" i="16" s="1"/>
  <c r="R45" i="16"/>
  <c r="D45" i="16" s="1"/>
  <c r="S44" i="16"/>
  <c r="I44" i="16" s="1"/>
  <c r="T43" i="16"/>
  <c r="J43" i="16" s="1"/>
  <c r="R41" i="16"/>
  <c r="D41" i="16" s="1"/>
  <c r="S40" i="16"/>
  <c r="I40" i="16" s="1"/>
  <c r="T39" i="16"/>
  <c r="J39" i="16" s="1"/>
  <c r="R37" i="16"/>
  <c r="D37" i="16" s="1"/>
  <c r="S36" i="16"/>
  <c r="I36" i="16" s="1"/>
  <c r="T35" i="16"/>
  <c r="J35" i="16" s="1"/>
  <c r="R33" i="16"/>
  <c r="D33" i="16" s="1"/>
  <c r="S32" i="16"/>
  <c r="I32" i="16" s="1"/>
  <c r="T31" i="16"/>
  <c r="J31" i="16" s="1"/>
  <c r="R29" i="16"/>
  <c r="D29" i="16" s="1"/>
  <c r="S28" i="16"/>
  <c r="I28" i="16" s="1"/>
  <c r="T27" i="16"/>
  <c r="J27" i="16" s="1"/>
  <c r="R25" i="16"/>
  <c r="D25" i="16" s="1"/>
  <c r="S24" i="16"/>
  <c r="I24" i="16" s="1"/>
  <c r="T23" i="16"/>
  <c r="J23" i="16" s="1"/>
  <c r="R269" i="16"/>
  <c r="D269" i="16" s="1"/>
  <c r="S260" i="16"/>
  <c r="I260" i="16" s="1"/>
  <c r="T243" i="16"/>
  <c r="J243" i="16" s="1"/>
  <c r="R226" i="16"/>
  <c r="D226" i="16" s="1"/>
  <c r="R209" i="16"/>
  <c r="D209" i="16" s="1"/>
  <c r="S201" i="16"/>
  <c r="I201" i="16" s="1"/>
  <c r="S196" i="16"/>
  <c r="I196" i="16" s="1"/>
  <c r="T183" i="16"/>
  <c r="J183" i="16" s="1"/>
  <c r="R179" i="16"/>
  <c r="D179" i="16" s="1"/>
  <c r="T166" i="16"/>
  <c r="J166" i="16" s="1"/>
  <c r="S163" i="16"/>
  <c r="I163" i="16" s="1"/>
  <c r="S160" i="16"/>
  <c r="I160" i="16" s="1"/>
  <c r="S158" i="16"/>
  <c r="I158" i="16" s="1"/>
  <c r="R156" i="16"/>
  <c r="D156" i="16" s="1"/>
  <c r="R148" i="16"/>
  <c r="D148" i="16" s="1"/>
  <c r="T146" i="16"/>
  <c r="J146" i="16" s="1"/>
  <c r="S143" i="16"/>
  <c r="I143" i="16" s="1"/>
  <c r="R140" i="16"/>
  <c r="D140" i="16" s="1"/>
  <c r="T138" i="16"/>
  <c r="J138" i="16" s="1"/>
  <c r="S135" i="16"/>
  <c r="I135" i="16" s="1"/>
  <c r="R132" i="16"/>
  <c r="D132" i="16" s="1"/>
  <c r="T130" i="16"/>
  <c r="J130" i="16" s="1"/>
  <c r="S127" i="16"/>
  <c r="I127" i="16" s="1"/>
  <c r="R124" i="16"/>
  <c r="D124" i="16" s="1"/>
  <c r="T122" i="16"/>
  <c r="J122" i="16" s="1"/>
  <c r="S119" i="16"/>
  <c r="I119" i="16" s="1"/>
  <c r="R116" i="16"/>
  <c r="D116" i="16" s="1"/>
  <c r="T114" i="16"/>
  <c r="J114" i="16" s="1"/>
  <c r="S111" i="16"/>
  <c r="I111" i="16" s="1"/>
  <c r="R108" i="16"/>
  <c r="D108" i="16" s="1"/>
  <c r="T106" i="16"/>
  <c r="J106" i="16" s="1"/>
  <c r="S103" i="16"/>
  <c r="I103" i="16" s="1"/>
  <c r="R100" i="16"/>
  <c r="D100" i="16" s="1"/>
  <c r="T98" i="16"/>
  <c r="J98" i="16" s="1"/>
  <c r="S95" i="16"/>
  <c r="I95" i="16" s="1"/>
  <c r="R92" i="16"/>
  <c r="D92" i="16" s="1"/>
  <c r="T90" i="16"/>
  <c r="J90" i="16" s="1"/>
  <c r="S87" i="16"/>
  <c r="I87" i="16" s="1"/>
  <c r="R84" i="16"/>
  <c r="D84" i="16" s="1"/>
  <c r="T82" i="16"/>
  <c r="J82" i="16" s="1"/>
  <c r="T81" i="16"/>
  <c r="J81" i="16" s="1"/>
  <c r="S80" i="16"/>
  <c r="I80" i="16" s="1"/>
  <c r="S79" i="16"/>
  <c r="I79" i="16" s="1"/>
  <c r="S78" i="16"/>
  <c r="I78" i="16" s="1"/>
  <c r="R77" i="16"/>
  <c r="D77" i="16" s="1"/>
  <c r="R76" i="16"/>
  <c r="D76" i="16" s="1"/>
  <c r="R75" i="16"/>
  <c r="D75" i="16" s="1"/>
  <c r="T67" i="16"/>
  <c r="J67" i="16" s="1"/>
  <c r="T66" i="16"/>
  <c r="J66" i="16" s="1"/>
  <c r="T65" i="16"/>
  <c r="J65" i="16" s="1"/>
  <c r="S64" i="16"/>
  <c r="I64" i="16" s="1"/>
  <c r="S63" i="16"/>
  <c r="I63" i="16" s="1"/>
  <c r="S62" i="16"/>
  <c r="I62" i="16" s="1"/>
  <c r="R61" i="16"/>
  <c r="D61" i="16" s="1"/>
  <c r="R60" i="16"/>
  <c r="D60" i="16" s="1"/>
  <c r="R59" i="16"/>
  <c r="D59" i="16" s="1"/>
  <c r="T51" i="16"/>
  <c r="J51" i="16" s="1"/>
  <c r="T50" i="16"/>
  <c r="J50" i="16" s="1"/>
  <c r="R48" i="16"/>
  <c r="D48" i="16" s="1"/>
  <c r="S47" i="16"/>
  <c r="I47" i="16" s="1"/>
  <c r="T46" i="16"/>
  <c r="J46" i="16" s="1"/>
  <c r="R44" i="16"/>
  <c r="D44" i="16" s="1"/>
  <c r="S43" i="16"/>
  <c r="I43" i="16" s="1"/>
  <c r="T42" i="16"/>
  <c r="J42" i="16" s="1"/>
  <c r="R40" i="16"/>
  <c r="D40" i="16" s="1"/>
  <c r="S39" i="16"/>
  <c r="I39" i="16" s="1"/>
  <c r="T38" i="16"/>
  <c r="J38" i="16" s="1"/>
  <c r="R36" i="16"/>
  <c r="D36" i="16" s="1"/>
  <c r="S35" i="16"/>
  <c r="I35" i="16" s="1"/>
  <c r="T34" i="16"/>
  <c r="J34" i="16" s="1"/>
  <c r="R32" i="16"/>
  <c r="D32" i="16" s="1"/>
  <c r="S31" i="16"/>
  <c r="I31" i="16" s="1"/>
  <c r="T30" i="16"/>
  <c r="J30" i="16" s="1"/>
  <c r="R28" i="16"/>
  <c r="D28" i="16" s="1"/>
  <c r="S27" i="16"/>
  <c r="I27" i="16" s="1"/>
  <c r="T26" i="16"/>
  <c r="J26" i="16" s="1"/>
  <c r="R24" i="16"/>
  <c r="D24" i="16" s="1"/>
  <c r="S23" i="16"/>
  <c r="I23" i="16" s="1"/>
  <c r="T22" i="16"/>
  <c r="J22" i="16" s="1"/>
  <c r="S256" i="16"/>
  <c r="I256" i="16" s="1"/>
  <c r="R205" i="16"/>
  <c r="D205" i="16" s="1"/>
  <c r="R194" i="16"/>
  <c r="D194" i="16" s="1"/>
  <c r="T185" i="16"/>
  <c r="J185" i="16" s="1"/>
  <c r="R177" i="16"/>
  <c r="D177" i="16" s="1"/>
  <c r="T168" i="16"/>
  <c r="J168" i="16" s="1"/>
  <c r="R157" i="16"/>
  <c r="D157" i="16" s="1"/>
  <c r="T142" i="16"/>
  <c r="J142" i="16" s="1"/>
  <c r="S139" i="16"/>
  <c r="I139" i="16" s="1"/>
  <c r="R136" i="16"/>
  <c r="D136" i="16" s="1"/>
  <c r="T126" i="16"/>
  <c r="J126" i="16" s="1"/>
  <c r="S123" i="16"/>
  <c r="I123" i="16" s="1"/>
  <c r="R120" i="16"/>
  <c r="D120" i="16" s="1"/>
  <c r="T110" i="16"/>
  <c r="J110" i="16" s="1"/>
  <c r="S107" i="16"/>
  <c r="I107" i="16" s="1"/>
  <c r="R104" i="16"/>
  <c r="D104" i="16" s="1"/>
  <c r="T94" i="16"/>
  <c r="J94" i="16" s="1"/>
  <c r="S91" i="16"/>
  <c r="I91" i="16" s="1"/>
  <c r="R88" i="16"/>
  <c r="D88" i="16" s="1"/>
  <c r="T75" i="16"/>
  <c r="J75" i="16" s="1"/>
  <c r="T73" i="16"/>
  <c r="J73" i="16" s="1"/>
  <c r="S71" i="16"/>
  <c r="I71" i="16" s="1"/>
  <c r="R69" i="16"/>
  <c r="D69" i="16" s="1"/>
  <c r="R67" i="16"/>
  <c r="D67" i="16" s="1"/>
  <c r="T58" i="16"/>
  <c r="J58" i="16" s="1"/>
  <c r="S56" i="16"/>
  <c r="I56" i="16" s="1"/>
  <c r="S54" i="16"/>
  <c r="I54" i="16" s="1"/>
  <c r="R52" i="16"/>
  <c r="D52" i="16" s="1"/>
  <c r="R50" i="16"/>
  <c r="D50" i="16" s="1"/>
  <c r="T48" i="16"/>
  <c r="J48" i="16" s="1"/>
  <c r="S45" i="16"/>
  <c r="I45" i="16" s="1"/>
  <c r="R42" i="16"/>
  <c r="D42" i="16" s="1"/>
  <c r="T40" i="16"/>
  <c r="J40" i="16" s="1"/>
  <c r="S37" i="16"/>
  <c r="I37" i="16" s="1"/>
  <c r="R34" i="16"/>
  <c r="D34" i="16" s="1"/>
  <c r="T32" i="16"/>
  <c r="J32" i="16" s="1"/>
  <c r="S29" i="16"/>
  <c r="I29" i="16" s="1"/>
  <c r="R26" i="16"/>
  <c r="D26" i="16" s="1"/>
  <c r="T24" i="16"/>
  <c r="J24" i="16" s="1"/>
  <c r="S268" i="16"/>
  <c r="I268" i="16" s="1"/>
  <c r="T251" i="16"/>
  <c r="J251" i="16" s="1"/>
  <c r="R234" i="16"/>
  <c r="D234" i="16" s="1"/>
  <c r="R217" i="16"/>
  <c r="D217" i="16" s="1"/>
  <c r="R201" i="16"/>
  <c r="D201" i="16" s="1"/>
  <c r="R183" i="16"/>
  <c r="D183" i="16" s="1"/>
  <c r="S166" i="16"/>
  <c r="I166" i="16" s="1"/>
  <c r="R160" i="16"/>
  <c r="D160" i="16" s="1"/>
  <c r="T151" i="16"/>
  <c r="J151" i="16" s="1"/>
  <c r="T141" i="16"/>
  <c r="J141" i="16" s="1"/>
  <c r="S138" i="16"/>
  <c r="I138" i="16" s="1"/>
  <c r="R135" i="16"/>
  <c r="D135" i="16" s="1"/>
  <c r="T125" i="16"/>
  <c r="J125" i="16" s="1"/>
  <c r="S122" i="16"/>
  <c r="I122" i="16" s="1"/>
  <c r="T109" i="16"/>
  <c r="J109" i="16" s="1"/>
  <c r="R103" i="16"/>
  <c r="D103" i="16" s="1"/>
  <c r="T208" i="16"/>
  <c r="J208" i="16" s="1"/>
  <c r="T187" i="16"/>
  <c r="J187" i="16" s="1"/>
  <c r="S170" i="16"/>
  <c r="I170" i="16" s="1"/>
  <c r="R163" i="16"/>
  <c r="D163" i="16" s="1"/>
  <c r="T149" i="16"/>
  <c r="J149" i="16" s="1"/>
  <c r="S146" i="16"/>
  <c r="I146" i="16" s="1"/>
  <c r="R143" i="16"/>
  <c r="D143" i="16" s="1"/>
  <c r="T133" i="16"/>
  <c r="J133" i="16" s="1"/>
  <c r="S130" i="16"/>
  <c r="I130" i="16" s="1"/>
  <c r="R127" i="16"/>
  <c r="D127" i="16" s="1"/>
  <c r="T117" i="16"/>
  <c r="J117" i="16" s="1"/>
  <c r="S114" i="16"/>
  <c r="I114" i="16" s="1"/>
  <c r="R111" i="16"/>
  <c r="D111" i="16" s="1"/>
  <c r="T101" i="16"/>
  <c r="J101" i="16" s="1"/>
  <c r="S98" i="16"/>
  <c r="I98" i="16" s="1"/>
  <c r="R95" i="16"/>
  <c r="D95" i="16" s="1"/>
  <c r="T85" i="16"/>
  <c r="J85" i="16" s="1"/>
  <c r="S82" i="16"/>
  <c r="I82" i="16" s="1"/>
  <c r="R80" i="16"/>
  <c r="D80" i="16" s="1"/>
  <c r="T71" i="16"/>
  <c r="J71" i="16" s="1"/>
  <c r="T69" i="16"/>
  <c r="J69" i="16" s="1"/>
  <c r="S67" i="16"/>
  <c r="I67" i="16" s="1"/>
  <c r="R65" i="16"/>
  <c r="D65" i="16" s="1"/>
  <c r="R63" i="16"/>
  <c r="D63" i="16" s="1"/>
  <c r="T54" i="16"/>
  <c r="J54" i="16" s="1"/>
  <c r="S52" i="16"/>
  <c r="I52" i="16" s="1"/>
  <c r="S50" i="16"/>
  <c r="I50" i="16" s="1"/>
  <c r="R47" i="16"/>
  <c r="D47" i="16" s="1"/>
  <c r="T45" i="16"/>
  <c r="J45" i="16" s="1"/>
  <c r="S42" i="16"/>
  <c r="I42" i="16" s="1"/>
  <c r="R39" i="16"/>
  <c r="D39" i="16" s="1"/>
  <c r="T37" i="16"/>
  <c r="J37" i="16" s="1"/>
  <c r="S34" i="16"/>
  <c r="I34" i="16" s="1"/>
  <c r="R31" i="16"/>
  <c r="D31" i="16" s="1"/>
  <c r="T29" i="16"/>
  <c r="J29" i="16" s="1"/>
  <c r="S26" i="16"/>
  <c r="I26" i="16" s="1"/>
  <c r="R23" i="16"/>
  <c r="D23" i="16" s="1"/>
  <c r="R119" i="16"/>
  <c r="D119" i="16" s="1"/>
  <c r="S106" i="16"/>
  <c r="I106" i="16" s="1"/>
  <c r="T93" i="16"/>
  <c r="J93" i="16" s="1"/>
  <c r="S213" i="16"/>
  <c r="I213" i="16" s="1"/>
  <c r="S99" i="16"/>
  <c r="I99" i="16" s="1"/>
  <c r="S83" i="16"/>
  <c r="I83" i="16" s="1"/>
  <c r="S70" i="16"/>
  <c r="I70" i="16" s="1"/>
  <c r="S49" i="16"/>
  <c r="I49" i="16" s="1"/>
  <c r="T36" i="16"/>
  <c r="J36" i="16" s="1"/>
  <c r="S198" i="16"/>
  <c r="I198" i="16" s="1"/>
  <c r="S147" i="16"/>
  <c r="I147" i="16" s="1"/>
  <c r="R96" i="16"/>
  <c r="D96" i="16" s="1"/>
  <c r="R81" i="16"/>
  <c r="D81" i="16" s="1"/>
  <c r="R64" i="16"/>
  <c r="D64" i="16" s="1"/>
  <c r="T55" i="16"/>
  <c r="J55" i="16" s="1"/>
  <c r="T41" i="16"/>
  <c r="J41" i="16" s="1"/>
  <c r="R35" i="16"/>
  <c r="D35" i="16" s="1"/>
  <c r="S22" i="16"/>
  <c r="I22" i="16" s="1"/>
  <c r="R144" i="16"/>
  <c r="D144" i="16" s="1"/>
  <c r="T118" i="16"/>
  <c r="J118" i="16" s="1"/>
  <c r="S72" i="16"/>
  <c r="I72" i="16" s="1"/>
  <c r="R68" i="16"/>
  <c r="D68" i="16" s="1"/>
  <c r="T59" i="16"/>
  <c r="J59" i="16" s="1"/>
  <c r="R51" i="16"/>
  <c r="D51" i="16" s="1"/>
  <c r="T44" i="16"/>
  <c r="J44" i="16" s="1"/>
  <c r="R38" i="16"/>
  <c r="D38" i="16" s="1"/>
  <c r="S25" i="16"/>
  <c r="I25" i="16" s="1"/>
  <c r="S181" i="16"/>
  <c r="I181" i="16" s="1"/>
  <c r="R155" i="16"/>
  <c r="D155" i="16" s="1"/>
  <c r="R128" i="16"/>
  <c r="D128" i="16" s="1"/>
  <c r="S115" i="16"/>
  <c r="I115" i="16" s="1"/>
  <c r="T102" i="16"/>
  <c r="J102" i="16" s="1"/>
  <c r="S90" i="16"/>
  <c r="I90" i="16" s="1"/>
  <c r="R79" i="16"/>
  <c r="D79" i="16" s="1"/>
  <c r="T70" i="16"/>
  <c r="J70" i="16" s="1"/>
  <c r="S66" i="16"/>
  <c r="I66" i="16" s="1"/>
  <c r="T53" i="16"/>
  <c r="J53" i="16" s="1"/>
  <c r="T49" i="16"/>
  <c r="J49" i="16" s="1"/>
  <c r="S46" i="16"/>
  <c r="I46" i="16" s="1"/>
  <c r="R43" i="16"/>
  <c r="D43" i="16" s="1"/>
  <c r="T33" i="16"/>
  <c r="J33" i="16" s="1"/>
  <c r="S30" i="16"/>
  <c r="I30" i="16" s="1"/>
  <c r="R27" i="16"/>
  <c r="D27" i="16" s="1"/>
  <c r="R112" i="16"/>
  <c r="D112" i="16" s="1"/>
  <c r="T74" i="16"/>
  <c r="J74" i="16" s="1"/>
  <c r="T57" i="16"/>
  <c r="J57" i="16" s="1"/>
  <c r="R53" i="16"/>
  <c r="D53" i="16" s="1"/>
  <c r="R46" i="16"/>
  <c r="D46" i="16" s="1"/>
  <c r="S33" i="16"/>
  <c r="I33" i="16" s="1"/>
  <c r="R30" i="16"/>
  <c r="D30" i="16" s="1"/>
  <c r="T264" i="16"/>
  <c r="J264" i="16" s="1"/>
  <c r="T134" i="16"/>
  <c r="J134" i="16" s="1"/>
  <c r="R87" i="16"/>
  <c r="D87" i="16" s="1"/>
  <c r="S68" i="16"/>
  <c r="I68" i="16" s="1"/>
  <c r="S51" i="16"/>
  <c r="I51" i="16" s="1"/>
  <c r="S38" i="16"/>
  <c r="I38" i="16" s="1"/>
  <c r="T25" i="16"/>
  <c r="J25" i="16" s="1"/>
  <c r="T247" i="16"/>
  <c r="J247" i="16" s="1"/>
  <c r="S159" i="16"/>
  <c r="I159" i="16" s="1"/>
  <c r="S131" i="16"/>
  <c r="I131" i="16" s="1"/>
  <c r="T86" i="16"/>
  <c r="J86" i="16" s="1"/>
  <c r="S55" i="16"/>
  <c r="I55" i="16" s="1"/>
  <c r="S41" i="16"/>
  <c r="I41" i="16" s="1"/>
  <c r="T28" i="16"/>
  <c r="J28" i="16" s="1"/>
  <c r="R22" i="16"/>
  <c r="D22" i="16" s="1"/>
  <c r="E27" i="9"/>
  <c r="J11" i="9"/>
  <c r="Q11" i="9" s="1"/>
  <c r="E35" i="9"/>
  <c r="Q35" i="9" s="1"/>
  <c r="E13" i="9"/>
  <c r="J29" i="9"/>
  <c r="Q29" i="9" s="1"/>
  <c r="M31" i="9"/>
  <c r="E37" i="9"/>
  <c r="E23" i="9"/>
  <c r="E5" i="9"/>
  <c r="Q5" i="9" s="1"/>
  <c r="H60" i="2" s="1"/>
  <c r="E3" i="9"/>
  <c r="R9" i="9"/>
  <c r="E62" i="2" s="1"/>
  <c r="R17" i="9"/>
  <c r="Q7" i="9" l="1"/>
  <c r="H61" i="2" s="1"/>
  <c r="AB2" i="3"/>
  <c r="AC2" i="3" s="1"/>
  <c r="Q21" i="9"/>
  <c r="N7" i="9"/>
  <c r="Q13" i="9"/>
  <c r="Q23" i="9"/>
  <c r="N11" i="9"/>
  <c r="Q15" i="9"/>
  <c r="N15" i="9"/>
  <c r="Q3" i="9"/>
  <c r="H59" i="2" s="1"/>
  <c r="Q27" i="9"/>
  <c r="Q270" i="16"/>
  <c r="C270" i="16" s="1"/>
  <c r="P270" i="16"/>
  <c r="B270" i="16" s="1"/>
  <c r="Q269" i="16"/>
  <c r="C269" i="16" s="1"/>
  <c r="P266" i="16"/>
  <c r="B266" i="16" s="1"/>
  <c r="Q265" i="16"/>
  <c r="C265" i="16" s="1"/>
  <c r="P262" i="16"/>
  <c r="B262" i="16" s="1"/>
  <c r="Q261" i="16"/>
  <c r="C261" i="16" s="1"/>
  <c r="P258" i="16"/>
  <c r="B258" i="16" s="1"/>
  <c r="Q257" i="16"/>
  <c r="C257" i="16" s="1"/>
  <c r="P254" i="16"/>
  <c r="B254" i="16" s="1"/>
  <c r="Q253" i="16"/>
  <c r="C253" i="16" s="1"/>
  <c r="P250" i="16"/>
  <c r="B250" i="16" s="1"/>
  <c r="Q249" i="16"/>
  <c r="C249" i="16" s="1"/>
  <c r="P246" i="16"/>
  <c r="B246" i="16" s="1"/>
  <c r="Q245" i="16"/>
  <c r="C245" i="16" s="1"/>
  <c r="P242" i="16"/>
  <c r="B242" i="16" s="1"/>
  <c r="Q241" i="16"/>
  <c r="C241" i="16" s="1"/>
  <c r="P238" i="16"/>
  <c r="B238" i="16" s="1"/>
  <c r="Q237" i="16"/>
  <c r="C237" i="16" s="1"/>
  <c r="P234" i="16"/>
  <c r="B234" i="16" s="1"/>
  <c r="Q233" i="16"/>
  <c r="C233" i="16" s="1"/>
  <c r="P230" i="16"/>
  <c r="B230" i="16" s="1"/>
  <c r="Q229" i="16"/>
  <c r="C229" i="16" s="1"/>
  <c r="P226" i="16"/>
  <c r="B226" i="16" s="1"/>
  <c r="Q225" i="16"/>
  <c r="C225" i="16" s="1"/>
  <c r="P222" i="16"/>
  <c r="B222" i="16" s="1"/>
  <c r="Q221" i="16"/>
  <c r="C221" i="16" s="1"/>
  <c r="P218" i="16"/>
  <c r="B218" i="16" s="1"/>
  <c r="Q217" i="16"/>
  <c r="C217" i="16" s="1"/>
  <c r="P214" i="16"/>
  <c r="B214" i="16" s="1"/>
  <c r="Q213" i="16"/>
  <c r="C213" i="16" s="1"/>
  <c r="P210" i="16"/>
  <c r="B210" i="16" s="1"/>
  <c r="Q209" i="16"/>
  <c r="C209" i="16" s="1"/>
  <c r="P206" i="16"/>
  <c r="B206" i="16" s="1"/>
  <c r="Q205" i="16"/>
  <c r="C205" i="16" s="1"/>
  <c r="P202" i="16"/>
  <c r="B202" i="16" s="1"/>
  <c r="Q201" i="16"/>
  <c r="C201" i="16" s="1"/>
  <c r="P269" i="16"/>
  <c r="B269" i="16" s="1"/>
  <c r="Q268" i="16"/>
  <c r="C268" i="16" s="1"/>
  <c r="P265" i="16"/>
  <c r="B265" i="16" s="1"/>
  <c r="Q264" i="16"/>
  <c r="C264" i="16" s="1"/>
  <c r="P261" i="16"/>
  <c r="B261" i="16" s="1"/>
  <c r="Q260" i="16"/>
  <c r="C260" i="16" s="1"/>
  <c r="P257" i="16"/>
  <c r="B257" i="16" s="1"/>
  <c r="Q256" i="16"/>
  <c r="C256" i="16" s="1"/>
  <c r="P253" i="16"/>
  <c r="B253" i="16" s="1"/>
  <c r="Q252" i="16"/>
  <c r="C252" i="16" s="1"/>
  <c r="P249" i="16"/>
  <c r="B249" i="16" s="1"/>
  <c r="Q248" i="16"/>
  <c r="C248" i="16" s="1"/>
  <c r="P245" i="16"/>
  <c r="B245" i="16" s="1"/>
  <c r="Q244" i="16"/>
  <c r="C244" i="16" s="1"/>
  <c r="P241" i="16"/>
  <c r="B241" i="16" s="1"/>
  <c r="Q240" i="16"/>
  <c r="C240" i="16" s="1"/>
  <c r="P237" i="16"/>
  <c r="B237" i="16" s="1"/>
  <c r="Q236" i="16"/>
  <c r="C236" i="16" s="1"/>
  <c r="P233" i="16"/>
  <c r="B233" i="16" s="1"/>
  <c r="Q232" i="16"/>
  <c r="C232" i="16" s="1"/>
  <c r="P229" i="16"/>
  <c r="B229" i="16" s="1"/>
  <c r="Q228" i="16"/>
  <c r="C228" i="16" s="1"/>
  <c r="P225" i="16"/>
  <c r="B225" i="16" s="1"/>
  <c r="Q224" i="16"/>
  <c r="C224" i="16" s="1"/>
  <c r="P221" i="16"/>
  <c r="B221" i="16" s="1"/>
  <c r="Q220" i="16"/>
  <c r="C220" i="16" s="1"/>
  <c r="P217" i="16"/>
  <c r="B217" i="16" s="1"/>
  <c r="Q216" i="16"/>
  <c r="C216" i="16" s="1"/>
  <c r="P213" i="16"/>
  <c r="B213" i="16" s="1"/>
  <c r="Q212" i="16"/>
  <c r="C212" i="16" s="1"/>
  <c r="P209" i="16"/>
  <c r="B209" i="16" s="1"/>
  <c r="Q208" i="16"/>
  <c r="C208" i="16" s="1"/>
  <c r="P205" i="16"/>
  <c r="B205" i="16" s="1"/>
  <c r="Q204" i="16"/>
  <c r="C204" i="16" s="1"/>
  <c r="Q267" i="16"/>
  <c r="C267" i="16" s="1"/>
  <c r="P264" i="16"/>
  <c r="B264" i="16" s="1"/>
  <c r="Q259" i="16"/>
  <c r="C259" i="16" s="1"/>
  <c r="P256" i="16"/>
  <c r="B256" i="16" s="1"/>
  <c r="Q251" i="16"/>
  <c r="C251" i="16" s="1"/>
  <c r="P248" i="16"/>
  <c r="B248" i="16" s="1"/>
  <c r="Q243" i="16"/>
  <c r="C243" i="16" s="1"/>
  <c r="P240" i="16"/>
  <c r="B240" i="16" s="1"/>
  <c r="Q235" i="16"/>
  <c r="C235" i="16" s="1"/>
  <c r="P232" i="16"/>
  <c r="B232" i="16" s="1"/>
  <c r="Q227" i="16"/>
  <c r="C227" i="16" s="1"/>
  <c r="P224" i="16"/>
  <c r="B224" i="16" s="1"/>
  <c r="Q219" i="16"/>
  <c r="C219" i="16" s="1"/>
  <c r="P216" i="16"/>
  <c r="B216" i="16" s="1"/>
  <c r="Q211" i="16"/>
  <c r="C211" i="16" s="1"/>
  <c r="P208" i="16"/>
  <c r="B208" i="16" s="1"/>
  <c r="Q203" i="16"/>
  <c r="C203" i="16" s="1"/>
  <c r="Q202" i="16"/>
  <c r="C202" i="16" s="1"/>
  <c r="P201" i="16"/>
  <c r="B201" i="16" s="1"/>
  <c r="P200" i="16"/>
  <c r="B200" i="16" s="1"/>
  <c r="P199" i="16"/>
  <c r="B199" i="16" s="1"/>
  <c r="P198" i="16"/>
  <c r="B198" i="16" s="1"/>
  <c r="Q197" i="16"/>
  <c r="C197" i="16" s="1"/>
  <c r="P194" i="16"/>
  <c r="B194" i="16" s="1"/>
  <c r="Q193" i="16"/>
  <c r="C193" i="16" s="1"/>
  <c r="P190" i="16"/>
  <c r="B190" i="16" s="1"/>
  <c r="Q189" i="16"/>
  <c r="C189" i="16" s="1"/>
  <c r="P186" i="16"/>
  <c r="B186" i="16" s="1"/>
  <c r="Q185" i="16"/>
  <c r="C185" i="16" s="1"/>
  <c r="P182" i="16"/>
  <c r="B182" i="16" s="1"/>
  <c r="Q181" i="16"/>
  <c r="C181" i="16" s="1"/>
  <c r="P178" i="16"/>
  <c r="B178" i="16" s="1"/>
  <c r="Q177" i="16"/>
  <c r="C177" i="16" s="1"/>
  <c r="P174" i="16"/>
  <c r="B174" i="16" s="1"/>
  <c r="Q173" i="16"/>
  <c r="C173" i="16" s="1"/>
  <c r="P170" i="16"/>
  <c r="B170" i="16" s="1"/>
  <c r="Q169" i="16"/>
  <c r="C169" i="16" s="1"/>
  <c r="P268" i="16"/>
  <c r="B268" i="16" s="1"/>
  <c r="Q266" i="16"/>
  <c r="C266" i="16" s="1"/>
  <c r="Q255" i="16"/>
  <c r="C255" i="16" s="1"/>
  <c r="P251" i="16"/>
  <c r="B251" i="16" s="1"/>
  <c r="P247" i="16"/>
  <c r="B247" i="16" s="1"/>
  <c r="Q238" i="16"/>
  <c r="C238" i="16" s="1"/>
  <c r="P236" i="16"/>
  <c r="B236" i="16" s="1"/>
  <c r="Q234" i="16"/>
  <c r="C234" i="16" s="1"/>
  <c r="Q223" i="16"/>
  <c r="C223" i="16" s="1"/>
  <c r="P219" i="16"/>
  <c r="B219" i="16" s="1"/>
  <c r="P215" i="16"/>
  <c r="B215" i="16" s="1"/>
  <c r="Q206" i="16"/>
  <c r="C206" i="16" s="1"/>
  <c r="P204" i="16"/>
  <c r="B204" i="16" s="1"/>
  <c r="Q198" i="16"/>
  <c r="C198" i="16" s="1"/>
  <c r="P197" i="16"/>
  <c r="B197" i="16" s="1"/>
  <c r="P196" i="16"/>
  <c r="B196" i="16" s="1"/>
  <c r="P195" i="16"/>
  <c r="B195" i="16" s="1"/>
  <c r="Q184" i="16"/>
  <c r="C184" i="16" s="1"/>
  <c r="Q183" i="16"/>
  <c r="C183" i="16" s="1"/>
  <c r="Q182" i="16"/>
  <c r="C182" i="16" s="1"/>
  <c r="P181" i="16"/>
  <c r="B181" i="16" s="1"/>
  <c r="P180" i="16"/>
  <c r="B180" i="16" s="1"/>
  <c r="P179" i="16"/>
  <c r="B179" i="16" s="1"/>
  <c r="Q168" i="16"/>
  <c r="C168" i="16" s="1"/>
  <c r="Q167" i="16"/>
  <c r="C167" i="16" s="1"/>
  <c r="P164" i="16"/>
  <c r="B164" i="16" s="1"/>
  <c r="Q163" i="16"/>
  <c r="C163" i="16" s="1"/>
  <c r="P160" i="16"/>
  <c r="B160" i="16" s="1"/>
  <c r="Q159" i="16"/>
  <c r="C159" i="16" s="1"/>
  <c r="P156" i="16"/>
  <c r="B156" i="16" s="1"/>
  <c r="Q155" i="16"/>
  <c r="C155" i="16" s="1"/>
  <c r="P152" i="16"/>
  <c r="B152" i="16" s="1"/>
  <c r="Q151" i="16"/>
  <c r="C151" i="16" s="1"/>
  <c r="Q263" i="16"/>
  <c r="C263" i="16" s="1"/>
  <c r="P259" i="16"/>
  <c r="B259" i="16" s="1"/>
  <c r="P255" i="16"/>
  <c r="B255" i="16" s="1"/>
  <c r="Q246" i="16"/>
  <c r="C246" i="16" s="1"/>
  <c r="P244" i="16"/>
  <c r="B244" i="16" s="1"/>
  <c r="Q242" i="16"/>
  <c r="C242" i="16" s="1"/>
  <c r="Q231" i="16"/>
  <c r="C231" i="16" s="1"/>
  <c r="P227" i="16"/>
  <c r="B227" i="16" s="1"/>
  <c r="P223" i="16"/>
  <c r="B223" i="16" s="1"/>
  <c r="Q214" i="16"/>
  <c r="C214" i="16" s="1"/>
  <c r="P212" i="16"/>
  <c r="B212" i="16" s="1"/>
  <c r="Q210" i="16"/>
  <c r="C210" i="16" s="1"/>
  <c r="Q199" i="16"/>
  <c r="C199" i="16" s="1"/>
  <c r="Q188" i="16"/>
  <c r="C188" i="16" s="1"/>
  <c r="Q187" i="16"/>
  <c r="C187" i="16" s="1"/>
  <c r="Q186" i="16"/>
  <c r="C186" i="16" s="1"/>
  <c r="P185" i="16"/>
  <c r="B185" i="16" s="1"/>
  <c r="P184" i="16"/>
  <c r="B184" i="16" s="1"/>
  <c r="P183" i="16"/>
  <c r="B183" i="16" s="1"/>
  <c r="Q172" i="16"/>
  <c r="C172" i="16" s="1"/>
  <c r="Q171" i="16"/>
  <c r="C171" i="16" s="1"/>
  <c r="Q170" i="16"/>
  <c r="C170" i="16" s="1"/>
  <c r="P169" i="16"/>
  <c r="B169" i="16" s="1"/>
  <c r="P168" i="16"/>
  <c r="B168" i="16" s="1"/>
  <c r="P167" i="16"/>
  <c r="B167" i="16" s="1"/>
  <c r="Q166" i="16"/>
  <c r="C166" i="16" s="1"/>
  <c r="P163" i="16"/>
  <c r="B163" i="16" s="1"/>
  <c r="Q162" i="16"/>
  <c r="C162" i="16" s="1"/>
  <c r="Q262" i="16"/>
  <c r="C262" i="16" s="1"/>
  <c r="Q258" i="16"/>
  <c r="C258" i="16" s="1"/>
  <c r="P228" i="16"/>
  <c r="B228" i="16" s="1"/>
  <c r="Q215" i="16"/>
  <c r="C215" i="16" s="1"/>
  <c r="P211" i="16"/>
  <c r="B211" i="16" s="1"/>
  <c r="P207" i="16"/>
  <c r="B207" i="16" s="1"/>
  <c r="Q195" i="16"/>
  <c r="C195" i="16" s="1"/>
  <c r="P193" i="16"/>
  <c r="B193" i="16" s="1"/>
  <c r="P191" i="16"/>
  <c r="B191" i="16" s="1"/>
  <c r="Q180" i="16"/>
  <c r="C180" i="16" s="1"/>
  <c r="Q178" i="16"/>
  <c r="C178" i="16" s="1"/>
  <c r="P176" i="16"/>
  <c r="B176" i="16" s="1"/>
  <c r="Q164" i="16"/>
  <c r="C164" i="16" s="1"/>
  <c r="P161" i="16"/>
  <c r="B161" i="16" s="1"/>
  <c r="Q150" i="16"/>
  <c r="C150" i="16" s="1"/>
  <c r="P147" i="16"/>
  <c r="B147" i="16" s="1"/>
  <c r="Q146" i="16"/>
  <c r="C146" i="16" s="1"/>
  <c r="P143" i="16"/>
  <c r="B143" i="16" s="1"/>
  <c r="Q142" i="16"/>
  <c r="C142" i="16" s="1"/>
  <c r="P139" i="16"/>
  <c r="B139" i="16" s="1"/>
  <c r="Q138" i="16"/>
  <c r="C138" i="16" s="1"/>
  <c r="P135" i="16"/>
  <c r="B135" i="16" s="1"/>
  <c r="Q134" i="16"/>
  <c r="C134" i="16" s="1"/>
  <c r="P131" i="16"/>
  <c r="B131" i="16" s="1"/>
  <c r="Q130" i="16"/>
  <c r="C130" i="16" s="1"/>
  <c r="P127" i="16"/>
  <c r="B127" i="16" s="1"/>
  <c r="Q126" i="16"/>
  <c r="C126" i="16" s="1"/>
  <c r="P123" i="16"/>
  <c r="B123" i="16" s="1"/>
  <c r="Q122" i="16"/>
  <c r="C122" i="16" s="1"/>
  <c r="P119" i="16"/>
  <c r="B119" i="16" s="1"/>
  <c r="Q118" i="16"/>
  <c r="C118" i="16" s="1"/>
  <c r="P115" i="16"/>
  <c r="B115" i="16" s="1"/>
  <c r="Q114" i="16"/>
  <c r="C114" i="16" s="1"/>
  <c r="P111" i="16"/>
  <c r="B111" i="16" s="1"/>
  <c r="Q110" i="16"/>
  <c r="C110" i="16" s="1"/>
  <c r="P107" i="16"/>
  <c r="B107" i="16" s="1"/>
  <c r="Q106" i="16"/>
  <c r="C106" i="16" s="1"/>
  <c r="P103" i="16"/>
  <c r="B103" i="16" s="1"/>
  <c r="Q102" i="16"/>
  <c r="C102" i="16" s="1"/>
  <c r="P99" i="16"/>
  <c r="B99" i="16" s="1"/>
  <c r="Q98" i="16"/>
  <c r="C98" i="16" s="1"/>
  <c r="P95" i="16"/>
  <c r="B95" i="16" s="1"/>
  <c r="Q94" i="16"/>
  <c r="C94" i="16" s="1"/>
  <c r="P91" i="16"/>
  <c r="B91" i="16" s="1"/>
  <c r="Q90" i="16"/>
  <c r="C90" i="16" s="1"/>
  <c r="P87" i="16"/>
  <c r="B87" i="16" s="1"/>
  <c r="Q86" i="16"/>
  <c r="C86" i="16" s="1"/>
  <c r="P83" i="16"/>
  <c r="B83" i="16" s="1"/>
  <c r="P267" i="16"/>
  <c r="B267" i="16" s="1"/>
  <c r="P263" i="16"/>
  <c r="B263" i="16" s="1"/>
  <c r="Q254" i="16"/>
  <c r="C254" i="16" s="1"/>
  <c r="Q250" i="16"/>
  <c r="C250" i="16" s="1"/>
  <c r="P220" i="16"/>
  <c r="B220" i="16" s="1"/>
  <c r="Q207" i="16"/>
  <c r="C207" i="16" s="1"/>
  <c r="P203" i="16"/>
  <c r="B203" i="16" s="1"/>
  <c r="Q200" i="16"/>
  <c r="C200" i="16" s="1"/>
  <c r="Q191" i="16"/>
  <c r="C191" i="16" s="1"/>
  <c r="P189" i="16"/>
  <c r="B189" i="16" s="1"/>
  <c r="P187" i="16"/>
  <c r="B187" i="16" s="1"/>
  <c r="Q176" i="16"/>
  <c r="C176" i="16" s="1"/>
  <c r="Q174" i="16"/>
  <c r="C174" i="16" s="1"/>
  <c r="P172" i="16"/>
  <c r="B172" i="16" s="1"/>
  <c r="P166" i="16"/>
  <c r="B166" i="16" s="1"/>
  <c r="Q161" i="16"/>
  <c r="C161" i="16" s="1"/>
  <c r="Q160" i="16"/>
  <c r="C160" i="16" s="1"/>
  <c r="P159" i="16"/>
  <c r="B159" i="16" s="1"/>
  <c r="P158" i="16"/>
  <c r="B158" i="16" s="1"/>
  <c r="P157" i="16"/>
  <c r="B157" i="16" s="1"/>
  <c r="P148" i="16"/>
  <c r="B148" i="16" s="1"/>
  <c r="Q147" i="16"/>
  <c r="C147" i="16" s="1"/>
  <c r="P144" i="16"/>
  <c r="B144" i="16" s="1"/>
  <c r="Q143" i="16"/>
  <c r="C143" i="16" s="1"/>
  <c r="P140" i="16"/>
  <c r="B140" i="16" s="1"/>
  <c r="Q139" i="16"/>
  <c r="C139" i="16" s="1"/>
  <c r="P136" i="16"/>
  <c r="B136" i="16" s="1"/>
  <c r="Q135" i="16"/>
  <c r="C135" i="16" s="1"/>
  <c r="P132" i="16"/>
  <c r="B132" i="16" s="1"/>
  <c r="Q131" i="16"/>
  <c r="C131" i="16" s="1"/>
  <c r="P128" i="16"/>
  <c r="B128" i="16" s="1"/>
  <c r="Q127" i="16"/>
  <c r="C127" i="16" s="1"/>
  <c r="P124" i="16"/>
  <c r="B124" i="16" s="1"/>
  <c r="Q123" i="16"/>
  <c r="C123" i="16" s="1"/>
  <c r="P120" i="16"/>
  <c r="B120" i="16" s="1"/>
  <c r="Q119" i="16"/>
  <c r="C119" i="16" s="1"/>
  <c r="P116" i="16"/>
  <c r="B116" i="16" s="1"/>
  <c r="Q115" i="16"/>
  <c r="C115" i="16" s="1"/>
  <c r="P112" i="16"/>
  <c r="B112" i="16" s="1"/>
  <c r="Q111" i="16"/>
  <c r="C111" i="16" s="1"/>
  <c r="P108" i="16"/>
  <c r="B108" i="16" s="1"/>
  <c r="Q107" i="16"/>
  <c r="C107" i="16" s="1"/>
  <c r="P104" i="16"/>
  <c r="B104" i="16" s="1"/>
  <c r="Q103" i="16"/>
  <c r="C103" i="16" s="1"/>
  <c r="P100" i="16"/>
  <c r="B100" i="16" s="1"/>
  <c r="Q99" i="16"/>
  <c r="C99" i="16" s="1"/>
  <c r="P96" i="16"/>
  <c r="B96" i="16" s="1"/>
  <c r="Q95" i="16"/>
  <c r="C95" i="16" s="1"/>
  <c r="P92" i="16"/>
  <c r="B92" i="16" s="1"/>
  <c r="Q91" i="16"/>
  <c r="C91" i="16" s="1"/>
  <c r="P88" i="16"/>
  <c r="B88" i="16" s="1"/>
  <c r="Q87" i="16"/>
  <c r="C87" i="16" s="1"/>
  <c r="P84" i="16"/>
  <c r="B84" i="16" s="1"/>
  <c r="Q83" i="16"/>
  <c r="C83" i="16" s="1"/>
  <c r="P80" i="16"/>
  <c r="B80" i="16" s="1"/>
  <c r="Q79" i="16"/>
  <c r="C79" i="16" s="1"/>
  <c r="P76" i="16"/>
  <c r="B76" i="16" s="1"/>
  <c r="Q75" i="16"/>
  <c r="C75" i="16" s="1"/>
  <c r="P72" i="16"/>
  <c r="B72" i="16" s="1"/>
  <c r="Q71" i="16"/>
  <c r="C71" i="16" s="1"/>
  <c r="P68" i="16"/>
  <c r="B68" i="16" s="1"/>
  <c r="Q67" i="16"/>
  <c r="C67" i="16" s="1"/>
  <c r="P64" i="16"/>
  <c r="B64" i="16" s="1"/>
  <c r="Q63" i="16"/>
  <c r="C63" i="16" s="1"/>
  <c r="P60" i="16"/>
  <c r="B60" i="16" s="1"/>
  <c r="Q59" i="16"/>
  <c r="C59" i="16" s="1"/>
  <c r="P56" i="16"/>
  <c r="B56" i="16" s="1"/>
  <c r="Q55" i="16"/>
  <c r="C55" i="16" s="1"/>
  <c r="P52" i="16"/>
  <c r="B52" i="16" s="1"/>
  <c r="Q51" i="16"/>
  <c r="C51" i="16" s="1"/>
  <c r="Q247" i="16"/>
  <c r="C247" i="16" s="1"/>
  <c r="P239" i="16"/>
  <c r="B239" i="16" s="1"/>
  <c r="Q230" i="16"/>
  <c r="C230" i="16" s="1"/>
  <c r="Q194" i="16"/>
  <c r="C194" i="16" s="1"/>
  <c r="P177" i="16"/>
  <c r="B177" i="16" s="1"/>
  <c r="P165" i="16"/>
  <c r="B165" i="16" s="1"/>
  <c r="Q157" i="16"/>
  <c r="C157" i="16" s="1"/>
  <c r="P155" i="16"/>
  <c r="B155" i="16" s="1"/>
  <c r="P153" i="16"/>
  <c r="B153" i="16" s="1"/>
  <c r="P149" i="16"/>
  <c r="B149" i="16" s="1"/>
  <c r="Q144" i="16"/>
  <c r="C144" i="16" s="1"/>
  <c r="P141" i="16"/>
  <c r="B141" i="16" s="1"/>
  <c r="Q136" i="16"/>
  <c r="C136" i="16" s="1"/>
  <c r="P133" i="16"/>
  <c r="B133" i="16" s="1"/>
  <c r="Q128" i="16"/>
  <c r="C128" i="16" s="1"/>
  <c r="P125" i="16"/>
  <c r="B125" i="16" s="1"/>
  <c r="Q120" i="16"/>
  <c r="C120" i="16" s="1"/>
  <c r="P117" i="16"/>
  <c r="B117" i="16" s="1"/>
  <c r="Q112" i="16"/>
  <c r="C112" i="16" s="1"/>
  <c r="P109" i="16"/>
  <c r="B109" i="16" s="1"/>
  <c r="Q104" i="16"/>
  <c r="C104" i="16" s="1"/>
  <c r="P101" i="16"/>
  <c r="B101" i="16" s="1"/>
  <c r="Q96" i="16"/>
  <c r="C96" i="16" s="1"/>
  <c r="P93" i="16"/>
  <c r="B93" i="16" s="1"/>
  <c r="Q88" i="16"/>
  <c r="C88" i="16" s="1"/>
  <c r="P85" i="16"/>
  <c r="B85" i="16" s="1"/>
  <c r="P82" i="16"/>
  <c r="B82" i="16" s="1"/>
  <c r="P81" i="16"/>
  <c r="B81" i="16" s="1"/>
  <c r="Q70" i="16"/>
  <c r="C70" i="16" s="1"/>
  <c r="Q69" i="16"/>
  <c r="C69" i="16" s="1"/>
  <c r="Q68" i="16"/>
  <c r="C68" i="16" s="1"/>
  <c r="P67" i="16"/>
  <c r="B67" i="16" s="1"/>
  <c r="P66" i="16"/>
  <c r="B66" i="16" s="1"/>
  <c r="P65" i="16"/>
  <c r="B65" i="16" s="1"/>
  <c r="Q54" i="16"/>
  <c r="C54" i="16" s="1"/>
  <c r="Q53" i="16"/>
  <c r="C53" i="16" s="1"/>
  <c r="Q52" i="16"/>
  <c r="C52" i="16" s="1"/>
  <c r="P51" i="16"/>
  <c r="B51" i="16" s="1"/>
  <c r="Q50" i="16"/>
  <c r="C50" i="16" s="1"/>
  <c r="P47" i="16"/>
  <c r="B47" i="16" s="1"/>
  <c r="Q46" i="16"/>
  <c r="C46" i="16" s="1"/>
  <c r="P43" i="16"/>
  <c r="B43" i="16" s="1"/>
  <c r="Q42" i="16"/>
  <c r="C42" i="16" s="1"/>
  <c r="P39" i="16"/>
  <c r="B39" i="16" s="1"/>
  <c r="Q38" i="16"/>
  <c r="C38" i="16" s="1"/>
  <c r="P35" i="16"/>
  <c r="B35" i="16" s="1"/>
  <c r="Q34" i="16"/>
  <c r="C34" i="16" s="1"/>
  <c r="P31" i="16"/>
  <c r="B31" i="16" s="1"/>
  <c r="Q30" i="16"/>
  <c r="C30" i="16" s="1"/>
  <c r="P27" i="16"/>
  <c r="B27" i="16" s="1"/>
  <c r="Q26" i="16"/>
  <c r="C26" i="16" s="1"/>
  <c r="P23" i="16"/>
  <c r="B23" i="16" s="1"/>
  <c r="Q22" i="16"/>
  <c r="C22" i="16" s="1"/>
  <c r="P252" i="16"/>
  <c r="B252" i="16" s="1"/>
  <c r="P235" i="16"/>
  <c r="B235" i="16" s="1"/>
  <c r="Q218" i="16"/>
  <c r="C218" i="16" s="1"/>
  <c r="Q192" i="16"/>
  <c r="C192" i="16" s="1"/>
  <c r="P188" i="16"/>
  <c r="B188" i="16" s="1"/>
  <c r="Q175" i="16"/>
  <c r="C175" i="16" s="1"/>
  <c r="P171" i="16"/>
  <c r="B171" i="16" s="1"/>
  <c r="Q154" i="16"/>
  <c r="C154" i="16" s="1"/>
  <c r="Q152" i="16"/>
  <c r="C152" i="16" s="1"/>
  <c r="P150" i="16"/>
  <c r="B150" i="16" s="1"/>
  <c r="Q145" i="16"/>
  <c r="C145" i="16" s="1"/>
  <c r="P142" i="16"/>
  <c r="B142" i="16" s="1"/>
  <c r="Q137" i="16"/>
  <c r="C137" i="16" s="1"/>
  <c r="P134" i="16"/>
  <c r="B134" i="16" s="1"/>
  <c r="Q129" i="16"/>
  <c r="C129" i="16" s="1"/>
  <c r="P126" i="16"/>
  <c r="B126" i="16" s="1"/>
  <c r="Q121" i="16"/>
  <c r="C121" i="16" s="1"/>
  <c r="P118" i="16"/>
  <c r="B118" i="16" s="1"/>
  <c r="Q113" i="16"/>
  <c r="C113" i="16" s="1"/>
  <c r="P110" i="16"/>
  <c r="B110" i="16" s="1"/>
  <c r="Q105" i="16"/>
  <c r="C105" i="16" s="1"/>
  <c r="P102" i="16"/>
  <c r="B102" i="16" s="1"/>
  <c r="Q97" i="16"/>
  <c r="C97" i="16" s="1"/>
  <c r="P94" i="16"/>
  <c r="B94" i="16" s="1"/>
  <c r="Q89" i="16"/>
  <c r="C89" i="16" s="1"/>
  <c r="P86" i="16"/>
  <c r="B86" i="16" s="1"/>
  <c r="Q74" i="16"/>
  <c r="C74" i="16" s="1"/>
  <c r="Q73" i="16"/>
  <c r="C73" i="16" s="1"/>
  <c r="Q72" i="16"/>
  <c r="C72" i="16" s="1"/>
  <c r="P71" i="16"/>
  <c r="B71" i="16" s="1"/>
  <c r="P70" i="16"/>
  <c r="B70" i="16" s="1"/>
  <c r="P69" i="16"/>
  <c r="B69" i="16" s="1"/>
  <c r="Q58" i="16"/>
  <c r="C58" i="16" s="1"/>
  <c r="Q57" i="16"/>
  <c r="C57" i="16" s="1"/>
  <c r="Q56" i="16"/>
  <c r="C56" i="16" s="1"/>
  <c r="P55" i="16"/>
  <c r="B55" i="16" s="1"/>
  <c r="P54" i="16"/>
  <c r="B54" i="16" s="1"/>
  <c r="P53" i="16"/>
  <c r="B53" i="16" s="1"/>
  <c r="P50" i="16"/>
  <c r="B50" i="16" s="1"/>
  <c r="Q49" i="16"/>
  <c r="C49" i="16" s="1"/>
  <c r="P46" i="16"/>
  <c r="B46" i="16" s="1"/>
  <c r="Q45" i="16"/>
  <c r="C45" i="16" s="1"/>
  <c r="P42" i="16"/>
  <c r="B42" i="16" s="1"/>
  <c r="Q41" i="16"/>
  <c r="C41" i="16" s="1"/>
  <c r="P38" i="16"/>
  <c r="B38" i="16" s="1"/>
  <c r="Q37" i="16"/>
  <c r="C37" i="16" s="1"/>
  <c r="P34" i="16"/>
  <c r="B34" i="16" s="1"/>
  <c r="Q33" i="16"/>
  <c r="C33" i="16" s="1"/>
  <c r="P30" i="16"/>
  <c r="B30" i="16" s="1"/>
  <c r="Q29" i="16"/>
  <c r="C29" i="16" s="1"/>
  <c r="P26" i="16"/>
  <c r="B26" i="16" s="1"/>
  <c r="Q25" i="16"/>
  <c r="C25" i="16" s="1"/>
  <c r="P22" i="16"/>
  <c r="B22" i="16" s="1"/>
  <c r="Q239" i="16"/>
  <c r="C239" i="16" s="1"/>
  <c r="Q222" i="16"/>
  <c r="C222" i="16" s="1"/>
  <c r="P162" i="16"/>
  <c r="B162" i="16" s="1"/>
  <c r="Q153" i="16"/>
  <c r="C153" i="16" s="1"/>
  <c r="Q149" i="16"/>
  <c r="C149" i="16" s="1"/>
  <c r="P146" i="16"/>
  <c r="B146" i="16" s="1"/>
  <c r="Q133" i="16"/>
  <c r="C133" i="16" s="1"/>
  <c r="P130" i="16"/>
  <c r="B130" i="16" s="1"/>
  <c r="Q117" i="16"/>
  <c r="C117" i="16" s="1"/>
  <c r="P114" i="16"/>
  <c r="B114" i="16" s="1"/>
  <c r="Q101" i="16"/>
  <c r="C101" i="16" s="1"/>
  <c r="P98" i="16"/>
  <c r="B98" i="16" s="1"/>
  <c r="Q85" i="16"/>
  <c r="C85" i="16" s="1"/>
  <c r="Q82" i="16"/>
  <c r="C82" i="16" s="1"/>
  <c r="Q80" i="16"/>
  <c r="C80" i="16" s="1"/>
  <c r="P78" i="16"/>
  <c r="B78" i="16" s="1"/>
  <c r="Q65" i="16"/>
  <c r="C65" i="16" s="1"/>
  <c r="P63" i="16"/>
  <c r="B63" i="16" s="1"/>
  <c r="P61" i="16"/>
  <c r="B61" i="16" s="1"/>
  <c r="Q47" i="16"/>
  <c r="C47" i="16" s="1"/>
  <c r="P44" i="16"/>
  <c r="B44" i="16" s="1"/>
  <c r="Q39" i="16"/>
  <c r="C39" i="16" s="1"/>
  <c r="P36" i="16"/>
  <c r="B36" i="16" s="1"/>
  <c r="Q31" i="16"/>
  <c r="C31" i="16" s="1"/>
  <c r="P28" i="16"/>
  <c r="B28" i="16" s="1"/>
  <c r="Q23" i="16"/>
  <c r="C23" i="16" s="1"/>
  <c r="P192" i="16"/>
  <c r="B192" i="16" s="1"/>
  <c r="Q156" i="16"/>
  <c r="C156" i="16" s="1"/>
  <c r="Q148" i="16"/>
  <c r="C148" i="16" s="1"/>
  <c r="P145" i="16"/>
  <c r="B145" i="16" s="1"/>
  <c r="Q132" i="16"/>
  <c r="C132" i="16" s="1"/>
  <c r="Q116" i="16"/>
  <c r="C116" i="16" s="1"/>
  <c r="P97" i="16"/>
  <c r="B97" i="16" s="1"/>
  <c r="P260" i="16"/>
  <c r="B260" i="16" s="1"/>
  <c r="P243" i="16"/>
  <c r="B243" i="16" s="1"/>
  <c r="Q226" i="16"/>
  <c r="C226" i="16" s="1"/>
  <c r="Q196" i="16"/>
  <c r="C196" i="16" s="1"/>
  <c r="Q179" i="16"/>
  <c r="C179" i="16" s="1"/>
  <c r="Q158" i="16"/>
  <c r="C158" i="16" s="1"/>
  <c r="P154" i="16"/>
  <c r="B154" i="16" s="1"/>
  <c r="Q140" i="16"/>
  <c r="C140" i="16" s="1"/>
  <c r="P137" i="16"/>
  <c r="B137" i="16" s="1"/>
  <c r="Q124" i="16"/>
  <c r="C124" i="16" s="1"/>
  <c r="P121" i="16"/>
  <c r="B121" i="16" s="1"/>
  <c r="Q108" i="16"/>
  <c r="C108" i="16" s="1"/>
  <c r="P105" i="16"/>
  <c r="B105" i="16" s="1"/>
  <c r="Q92" i="16"/>
  <c r="C92" i="16" s="1"/>
  <c r="P89" i="16"/>
  <c r="B89" i="16" s="1"/>
  <c r="Q78" i="16"/>
  <c r="C78" i="16" s="1"/>
  <c r="Q76" i="16"/>
  <c r="C76" i="16" s="1"/>
  <c r="P74" i="16"/>
  <c r="B74" i="16" s="1"/>
  <c r="Q61" i="16"/>
  <c r="C61" i="16" s="1"/>
  <c r="P59" i="16"/>
  <c r="B59" i="16" s="1"/>
  <c r="P57" i="16"/>
  <c r="B57" i="16" s="1"/>
  <c r="P49" i="16"/>
  <c r="B49" i="16" s="1"/>
  <c r="Q44" i="16"/>
  <c r="C44" i="16" s="1"/>
  <c r="P41" i="16"/>
  <c r="B41" i="16" s="1"/>
  <c r="Q36" i="16"/>
  <c r="C36" i="16" s="1"/>
  <c r="P33" i="16"/>
  <c r="B33" i="16" s="1"/>
  <c r="Q28" i="16"/>
  <c r="C28" i="16" s="1"/>
  <c r="P25" i="16"/>
  <c r="B25" i="16" s="1"/>
  <c r="P175" i="16"/>
  <c r="B175" i="16" s="1"/>
  <c r="P129" i="16"/>
  <c r="B129" i="16" s="1"/>
  <c r="P113" i="16"/>
  <c r="B113" i="16" s="1"/>
  <c r="Q100" i="16"/>
  <c r="C100" i="16" s="1"/>
  <c r="P173" i="16"/>
  <c r="B173" i="16" s="1"/>
  <c r="P151" i="16"/>
  <c r="B151" i="16" s="1"/>
  <c r="P138" i="16"/>
  <c r="B138" i="16" s="1"/>
  <c r="Q125" i="16"/>
  <c r="C125" i="16" s="1"/>
  <c r="P90" i="16"/>
  <c r="B90" i="16" s="1"/>
  <c r="P79" i="16"/>
  <c r="B79" i="16" s="1"/>
  <c r="P62" i="16"/>
  <c r="B62" i="16" s="1"/>
  <c r="Q43" i="16"/>
  <c r="C43" i="16" s="1"/>
  <c r="Q27" i="16"/>
  <c r="C27" i="16" s="1"/>
  <c r="P122" i="16"/>
  <c r="B122" i="16" s="1"/>
  <c r="P73" i="16"/>
  <c r="B73" i="16" s="1"/>
  <c r="Q48" i="16"/>
  <c r="C48" i="16" s="1"/>
  <c r="P29" i="16"/>
  <c r="B29" i="16" s="1"/>
  <c r="Q190" i="16"/>
  <c r="C190" i="16" s="1"/>
  <c r="Q93" i="16"/>
  <c r="C93" i="16" s="1"/>
  <c r="Q81" i="16"/>
  <c r="C81" i="16" s="1"/>
  <c r="P32" i="16"/>
  <c r="B32" i="16" s="1"/>
  <c r="P231" i="16"/>
  <c r="B231" i="16" s="1"/>
  <c r="Q141" i="16"/>
  <c r="C141" i="16" s="1"/>
  <c r="Q84" i="16"/>
  <c r="C84" i="16" s="1"/>
  <c r="P75" i="16"/>
  <c r="B75" i="16" s="1"/>
  <c r="Q62" i="16"/>
  <c r="C62" i="16" s="1"/>
  <c r="P58" i="16"/>
  <c r="B58" i="16" s="1"/>
  <c r="Q40" i="16"/>
  <c r="C40" i="16" s="1"/>
  <c r="P37" i="16"/>
  <c r="B37" i="16" s="1"/>
  <c r="Q24" i="16"/>
  <c r="C24" i="16" s="1"/>
  <c r="Q66" i="16"/>
  <c r="C66" i="16" s="1"/>
  <c r="P40" i="16"/>
  <c r="B40" i="16" s="1"/>
  <c r="P24" i="16"/>
  <c r="B24" i="16" s="1"/>
  <c r="Q165" i="16"/>
  <c r="C165" i="16" s="1"/>
  <c r="Q109" i="16"/>
  <c r="C109" i="16" s="1"/>
  <c r="Q77" i="16"/>
  <c r="C77" i="16" s="1"/>
  <c r="Q60" i="16"/>
  <c r="C60" i="16" s="1"/>
  <c r="P45" i="16"/>
  <c r="B45" i="16" s="1"/>
  <c r="Q32" i="16"/>
  <c r="C32" i="16" s="1"/>
  <c r="P106" i="16"/>
  <c r="B106" i="16" s="1"/>
  <c r="P77" i="16"/>
  <c r="B77" i="16" s="1"/>
  <c r="Q64" i="16"/>
  <c r="C64" i="16" s="1"/>
  <c r="P48" i="16"/>
  <c r="B48" i="16" s="1"/>
  <c r="Q35" i="16"/>
  <c r="C35" i="16" s="1"/>
  <c r="O6" i="14"/>
  <c r="N6" i="14"/>
  <c r="M6" i="14"/>
  <c r="L6" i="14"/>
  <c r="K6" i="14"/>
  <c r="H6" i="14"/>
  <c r="G6" i="14"/>
  <c r="F6" i="14"/>
  <c r="E6" i="14"/>
  <c r="D6" i="14"/>
  <c r="C6" i="14"/>
  <c r="B6" i="14"/>
  <c r="B5" i="14"/>
  <c r="H4" i="14"/>
  <c r="B4" i="14"/>
  <c r="B2" i="14"/>
  <c r="B3" i="14"/>
  <c r="AK26" i="14"/>
  <c r="AJ26" i="14"/>
  <c r="AI26" i="14"/>
  <c r="AH26" i="14"/>
  <c r="AG26" i="14"/>
  <c r="AF26" i="14"/>
  <c r="AE26" i="14"/>
  <c r="Q26" i="14"/>
  <c r="AK25" i="14"/>
  <c r="AJ25" i="14"/>
  <c r="AI25" i="14"/>
  <c r="AH25" i="14"/>
  <c r="AG25" i="14"/>
  <c r="AF25" i="14"/>
  <c r="AE25" i="14"/>
  <c r="Q25" i="14"/>
  <c r="AK24" i="14"/>
  <c r="AJ24" i="14"/>
  <c r="AI24" i="14"/>
  <c r="AH24" i="14"/>
  <c r="AG24" i="14"/>
  <c r="AF24" i="14"/>
  <c r="AE24" i="14"/>
  <c r="Q24" i="14"/>
  <c r="AK23" i="14"/>
  <c r="AJ23" i="14"/>
  <c r="AI23" i="14"/>
  <c r="AH23" i="14"/>
  <c r="AG23" i="14"/>
  <c r="AF23" i="14"/>
  <c r="AE23" i="14"/>
  <c r="Q23" i="14"/>
  <c r="AK22" i="14"/>
  <c r="AJ22" i="14"/>
  <c r="AI22" i="14"/>
  <c r="AH22" i="14"/>
  <c r="AG22" i="14"/>
  <c r="AF22" i="14"/>
  <c r="AE22" i="14"/>
  <c r="Q22" i="14"/>
  <c r="AK21" i="14"/>
  <c r="AJ21" i="14"/>
  <c r="AI21" i="14"/>
  <c r="AH21" i="14"/>
  <c r="AG21" i="14"/>
  <c r="AF21" i="14"/>
  <c r="AE21" i="14"/>
  <c r="Q21" i="14"/>
  <c r="AK20" i="14"/>
  <c r="AJ20" i="14"/>
  <c r="AI20" i="14"/>
  <c r="AH20" i="14"/>
  <c r="AG20" i="14"/>
  <c r="AF20" i="14"/>
  <c r="AE20" i="14"/>
  <c r="Q20" i="14"/>
  <c r="AK19" i="14"/>
  <c r="AJ19" i="14"/>
  <c r="AI19" i="14"/>
  <c r="AH19" i="14"/>
  <c r="AG19" i="14"/>
  <c r="AF19" i="14"/>
  <c r="AE19" i="14"/>
  <c r="Q19" i="14"/>
  <c r="AK18" i="14"/>
  <c r="AJ18" i="14"/>
  <c r="AI18" i="14"/>
  <c r="AH18" i="14"/>
  <c r="AG18" i="14"/>
  <c r="AF18" i="14"/>
  <c r="AE18" i="14"/>
  <c r="Q18" i="14"/>
  <c r="AK17" i="14"/>
  <c r="AJ17" i="14"/>
  <c r="AI17" i="14"/>
  <c r="AH17" i="14"/>
  <c r="AG17" i="14"/>
  <c r="AF17" i="14"/>
  <c r="AE17" i="14"/>
  <c r="Q17" i="14"/>
  <c r="AK16" i="14"/>
  <c r="AJ16" i="14"/>
  <c r="AI16" i="14"/>
  <c r="AH16" i="14"/>
  <c r="AG16" i="14"/>
  <c r="AF16" i="14"/>
  <c r="AE16" i="14"/>
  <c r="Q16" i="14"/>
  <c r="AK15" i="14"/>
  <c r="AJ15" i="14"/>
  <c r="AI15" i="14"/>
  <c r="AH15" i="14"/>
  <c r="AG15" i="14"/>
  <c r="AF15" i="14"/>
  <c r="AE15" i="14"/>
  <c r="Q15" i="14"/>
  <c r="AK14" i="14"/>
  <c r="AJ14" i="14"/>
  <c r="AI14" i="14"/>
  <c r="AH14" i="14"/>
  <c r="AG14" i="14"/>
  <c r="AF14" i="14"/>
  <c r="AE14" i="14"/>
  <c r="Q14" i="14"/>
  <c r="AK13" i="14"/>
  <c r="AJ13" i="14"/>
  <c r="AI13" i="14"/>
  <c r="AH13" i="14"/>
  <c r="AG13" i="14"/>
  <c r="AF13" i="14"/>
  <c r="AE13" i="14"/>
  <c r="Q13" i="14"/>
  <c r="AK12" i="14"/>
  <c r="AJ12" i="14"/>
  <c r="AI12" i="14"/>
  <c r="AH12" i="14"/>
  <c r="AG12" i="14"/>
  <c r="AF12" i="14"/>
  <c r="AE12" i="14"/>
  <c r="Q12" i="14"/>
  <c r="AK11" i="14"/>
  <c r="AJ11" i="14"/>
  <c r="AI11" i="14"/>
  <c r="AH11" i="14"/>
  <c r="AG11" i="14"/>
  <c r="AF11" i="14"/>
  <c r="AE11" i="14"/>
  <c r="Q11" i="14"/>
  <c r="AK10" i="14"/>
  <c r="AJ10" i="14"/>
  <c r="AI10" i="14"/>
  <c r="AH10" i="14"/>
  <c r="AG10" i="14"/>
  <c r="AF10" i="14"/>
  <c r="AE10" i="14"/>
  <c r="Q10" i="14"/>
  <c r="AK9" i="14"/>
  <c r="AJ9" i="14"/>
  <c r="AI9" i="14"/>
  <c r="AH9" i="14"/>
  <c r="AG9" i="14"/>
  <c r="AF9" i="14"/>
  <c r="AE9" i="14"/>
  <c r="Q9" i="14"/>
  <c r="AK8" i="14"/>
  <c r="AJ8" i="14"/>
  <c r="AI8" i="14"/>
  <c r="AH8" i="14"/>
  <c r="AG8" i="14"/>
  <c r="AF8" i="14"/>
  <c r="AE8" i="14"/>
  <c r="Q8" i="14"/>
  <c r="AK7" i="14"/>
  <c r="AJ7" i="14"/>
  <c r="AI7" i="14"/>
  <c r="AH7" i="14"/>
  <c r="AG7" i="14"/>
  <c r="AF7" i="14"/>
  <c r="AE7" i="14"/>
  <c r="AE6" i="14" s="1"/>
  <c r="Q7" i="14"/>
  <c r="V22" i="14" l="1"/>
  <c r="V14" i="14"/>
  <c r="V15" i="14"/>
  <c r="V19" i="14"/>
  <c r="V10" i="14"/>
  <c r="U9" i="9"/>
  <c r="T17" i="9" s="1"/>
  <c r="T9" i="9" s="1"/>
  <c r="B14" i="16" s="1"/>
  <c r="S9" i="9"/>
  <c r="S17" i="9"/>
  <c r="V26" i="14"/>
  <c r="V25" i="14"/>
  <c r="V24" i="14"/>
  <c r="V23" i="14"/>
  <c r="V21" i="14"/>
  <c r="V20" i="14"/>
  <c r="V13" i="14"/>
  <c r="V7" i="14"/>
  <c r="V18" i="14"/>
  <c r="V16" i="14"/>
  <c r="V12" i="14"/>
  <c r="V17" i="14"/>
  <c r="V11" i="14"/>
  <c r="V9" i="14"/>
  <c r="V8" i="14"/>
  <c r="W6" i="14" l="1"/>
  <c r="L13" i="2" s="1"/>
  <c r="L11" i="2"/>
  <c r="L9" i="2"/>
  <c r="L8" i="2" s="1"/>
  <c r="N7" i="2" s="1"/>
  <c r="M7" i="2" s="1"/>
  <c r="AM2" i="10"/>
  <c r="AL2" i="10"/>
  <c r="AK2" i="10"/>
  <c r="AJ2" i="10"/>
  <c r="AI2" i="10"/>
  <c r="AH2" i="10"/>
  <c r="BC2" i="10"/>
  <c r="BB2" i="10" l="1"/>
  <c r="O25" i="10"/>
  <c r="N25" i="10"/>
  <c r="M25" i="10"/>
  <c r="O24" i="10"/>
  <c r="N24" i="10"/>
  <c r="M24" i="10"/>
  <c r="O23" i="10"/>
  <c r="N23" i="10"/>
  <c r="M23" i="10"/>
  <c r="O22" i="10"/>
  <c r="N22" i="10"/>
  <c r="M22" i="10"/>
  <c r="O21" i="10"/>
  <c r="N21" i="10"/>
  <c r="M21" i="10"/>
  <c r="O20" i="10"/>
  <c r="N20" i="10"/>
  <c r="M20" i="10"/>
  <c r="O19" i="10"/>
  <c r="N19" i="10"/>
  <c r="M19" i="10"/>
  <c r="O18" i="10"/>
  <c r="N18" i="10"/>
  <c r="M18" i="10"/>
  <c r="O17" i="10"/>
  <c r="N17" i="10"/>
  <c r="M17" i="10"/>
  <c r="O16" i="10"/>
  <c r="N16" i="10"/>
  <c r="M16" i="10"/>
  <c r="O15" i="10"/>
  <c r="N15" i="10"/>
  <c r="M15" i="10"/>
  <c r="O14" i="10"/>
  <c r="N14" i="10"/>
  <c r="M14" i="10"/>
  <c r="O13" i="10"/>
  <c r="N13" i="10"/>
  <c r="M13" i="10"/>
  <c r="O12" i="10"/>
  <c r="N12" i="10"/>
  <c r="M12" i="10"/>
  <c r="O11" i="10"/>
  <c r="N11" i="10"/>
  <c r="M11" i="10"/>
  <c r="O10" i="10"/>
  <c r="N10" i="10"/>
  <c r="M10" i="10"/>
  <c r="O9" i="10"/>
  <c r="N9" i="10"/>
  <c r="M9" i="10"/>
  <c r="O8" i="10"/>
  <c r="N8" i="10"/>
  <c r="M8" i="10"/>
  <c r="O7" i="10"/>
  <c r="N7" i="10"/>
  <c r="M7" i="10"/>
  <c r="O6" i="10"/>
  <c r="N6" i="10"/>
  <c r="M6" i="10"/>
  <c r="L12" i="2" l="1"/>
  <c r="F55" i="2"/>
  <c r="F54" i="2"/>
  <c r="F53" i="2"/>
  <c r="F52" i="2"/>
  <c r="B55" i="2"/>
  <c r="B54" i="2"/>
  <c r="B53" i="2"/>
  <c r="B52" i="2"/>
  <c r="B51" i="2"/>
  <c r="I49" i="2"/>
  <c r="I48" i="2"/>
  <c r="F49" i="2"/>
  <c r="B49" i="2"/>
  <c r="B46" i="2"/>
  <c r="B44" i="2"/>
  <c r="B43" i="2"/>
  <c r="M43" i="2"/>
  <c r="M44" i="2"/>
  <c r="B41" i="2"/>
  <c r="C67" i="1"/>
  <c r="C65" i="1"/>
  <c r="C63" i="1"/>
  <c r="C61" i="1"/>
  <c r="C59" i="1"/>
  <c r="C57" i="1"/>
  <c r="C55" i="1"/>
  <c r="C53" i="1"/>
  <c r="C51" i="1"/>
  <c r="C49" i="1"/>
  <c r="C47" i="1"/>
  <c r="C45" i="1"/>
  <c r="C43" i="1"/>
  <c r="C41" i="1"/>
  <c r="C39" i="1"/>
  <c r="C37" i="1"/>
  <c r="C33" i="1"/>
  <c r="C31" i="1"/>
  <c r="C29" i="1"/>
  <c r="C27" i="1"/>
  <c r="C25" i="1"/>
  <c r="C23" i="1"/>
  <c r="C21" i="1"/>
  <c r="C19" i="1"/>
  <c r="C17" i="1"/>
  <c r="C15" i="1"/>
  <c r="C13" i="1"/>
  <c r="C11" i="1"/>
  <c r="C9" i="1"/>
  <c r="L44" i="2" l="1"/>
  <c r="H44" i="2" s="1"/>
  <c r="M29" i="2"/>
  <c r="L10" i="2" l="1"/>
  <c r="M28" i="2"/>
  <c r="M27" i="2"/>
  <c r="L27" i="2" s="1"/>
  <c r="B27" i="2"/>
  <c r="F27" i="2"/>
  <c r="L14" i="2" l="1"/>
  <c r="T14" i="2" s="1"/>
  <c r="I39" i="2" l="1"/>
  <c r="G39" i="2"/>
  <c r="E39" i="2"/>
  <c r="BA2" i="10"/>
  <c r="AZ2" i="10"/>
  <c r="AY2" i="10"/>
  <c r="B39" i="2"/>
  <c r="AX2" i="10"/>
  <c r="AQ2" i="10"/>
  <c r="C5" i="1"/>
  <c r="C3" i="1"/>
  <c r="Q7" i="2"/>
  <c r="K62" i="2"/>
  <c r="Q8" i="2"/>
  <c r="AC2" i="10" s="1"/>
  <c r="Q9" i="2"/>
  <c r="W2" i="10" s="1"/>
  <c r="P12" i="2"/>
  <c r="P11" i="2"/>
  <c r="P10" i="2"/>
  <c r="T4" i="2"/>
  <c r="Q1" i="2"/>
  <c r="AW2" i="10"/>
  <c r="AF2" i="10"/>
  <c r="AD2" i="10"/>
  <c r="AB2" i="10"/>
  <c r="AA2" i="10"/>
  <c r="V2" i="10"/>
  <c r="U2" i="10"/>
  <c r="T2" i="10"/>
  <c r="S2" i="10"/>
  <c r="R2" i="10"/>
  <c r="P2" i="10"/>
  <c r="O2" i="10"/>
  <c r="M2" i="10"/>
  <c r="L2" i="10"/>
  <c r="K2" i="10"/>
  <c r="J2" i="10"/>
  <c r="I2" i="10"/>
  <c r="H2" i="10"/>
  <c r="G2" i="10"/>
  <c r="F2" i="10"/>
  <c r="E2" i="10"/>
  <c r="D2" i="10"/>
  <c r="AG2" i="10"/>
  <c r="AR2" i="10"/>
  <c r="AS2" i="10"/>
  <c r="G2" i="6"/>
  <c r="G3" i="6"/>
  <c r="B6" i="2"/>
  <c r="C7" i="2"/>
  <c r="B16" i="2"/>
  <c r="B19" i="2"/>
  <c r="B20" i="2"/>
  <c r="B21" i="2"/>
  <c r="B22" i="2"/>
  <c r="B23" i="2"/>
  <c r="B24" i="2"/>
  <c r="B25" i="2"/>
  <c r="B26" i="2"/>
  <c r="B29" i="2"/>
  <c r="B30" i="2"/>
  <c r="B31" i="2"/>
  <c r="B32" i="2"/>
  <c r="B33" i="2"/>
  <c r="B34" i="2"/>
  <c r="B35" i="2"/>
  <c r="B37" i="2"/>
  <c r="B38" i="2"/>
  <c r="B40" i="2"/>
  <c r="G40" i="2"/>
  <c r="I40" i="2"/>
  <c r="B57" i="2"/>
  <c r="B58" i="2"/>
  <c r="E58" i="2"/>
  <c r="H58" i="2"/>
  <c r="AO2" i="10"/>
  <c r="G2" i="19" l="1"/>
  <c r="P13" i="16"/>
  <c r="H4" i="15"/>
  <c r="F2" i="19"/>
  <c r="F12" i="16"/>
  <c r="O12" i="16" s="1"/>
  <c r="P12" i="16"/>
  <c r="O13" i="16" s="1"/>
  <c r="H3" i="15"/>
  <c r="N2" i="10"/>
  <c r="L7" i="2"/>
  <c r="L6" i="2" s="1"/>
  <c r="L5" i="2" s="1"/>
  <c r="P13" i="2" s="1"/>
  <c r="G20" i="15" l="1"/>
  <c r="G26" i="15"/>
  <c r="G19" i="15"/>
  <c r="G24" i="15"/>
  <c r="G6" i="15"/>
  <c r="G18" i="15"/>
  <c r="G22" i="15"/>
  <c r="G28" i="15"/>
  <c r="T13" i="2"/>
  <c r="T12" i="2" s="1"/>
  <c r="T11" i="2" s="1"/>
  <c r="C2" i="2" s="1"/>
  <c r="A6" i="10"/>
  <c r="P1" i="2" l="1"/>
  <c r="B1" i="2"/>
</calcChain>
</file>

<file path=xl/sharedStrings.xml><?xml version="1.0" encoding="utf-8"?>
<sst xmlns="http://schemas.openxmlformats.org/spreadsheetml/2006/main" count="5413" uniqueCount="2846">
  <si>
    <t>InitialAnswerID</t>
  </si>
  <si>
    <t>Unanswerd</t>
  </si>
  <si>
    <t>Tot Unans</t>
  </si>
  <si>
    <t>Non comp</t>
  </si>
  <si>
    <t>Corrective Action</t>
  </si>
  <si>
    <t>CA Time</t>
  </si>
  <si>
    <t>Q9 /Action</t>
  </si>
  <si>
    <t>GGID</t>
  </si>
  <si>
    <t>TN10ID</t>
  </si>
  <si>
    <t>TN10</t>
  </si>
  <si>
    <t>standard</t>
  </si>
  <si>
    <t>##</t>
  </si>
  <si>
    <t>###</t>
  </si>
  <si>
    <t>MAX</t>
  </si>
  <si>
    <t>SCORE1</t>
  </si>
  <si>
    <t>SCORE2</t>
  </si>
  <si>
    <t>&lt;&gt;X</t>
  </si>
  <si>
    <t>GGFLAG</t>
  </si>
  <si>
    <t>TNCFLAG</t>
  </si>
  <si>
    <t>X</t>
  </si>
  <si>
    <t>&lt;-unaswered questions</t>
  </si>
  <si>
    <t>I confirm the non conformances raised during the audit are as shown below, and that this represents an accurate record of the findings of the site assessed on the above date.</t>
  </si>
  <si>
    <t>Details of Non Conformance</t>
  </si>
  <si>
    <t>xx</t>
  </si>
  <si>
    <t>Incomplete Validation</t>
  </si>
  <si>
    <t>You are not allowed to move/copy answers or move comments. Press Ctrl-z immediately to attempt to fix this error.</t>
  </si>
  <si>
    <t>Site Name</t>
  </si>
  <si>
    <t>Answer 1 / Comment</t>
  </si>
  <si>
    <t>Answer 2 / Evidence</t>
  </si>
  <si>
    <t>Missing Registration Number</t>
  </si>
  <si>
    <t>Audit Details - Section2: Must be completed</t>
  </si>
  <si>
    <t>Section 4: Declaration must be completed</t>
  </si>
  <si>
    <t>Section 5 Must be completed</t>
  </si>
  <si>
    <t>Validation Complete</t>
  </si>
  <si>
    <t>"---------&gt;"</t>
  </si>
  <si>
    <t>Do not insert, delete or rename any of the sheets in this workbook.</t>
  </si>
  <si>
    <t>If you type a comment into the wrong cell, you may copy &amp; paste it into the correct cell and then delete the contents of the original cell.</t>
  </si>
  <si>
    <t>Local Office Admin Check Date</t>
  </si>
  <si>
    <t>Local Office Admin Initials</t>
  </si>
  <si>
    <t>#</t>
  </si>
  <si>
    <t>DD links</t>
  </si>
  <si>
    <t>Questions Valid ( 1=valid,x=invalid)</t>
  </si>
  <si>
    <t>*</t>
  </si>
  <si>
    <t>max for cut paste check</t>
  </si>
  <si>
    <t>cut &amp; paste check</t>
  </si>
  <si>
    <t>Crop1</t>
  </si>
  <si>
    <t>Crop2</t>
  </si>
  <si>
    <t>Crop3</t>
  </si>
  <si>
    <t>Min Basic</t>
  </si>
  <si>
    <t>prog - set from AH9</t>
  </si>
  <si>
    <t>Min comp Ans Score</t>
  </si>
  <si>
    <t>MCS</t>
  </si>
  <si>
    <t>IsSuper</t>
  </si>
  <si>
    <t>Basic</t>
  </si>
  <si>
    <t>sum (cs) ,, sum(max) for Super</t>
  </si>
  <si>
    <t>% Score</t>
  </si>
  <si>
    <t>**</t>
  </si>
  <si>
    <t>SC</t>
  </si>
  <si>
    <t>Init Ans Score</t>
  </si>
  <si>
    <t>TN 1</t>
  </si>
  <si>
    <t>TN 2</t>
  </si>
  <si>
    <t>TN 3</t>
  </si>
  <si>
    <t>You may copy comments or evidence between control points.</t>
  </si>
  <si>
    <t>Super Compliant</t>
  </si>
  <si>
    <t>Cannot add 'Super-Compliant' after the day of audit</t>
  </si>
  <si>
    <t>LightAudit</t>
  </si>
  <si>
    <t>Internal Audit</t>
  </si>
  <si>
    <t>Producer Data</t>
  </si>
  <si>
    <t>Non Compliance Summary Form</t>
  </si>
  <si>
    <t>Input Format</t>
  </si>
  <si>
    <t>Internal Audit Pack - Important Notes</t>
  </si>
  <si>
    <t>PP</t>
  </si>
  <si>
    <t>PO</t>
  </si>
  <si>
    <t>PP/PO questions not answered</t>
  </si>
  <si>
    <t>Translation</t>
  </si>
  <si>
    <t>Destination Country</t>
  </si>
  <si>
    <t>Country Name</t>
  </si>
  <si>
    <t>EUR - (EUROPE)</t>
  </si>
  <si>
    <t>AFG - Afghanistan</t>
  </si>
  <si>
    <t>ALA - Åland Islands</t>
  </si>
  <si>
    <t>ALB - Albania</t>
  </si>
  <si>
    <t>DZA - Algeria</t>
  </si>
  <si>
    <t>ASM - American Samoa</t>
  </si>
  <si>
    <t>AND - Andorra</t>
  </si>
  <si>
    <t>AGO - Angola</t>
  </si>
  <si>
    <t>AIA - Anguilla</t>
  </si>
  <si>
    <t>ATA - Antarctica</t>
  </si>
  <si>
    <t>ARG - Argentina</t>
  </si>
  <si>
    <t>ARM - Armenia</t>
  </si>
  <si>
    <t>ABW - Aruba</t>
  </si>
  <si>
    <t>AUS - Australia</t>
  </si>
  <si>
    <t>AUT - Austria</t>
  </si>
  <si>
    <t>AZE - Azerbaijan</t>
  </si>
  <si>
    <t>BHS - Bahamas</t>
  </si>
  <si>
    <t>BHR - Bahrain</t>
  </si>
  <si>
    <t>BGD - Bangladesh</t>
  </si>
  <si>
    <t>BRB - Barbados</t>
  </si>
  <si>
    <t>BLR - Belarus</t>
  </si>
  <si>
    <t>BEL - Belgium</t>
  </si>
  <si>
    <t>BLZ - Belize</t>
  </si>
  <si>
    <t>BEN - Benin</t>
  </si>
  <si>
    <t>BMU - Bermuda</t>
  </si>
  <si>
    <t>BTN - Bhutan</t>
  </si>
  <si>
    <t>BOL - Bolivia</t>
  </si>
  <si>
    <t>Count for GG Reward?</t>
  </si>
  <si>
    <t>xltCropName</t>
  </si>
  <si>
    <t>TechMgrID</t>
  </si>
  <si>
    <t>OrganicTechMgrID</t>
  </si>
  <si>
    <t>EGCropNo</t>
  </si>
  <si>
    <t>Acerola - 198</t>
  </si>
  <si>
    <t>Almonds - 1</t>
  </si>
  <si>
    <t>Aloe Vera - 173</t>
  </si>
  <si>
    <t>Amaranth - 256</t>
  </si>
  <si>
    <t>Appleberry - 243</t>
  </si>
  <si>
    <t>Apples - 2</t>
  </si>
  <si>
    <t>Apricots - 3</t>
  </si>
  <si>
    <t>Artichokes - 4</t>
  </si>
  <si>
    <t>Arugula - 125</t>
  </si>
  <si>
    <t>Asian Pears - 232</t>
  </si>
  <si>
    <t>Asparagus - 5</t>
  </si>
  <si>
    <t>Aubergines - 6</t>
  </si>
  <si>
    <t>Avocados - 7</t>
  </si>
  <si>
    <t>Baby Bananas - 126</t>
  </si>
  <si>
    <t>Baby Corn - 8</t>
  </si>
  <si>
    <t>Baby Leaf Salad Crops - 127</t>
  </si>
  <si>
    <t>Balsam Apple - 263</t>
  </si>
  <si>
    <t>Bamboo Shoots - 219</t>
  </si>
  <si>
    <t>Bananas - 9</t>
  </si>
  <si>
    <t>Beans - 10</t>
  </si>
  <si>
    <t>Beetroot - 11</t>
  </si>
  <si>
    <t>Berries - 12</t>
  </si>
  <si>
    <t>Bilberries - 15</t>
  </si>
  <si>
    <t>Bitter Melon - 262</t>
  </si>
  <si>
    <t>Black Salsify - 13</t>
  </si>
  <si>
    <t>Blackberries - 14</t>
  </si>
  <si>
    <t>Blackcurrants - 179</t>
  </si>
  <si>
    <t>Blueberries - 197</t>
  </si>
  <si>
    <t>Brassica spp - 268</t>
  </si>
  <si>
    <t>Brazil Nuts - 250</t>
  </si>
  <si>
    <t>Broccoli - 16</t>
  </si>
  <si>
    <t>Broccoli Romanesco - 216</t>
  </si>
  <si>
    <t>Brocolini - 271</t>
  </si>
  <si>
    <t>Brussel Sprouts - 17</t>
  </si>
  <si>
    <t>Buckwheat - 257</t>
  </si>
  <si>
    <t>Butternuts - 128</t>
  </si>
  <si>
    <t>Cabbages - 18</t>
  </si>
  <si>
    <t>Calabash - 264</t>
  </si>
  <si>
    <t>Capsicums - 19</t>
  </si>
  <si>
    <t>Cardamon - 174</t>
  </si>
  <si>
    <t>Carrots - 20</t>
  </si>
  <si>
    <t>Cashew Nut - 246</t>
  </si>
  <si>
    <t>Cashew Nuts - 249</t>
  </si>
  <si>
    <t>Cassava Root - 180</t>
  </si>
  <si>
    <t>Cauliflower - 21</t>
  </si>
  <si>
    <t>Celeriac - 22</t>
  </si>
  <si>
    <t>Celery - 23</t>
  </si>
  <si>
    <t>Chard - 24</t>
  </si>
  <si>
    <t>Chayotes - 129</t>
  </si>
  <si>
    <t>Cherries - 25</t>
  </si>
  <si>
    <t>Chestnuts - 26</t>
  </si>
  <si>
    <t>Chickpeas - 199</t>
  </si>
  <si>
    <t>Chicory - 27</t>
  </si>
  <si>
    <t>Chillies - 28</t>
  </si>
  <si>
    <t>Chinese Cabbage - 130</t>
  </si>
  <si>
    <t>Chinese Convulvulus - 181</t>
  </si>
  <si>
    <t>Chirimoyas - 29</t>
  </si>
  <si>
    <t>Chives - 30</t>
  </si>
  <si>
    <t>Clementines - 31</t>
  </si>
  <si>
    <t>Coconuts - 32</t>
  </si>
  <si>
    <t>Coriander - 33</t>
  </si>
  <si>
    <t>Corn Salad - 244</t>
  </si>
  <si>
    <t>Courgettes - 34</t>
  </si>
  <si>
    <t>Cranberries - 35</t>
  </si>
  <si>
    <t>Cress - 36</t>
  </si>
  <si>
    <t>Cucumbers - 37</t>
  </si>
  <si>
    <t>Curly Endive - 275</t>
  </si>
  <si>
    <t>Currants - 38</t>
  </si>
  <si>
    <t>Curry Leaves - 131</t>
  </si>
  <si>
    <t>Custard Apples - 39</t>
  </si>
  <si>
    <t>Dates - 40</t>
  </si>
  <si>
    <t>Dolichos - 182</t>
  </si>
  <si>
    <t>Dragon Fruit - 175</t>
  </si>
  <si>
    <t>Drumstick - 183</t>
  </si>
  <si>
    <t>Durian - 239</t>
  </si>
  <si>
    <t>Edible Flowers - 200</t>
  </si>
  <si>
    <t>Elephant Garlic - 245</t>
  </si>
  <si>
    <t>Endives - 41</t>
  </si>
  <si>
    <t>Feijoas - 152</t>
  </si>
  <si>
    <t>Fennel - 42</t>
  </si>
  <si>
    <t>Figs - 43</t>
  </si>
  <si>
    <t>Flat Nectarine - 266</t>
  </si>
  <si>
    <t>Flat Peach - 223</t>
  </si>
  <si>
    <t>Galangal - 132</t>
  </si>
  <si>
    <t>Garlic - 44</t>
  </si>
  <si>
    <t>Gherkin - 133</t>
  </si>
  <si>
    <t>Ginger - 134</t>
  </si>
  <si>
    <t>Ginseng Root - 184</t>
  </si>
  <si>
    <t>Glasswort - 235</t>
  </si>
  <si>
    <t>Gooseberries - 45</t>
  </si>
  <si>
    <t>Gourds - 46</t>
  </si>
  <si>
    <t>Grape Leaves - 176</t>
  </si>
  <si>
    <t>Grapefruit - 47</t>
  </si>
  <si>
    <t>Grapes - 48</t>
  </si>
  <si>
    <t>Guavas - 135</t>
  </si>
  <si>
    <t>Hazelnut - 225</t>
  </si>
  <si>
    <t>Herbs - 49</t>
  </si>
  <si>
    <t>Horse Radish - 51</t>
  </si>
  <si>
    <t>Jack Fruit - 52</t>
  </si>
  <si>
    <t>Japanese Horseradish (Wasabi) - 241</t>
  </si>
  <si>
    <t>Japanese Mustard Spinach - 224</t>
  </si>
  <si>
    <t>Jerusalem Artichoke - 222</t>
  </si>
  <si>
    <t>Jujube - 226</t>
  </si>
  <si>
    <t>Kakis - 53</t>
  </si>
  <si>
    <t>Kale - 220</t>
  </si>
  <si>
    <t>Kiwanos - 54</t>
  </si>
  <si>
    <t>Kiwis - 55</t>
  </si>
  <si>
    <t>Kohlrabi - 56</t>
  </si>
  <si>
    <t>Krachai - 136</t>
  </si>
  <si>
    <t>Kumquat - 57</t>
  </si>
  <si>
    <t>Lamb's Lettuce - 238</t>
  </si>
  <si>
    <t>Leeks - 58</t>
  </si>
  <si>
    <t>Lemon Grass - 59</t>
  </si>
  <si>
    <t>Lemons - 60</t>
  </si>
  <si>
    <t>Lentils - 185</t>
  </si>
  <si>
    <t>Lettuce - 61</t>
  </si>
  <si>
    <t>Limes - 62</t>
  </si>
  <si>
    <t>Limquat - 218</t>
  </si>
  <si>
    <t>Litchis - 63</t>
  </si>
  <si>
    <t>Longan - 228</t>
  </si>
  <si>
    <t>Longkong - 267</t>
  </si>
  <si>
    <t>Loquat - 231</t>
  </si>
  <si>
    <t>Lotusroot - 251</t>
  </si>
  <si>
    <t>Lucumas - 137</t>
  </si>
  <si>
    <t>Luffa - 265</t>
  </si>
  <si>
    <t>Macadamias - 64</t>
  </si>
  <si>
    <t>Mandarins - 66</t>
  </si>
  <si>
    <t>Mangetout - 67</t>
  </si>
  <si>
    <t>Mangoes - 68</t>
  </si>
  <si>
    <t>Mangosteen - 138</t>
  </si>
  <si>
    <t>Maracuyas - 69</t>
  </si>
  <si>
    <t>Marrows - 70</t>
  </si>
  <si>
    <t>Medlars - 151</t>
  </si>
  <si>
    <t>Melons - 71</t>
  </si>
  <si>
    <t>Milk Apple - 201</t>
  </si>
  <si>
    <t>Mineolas - 72</t>
  </si>
  <si>
    <t>Mulberries - 73</t>
  </si>
  <si>
    <t>Mushrooms - 74</t>
  </si>
  <si>
    <t>Mustard - 75</t>
  </si>
  <si>
    <t>Nectarines - 76</t>
  </si>
  <si>
    <t>Nuts - 77</t>
  </si>
  <si>
    <t>Okras - 78</t>
  </si>
  <si>
    <t>Olives - 79</t>
  </si>
  <si>
    <t>Onions - 80</t>
  </si>
  <si>
    <t>Oranges - 81</t>
  </si>
  <si>
    <t>Paksoi - 82</t>
  </si>
  <si>
    <t>Palm Hearts - 83</t>
  </si>
  <si>
    <t>Palm Oil Kernels - 177</t>
  </si>
  <si>
    <t>Papayas - 84</t>
  </si>
  <si>
    <t>Paraguayan - 223</t>
  </si>
  <si>
    <t>Parsley - 85</t>
  </si>
  <si>
    <t>Parsnips - 86</t>
  </si>
  <si>
    <t>Passion Fruit - 87</t>
  </si>
  <si>
    <t>Peaches - 88</t>
  </si>
  <si>
    <t>Peanuts - 139</t>
  </si>
  <si>
    <t>Pears - 89</t>
  </si>
  <si>
    <t>Peas - 90</t>
  </si>
  <si>
    <t>Pecans - 186</t>
  </si>
  <si>
    <t>Peppercorns - 187</t>
  </si>
  <si>
    <t>Peppers - 91</t>
  </si>
  <si>
    <t>Persimmons - 92</t>
  </si>
  <si>
    <t>Physalis - 93</t>
  </si>
  <si>
    <t>Pine Nut - 252</t>
  </si>
  <si>
    <t>Pineapples - 94</t>
  </si>
  <si>
    <t>Pistachio - 188</t>
  </si>
  <si>
    <t>Pitayas - 140</t>
  </si>
  <si>
    <t>Plantains - 141</t>
  </si>
  <si>
    <t>Plumcots - 142</t>
  </si>
  <si>
    <t>Plums - 95</t>
  </si>
  <si>
    <t>Pluot - 221</t>
  </si>
  <si>
    <t>Pomegranates - 96</t>
  </si>
  <si>
    <t>Pomelos - 97</t>
  </si>
  <si>
    <t>Poppy Seed - 242</t>
  </si>
  <si>
    <t>Potatoes - 98</t>
  </si>
  <si>
    <t>Prickly Pears - 99</t>
  </si>
  <si>
    <t>Pumpkins - 100</t>
  </si>
  <si>
    <t>Purslane - 211</t>
  </si>
  <si>
    <t>Quinces - 101</t>
  </si>
  <si>
    <t>Radish - 102</t>
  </si>
  <si>
    <t>Ragweed - 217</t>
  </si>
  <si>
    <t>Rambutan - 143</t>
  </si>
  <si>
    <t>Raspberries - 103</t>
  </si>
  <si>
    <t>Red Currant - 253</t>
  </si>
  <si>
    <t>Rhubarb - 104</t>
  </si>
  <si>
    <t>Rose Apple - 240</t>
  </si>
  <si>
    <t>Rose Hip - 227</t>
  </si>
  <si>
    <t>Salak - 144</t>
  </si>
  <si>
    <t>Salsify - 145</t>
  </si>
  <si>
    <t>Sanchu - 189</t>
  </si>
  <si>
    <t>Santol - 254</t>
  </si>
  <si>
    <t>Sapodilla - 190</t>
  </si>
  <si>
    <t>Satsumas - 105</t>
  </si>
  <si>
    <t>Sea Buckthorn - 236</t>
  </si>
  <si>
    <t>Sea Easter - 234</t>
  </si>
  <si>
    <t>Sesame - 255</t>
  </si>
  <si>
    <t>Shallots - 106</t>
  </si>
  <si>
    <t>Spinach - 108</t>
  </si>
  <si>
    <t>Sprouts - 109</t>
  </si>
  <si>
    <t>Squashes - 110</t>
  </si>
  <si>
    <t>Star Fruit - 111</t>
  </si>
  <si>
    <t>Strawberries - 112</t>
  </si>
  <si>
    <t>Sugar Beet - 113</t>
  </si>
  <si>
    <t>Sultanas - 114</t>
  </si>
  <si>
    <t>Swedes - 115</t>
  </si>
  <si>
    <t>Sweet Potatoes - 116</t>
  </si>
  <si>
    <t>Sweetcorn - 117</t>
  </si>
  <si>
    <t>Tamarillos - 118</t>
  </si>
  <si>
    <t>Tamarind - 269</t>
  </si>
  <si>
    <t>Tangelos - 146</t>
  </si>
  <si>
    <t>Tangor - 229</t>
  </si>
  <si>
    <t>Taro - 191</t>
  </si>
  <si>
    <t>Thistles - 147</t>
  </si>
  <si>
    <t>Tindori - 192</t>
  </si>
  <si>
    <t>Tomatoes - 119</t>
  </si>
  <si>
    <t>Turnips - 120</t>
  </si>
  <si>
    <t>Turnips Tops - 148</t>
  </si>
  <si>
    <t>Vanilla Beans - 178</t>
  </si>
  <si>
    <t>Walnuts - 193</t>
  </si>
  <si>
    <t>Watermelons - 149</t>
  </si>
  <si>
    <t>Wax Apple - 230</t>
  </si>
  <si>
    <t>White Currant - 261</t>
  </si>
  <si>
    <t>White Tumeric - 194</t>
  </si>
  <si>
    <t>Witloof - 121</t>
  </si>
  <si>
    <t>Yacon - 237</t>
  </si>
  <si>
    <t>Yams - 122</t>
  </si>
  <si>
    <t>Client</t>
  </si>
  <si>
    <t>ControlPoints</t>
  </si>
  <si>
    <t>AnswerLabel</t>
  </si>
  <si>
    <t>A</t>
  </si>
  <si>
    <t>Validation</t>
  </si>
  <si>
    <t>Non-Compliance</t>
  </si>
  <si>
    <t>Evidence</t>
  </si>
  <si>
    <t>Comment</t>
  </si>
  <si>
    <t>No, this is completely non-compliant. There are no warning signs at all and it is extremely dangerous.</t>
  </si>
  <si>
    <t>Please Select</t>
  </si>
  <si>
    <t>Afghanistan</t>
  </si>
  <si>
    <t>Albania</t>
  </si>
  <si>
    <t>Algeria</t>
  </si>
  <si>
    <t>American Samoa</t>
  </si>
  <si>
    <t>Andorra</t>
  </si>
  <si>
    <t>Angola</t>
  </si>
  <si>
    <t>Anguilla</t>
  </si>
  <si>
    <t>Antarctica</t>
  </si>
  <si>
    <t>Antigua And Barbuda</t>
  </si>
  <si>
    <t>Argentina</t>
  </si>
  <si>
    <t>Armenia</t>
  </si>
  <si>
    <t>Aruba</t>
  </si>
  <si>
    <t>Australia</t>
  </si>
  <si>
    <t>Austria</t>
  </si>
  <si>
    <t>Azerbaijan</t>
  </si>
  <si>
    <t>TNC10</t>
  </si>
  <si>
    <t>N/A</t>
  </si>
  <si>
    <t>Partial</t>
  </si>
  <si>
    <t>Critical</t>
  </si>
  <si>
    <t>Details</t>
  </si>
  <si>
    <t>Important Notes</t>
  </si>
  <si>
    <t xml:space="preserve">2. </t>
  </si>
  <si>
    <t xml:space="preserve">1. </t>
  </si>
  <si>
    <t xml:space="preserve">3. </t>
  </si>
  <si>
    <t xml:space="preserve">4. </t>
  </si>
  <si>
    <t xml:space="preserve">5. </t>
  </si>
  <si>
    <t xml:space="preserve">6. </t>
  </si>
  <si>
    <t>This workbook is best viewed at 100% zoom with a screen resolution of at least 1280 x 1024.</t>
  </si>
  <si>
    <t>SpreadsheetType</t>
  </si>
  <si>
    <t>Status</t>
  </si>
  <si>
    <t>FarmName</t>
  </si>
  <si>
    <t>FarmAddress</t>
  </si>
  <si>
    <t>FarmTown</t>
  </si>
  <si>
    <t>FarmRegion</t>
  </si>
  <si>
    <t>FarmCountry</t>
  </si>
  <si>
    <t>FarmTelephone</t>
  </si>
  <si>
    <t>FarmContact</t>
  </si>
  <si>
    <t>BusinessName</t>
  </si>
  <si>
    <t>BusinessAddress</t>
  </si>
  <si>
    <t>BusinessTown</t>
  </si>
  <si>
    <t>BusinessRegion</t>
  </si>
  <si>
    <t>BusinessCountry</t>
  </si>
  <si>
    <t>FarmPO</t>
  </si>
  <si>
    <t>ProdName</t>
  </si>
  <si>
    <t>ProdRegion</t>
  </si>
  <si>
    <t>ProdCountry</t>
  </si>
  <si>
    <t>ProdContact</t>
  </si>
  <si>
    <t>ProdHandling</t>
  </si>
  <si>
    <t>Section 1a: Legal entity details only if different to site address above</t>
  </si>
  <si>
    <t>PH</t>
  </si>
  <si>
    <t>Business</t>
  </si>
  <si>
    <t>FarmPostcode</t>
  </si>
  <si>
    <t>ProdPostcode</t>
  </si>
  <si>
    <t>BusinessPostcode</t>
  </si>
  <si>
    <t>You should ensure that the Calculation mode is set to Automatic otherwise validation messages will not change automatically.</t>
  </si>
  <si>
    <t>Rectification</t>
  </si>
  <si>
    <t>28 days</t>
  </si>
  <si>
    <t>Weighting</t>
  </si>
  <si>
    <t>ComplianceStatus</t>
  </si>
  <si>
    <t>CATime</t>
  </si>
  <si>
    <t>Section 6: Provisional Score Summary</t>
  </si>
  <si>
    <t>Protocol</t>
  </si>
  <si>
    <t>Percent Score</t>
  </si>
  <si>
    <t>Recommended</t>
  </si>
  <si>
    <t>Audit Report</t>
  </si>
  <si>
    <t>Control Points</t>
  </si>
  <si>
    <t>Control Point</t>
  </si>
  <si>
    <t>Ref</t>
  </si>
  <si>
    <t>Comments</t>
  </si>
  <si>
    <t>All sections must be completed</t>
  </si>
  <si>
    <t>Farm Scheme Registration Number(s)</t>
  </si>
  <si>
    <t>Time Onto Farm</t>
  </si>
  <si>
    <t>Time Off Farm</t>
  </si>
  <si>
    <t>Non-Conformance</t>
  </si>
  <si>
    <t>Timescale for Rectification</t>
  </si>
  <si>
    <t>Objective Evidence Provided</t>
  </si>
  <si>
    <t>Sufficient Evidence (Y/N)</t>
  </si>
  <si>
    <t>Name</t>
  </si>
  <si>
    <t>All questions have now been answered</t>
  </si>
  <si>
    <t>Questions still to be answered:</t>
  </si>
  <si>
    <t>Macros need to be enabled when you open this spreadsheet. You should close this spreadsheet WITHOUT saving changes and then re-open it with macros enabled.</t>
  </si>
  <si>
    <t>CorrectiveAction</t>
  </si>
  <si>
    <t>This is completely rubbish and you need to do loads to put it right</t>
  </si>
  <si>
    <t>ShortName</t>
  </si>
  <si>
    <t>QuestionRef</t>
  </si>
  <si>
    <t>Classification</t>
  </si>
  <si>
    <t>QuestionText</t>
  </si>
  <si>
    <t>AnswerID</t>
  </si>
  <si>
    <t>Answer</t>
  </si>
  <si>
    <t>ComplianceType</t>
  </si>
  <si>
    <t>QuestionID</t>
  </si>
  <si>
    <t>SchemeID</t>
  </si>
  <si>
    <t>TNC07</t>
  </si>
  <si>
    <t>1.30.14.</t>
  </si>
  <si>
    <t>Obligatory</t>
  </si>
  <si>
    <t>Are general warning signs placed on the plant protection product store?</t>
  </si>
  <si>
    <t>Yes</t>
  </si>
  <si>
    <t>No</t>
  </si>
  <si>
    <t>Score</t>
  </si>
  <si>
    <t>ID</t>
  </si>
  <si>
    <t>Labels</t>
  </si>
  <si>
    <t>Foreign</t>
  </si>
  <si>
    <t>Audit Details</t>
  </si>
  <si>
    <t>Grower Registration No</t>
  </si>
  <si>
    <t>Grower Registration Numbers (all Registration Numbers MUST relate to the same farm as detailed below)</t>
  </si>
  <si>
    <t>Section 1: Client Details</t>
  </si>
  <si>
    <t>Name of Farm</t>
  </si>
  <si>
    <t>Address</t>
  </si>
  <si>
    <t>Town</t>
  </si>
  <si>
    <t>Postcode</t>
  </si>
  <si>
    <t>Region</t>
  </si>
  <si>
    <t>Country</t>
  </si>
  <si>
    <t>Contact</t>
  </si>
  <si>
    <t>Telephone</t>
  </si>
  <si>
    <t>Produce Organisation (if applicable)</t>
  </si>
  <si>
    <t>Section 2: Audit Details</t>
  </si>
  <si>
    <t>Auditor</t>
  </si>
  <si>
    <t>Audit Date</t>
  </si>
  <si>
    <t>Start Time</t>
  </si>
  <si>
    <t>End Time</t>
  </si>
  <si>
    <t>Section 3: Crops</t>
  </si>
  <si>
    <t>A. Registered Crops</t>
  </si>
  <si>
    <t>Crop/Subcrop</t>
  </si>
  <si>
    <t>Hectares</t>
  </si>
  <si>
    <t>Intended Country of Sale</t>
  </si>
  <si>
    <t>Section 4: Declaration</t>
  </si>
  <si>
    <t>Auditor Name</t>
  </si>
  <si>
    <t>Date</t>
  </si>
  <si>
    <t>Section 5: For Internal Use Only</t>
  </si>
  <si>
    <t>Not Applicable</t>
  </si>
  <si>
    <t>Standard</t>
  </si>
  <si>
    <t>VarietyId</t>
  </si>
  <si>
    <t>evidence</t>
  </si>
  <si>
    <t>Issue 23</t>
  </si>
  <si>
    <t>( unanswered</t>
  </si>
  <si>
    <t>Email Address</t>
  </si>
  <si>
    <t>Level</t>
  </si>
  <si>
    <t>Input Accepted</t>
  </si>
  <si>
    <t>Question not answered</t>
  </si>
  <si>
    <t>Comment required</t>
  </si>
  <si>
    <t>Cannot upgrade to/from 'N/A' answer</t>
  </si>
  <si>
    <t>No improvement</t>
  </si>
  <si>
    <t>Please provide evidence</t>
  </si>
  <si>
    <t>Evidence provided but Answer 2 not completed</t>
  </si>
  <si>
    <t>Input accepted</t>
  </si>
  <si>
    <t>Invalid Input</t>
  </si>
  <si>
    <t>Please Select an entry from the list</t>
  </si>
  <si>
    <t>FinalAnswerID</t>
  </si>
  <si>
    <t>Qid</t>
  </si>
  <si>
    <t>Schemeid</t>
  </si>
  <si>
    <t>RegNo</t>
  </si>
  <si>
    <t>RegNo1</t>
  </si>
  <si>
    <t>RegNo2</t>
  </si>
  <si>
    <t>RegNo3</t>
  </si>
  <si>
    <t>RegNo4</t>
  </si>
  <si>
    <t>AuditorName</t>
  </si>
  <si>
    <t>AuditDate</t>
  </si>
  <si>
    <t>CMiRecDate</t>
  </si>
  <si>
    <t>CMiAdminInit</t>
  </si>
  <si>
    <t>CMiInputDate</t>
  </si>
  <si>
    <t>CMiQCDate</t>
  </si>
  <si>
    <t>CMiQCName</t>
  </si>
  <si>
    <t>CCPNotAnswered</t>
  </si>
  <si>
    <t>CCP</t>
  </si>
  <si>
    <t>PHNotAnswered</t>
  </si>
  <si>
    <t>InspectionEMail</t>
  </si>
  <si>
    <t>StartTime</t>
  </si>
  <si>
    <t>EndTime</t>
  </si>
  <si>
    <t>CropsSeen</t>
  </si>
  <si>
    <t>CropsSeenTNC</t>
  </si>
  <si>
    <t>AuditorNumber</t>
  </si>
  <si>
    <t>GG</t>
  </si>
  <si>
    <t>VarietyID</t>
  </si>
  <si>
    <t>Bahamas</t>
  </si>
  <si>
    <t>Bahrain</t>
  </si>
  <si>
    <t>Bangladesh</t>
  </si>
  <si>
    <t>Barbados</t>
  </si>
  <si>
    <t>Belarus</t>
  </si>
  <si>
    <t>Belgium</t>
  </si>
  <si>
    <t>Belize</t>
  </si>
  <si>
    <t>Benin</t>
  </si>
  <si>
    <t>Bermuda</t>
  </si>
  <si>
    <t>Bhutan</t>
  </si>
  <si>
    <t>Bolivia</t>
  </si>
  <si>
    <t>Auditor Employee#</t>
  </si>
  <si>
    <t>Audit#</t>
  </si>
  <si>
    <t>AuditorEmpNo</t>
  </si>
  <si>
    <t>AuditNo</t>
  </si>
  <si>
    <t>CustomerCode</t>
  </si>
  <si>
    <t>iAg_Import</t>
  </si>
  <si>
    <t>AT_SEQ</t>
  </si>
  <si>
    <t>3.0.0.0</t>
  </si>
  <si>
    <t>Audit Type</t>
  </si>
  <si>
    <t>ParallelProd</t>
  </si>
  <si>
    <t>ParallelOwn</t>
  </si>
  <si>
    <t>Site# (C0nnnnnn)</t>
  </si>
  <si>
    <t>Main Audit</t>
  </si>
  <si>
    <t>Group Registration Number (if applicable)</t>
  </si>
  <si>
    <t>Additional Site Audit</t>
  </si>
  <si>
    <t>QMS Sampling Audit</t>
  </si>
  <si>
    <t>Product Handling Facility</t>
  </si>
  <si>
    <t>NSF Admin Reception Date</t>
  </si>
  <si>
    <t>NSF Certified Date</t>
  </si>
  <si>
    <t>NSF Admin Input Date</t>
  </si>
  <si>
    <t>NSF Admin Initials</t>
  </si>
  <si>
    <t>NSF Certified Name</t>
  </si>
  <si>
    <t>Auditor Comments</t>
  </si>
  <si>
    <t>Producer Name</t>
  </si>
  <si>
    <t>Is the audit process closed?</t>
  </si>
  <si>
    <t>A value of hectares is required for GG crops</t>
  </si>
  <si>
    <t>Producer Signature</t>
  </si>
  <si>
    <t>Auditor Signature</t>
  </si>
  <si>
    <t xml:space="preserve"> To the right of Answer 1 you should enter more details of what was observed on the day. To the right of Answer 2 (if applicable) you should enter details of the evidence received, including the date of receipt.</t>
  </si>
  <si>
    <t>Control Points Sheet incomplete</t>
  </si>
  <si>
    <t>Invalid Answers on Control Points Sheet</t>
  </si>
  <si>
    <t>NSF Certification Audit Input Spreadsheet</t>
  </si>
  <si>
    <t>QMS Sampling</t>
  </si>
  <si>
    <t>Are there annexes to this report (e.g. non-conformity forms)?</t>
  </si>
  <si>
    <t>Please list them here:</t>
  </si>
  <si>
    <t>Is this the final inspection report?</t>
  </si>
  <si>
    <t>If not, please explain:</t>
  </si>
  <si>
    <t>GGN of the inspected producer:</t>
  </si>
  <si>
    <t xml:space="preserve">INSPECTION DURATION: </t>
  </si>
  <si>
    <t>TO IMPROVE OUR SERVICES AND TO GIVE YOU THE OPPORTUNITY TO COMMENT ON THE GLOBALG.A.P. CERTIFICATION BODY, AUDITOR OR INSPECTOR WE WOULD LIKE TO INVITE YOU TO PARTICIPATE IN OUR SURVEY FOR PRODUCERS - GO TO www.globalgap.org/feedback</t>
  </si>
  <si>
    <t>FOOD SAFETY POLICY DECLARATION</t>
  </si>
  <si>
    <t>A producer may use this template or any other format for compliance with AF15.1</t>
  </si>
  <si>
    <t>We are committed to ensure that food safety is implemented and maintained throughout our production processes up to product release.</t>
  </si>
  <si>
    <t xml:space="preserve">This is achieved by: </t>
  </si>
  <si>
    <t>1. COMPLIANCE AND IMPLEMENTATION OF RELEVANT LEGISLATION</t>
  </si>
  <si>
    <t>2. IMPLEMENTATION OF GOOD AGRICULTURAL PRACTICES AND CERTIFICATION AGAINST GLOBALG.A.P. INTEGRATED FARM ASSURANCE V5.0</t>
  </si>
  <si>
    <t>All of our staff has been trained in food safety and hygiene (see Chapter AF.3) and are strictly monitored to ensure it is continuously implemented.</t>
  </si>
  <si>
    <t>The following person/(s) have accountability for food safety</t>
  </si>
  <si>
    <t xml:space="preserve">DURING PRODUCTION: </t>
  </si>
  <si>
    <t xml:space="preserve">NAME(S): </t>
  </si>
  <si>
    <t>DESIGNATION:</t>
  </si>
  <si>
    <t xml:space="preserve">REPLACEMENT(S): </t>
  </si>
  <si>
    <t>if different, DURING HARVESTING (FOR CROP PRODUCTION) TO ENSURE THAT ONLY SAFE PRODUCTS ARE HARVESTED ACCORDING TO THE STANDARD:</t>
  </si>
  <si>
    <t>if different, DURING PRODUCT HANDLING TO ENSURE THAT APPROPRIATE RELEASE PROCEDURES ARE FOLLOWED ACCORDING TO THE STANDARD REQUIREMENTS:</t>
  </si>
  <si>
    <t>24-HOUR CONTACT INFORMATION IN THE EVENT OF A FOOD SAFETY EMERGENCY IS AS FOLLOWS:</t>
  </si>
  <si>
    <t>The implementation of GLOBALG.A.P. is based on identification of risks and hazards and mitigating activities will be reviewed annually to ensure continuing suitability, adequacy and effectiveness.</t>
  </si>
  <si>
    <t>NURTURE DATA ACCESS DECLARATION</t>
  </si>
  <si>
    <t>I have read and understood the applicable NURTURE data access rules. I agree to publish the NURTURE Checklist to Tesco and to the NURTURE Observer Company(ies).</t>
  </si>
  <si>
    <t>GGN</t>
  </si>
  <si>
    <t>Manager/Owner Name</t>
  </si>
  <si>
    <t>Signature</t>
  </si>
  <si>
    <t>Company Name</t>
  </si>
  <si>
    <t>O-Key</t>
  </si>
  <si>
    <t>GOLD</t>
  </si>
  <si>
    <t>SILVER</t>
  </si>
  <si>
    <t>NURTURE Pass</t>
  </si>
  <si>
    <t>NOT CERTIFIED</t>
  </si>
  <si>
    <t>Producer Record Sampling Form</t>
  </si>
  <si>
    <t>The client sheet shall be printed and signed by both the producer and the auditor at the end of the audit. A copy of this must be left with the producer.</t>
  </si>
  <si>
    <t>It is not mandatory to complete the Food Safety Declaration sheet when a completed and signed copy is available during the audit.</t>
  </si>
  <si>
    <t>In-Field Product Handling</t>
  </si>
  <si>
    <t>Crops harvested during audit</t>
  </si>
  <si>
    <t>Crops seen during product handling</t>
  </si>
  <si>
    <t>If product handling is carried out (within the scope of certification) in a product handling unit (PHU)/facility, then please select ‘YES’ from the drop down menu on the client page.</t>
  </si>
  <si>
    <t>If product handling is carried out (within the scope of certification) in the field, then please select ‘YES’ from the drop down menu on the client page.</t>
  </si>
  <si>
    <t>I confirm on behalf of the legal entity that the information contained in this document is an accurate reflection of the farm activities assessed</t>
  </si>
  <si>
    <t>and understand that the information in this document will be used to generate the GLOBALG.A.P. certificate.</t>
  </si>
  <si>
    <t>what relevant agronomic activities have been seen.</t>
  </si>
  <si>
    <t>Section 3B: GG crops harvested during audit must be completed</t>
  </si>
  <si>
    <t>Section 3B: NURTURE Module crops harvested during audit must be completed</t>
  </si>
  <si>
    <t>Section 3B: GG crops seen during product handling must be completed</t>
  </si>
  <si>
    <t>Section 3B: NURTURE Module crops seen during product handling must be completed</t>
  </si>
  <si>
    <t>Other Attendee(s)</t>
  </si>
  <si>
    <t>WARNING:</t>
  </si>
  <si>
    <t>Please note if the corrective evidence for the non-conformances raised (i.e. Any Major Must and/or &lt;95% minor musts) is not received within the identified timelines from the audit and approved and closed out by day 28,</t>
  </si>
  <si>
    <t>either some or all of your registered products (dependent on the nature of the non-conformance raised), will be suspended from certification with immediate effect.  For initial audits, the status open non-conformance</t>
  </si>
  <si>
    <t>will be awarded after 28 days if non-conformances have not been closed out.  Refer to the GLOBALG.A.P. General Regulations part I, section 6.4.1.</t>
  </si>
  <si>
    <t>CMi</t>
  </si>
  <si>
    <t>Site</t>
  </si>
  <si>
    <t>The scores shown for the audit do not confirm approval to the GLOBALG.A.P. IFA standard. This is only achieved after the certification decision has been made and the certificate issued.</t>
  </si>
  <si>
    <t>Section 3: Amendments to registration</t>
  </si>
  <si>
    <t>Have the client or registered crops page details been amended by the producer from the original registration?</t>
  </si>
  <si>
    <t>Office to complete an amendment template</t>
  </si>
  <si>
    <t>Section 3: Amendments to registration question not answered</t>
  </si>
  <si>
    <t>I confirm on behalf of the legal entity that the information submitted in this document is an accurate record of the site details and production processes assessed.</t>
  </si>
  <si>
    <t>Registered Crops</t>
  </si>
  <si>
    <t>Hectares (covered)</t>
  </si>
  <si>
    <t>Hectares (non-covered)</t>
  </si>
  <si>
    <t>Further harvest</t>
  </si>
  <si>
    <t>NURTURE Module</t>
  </si>
  <si>
    <t>Parallel Production</t>
  </si>
  <si>
    <t>Parallel Ownership</t>
  </si>
  <si>
    <t>In-field packing</t>
  </si>
  <si>
    <t>Product handling facility</t>
  </si>
  <si>
    <t>On farm storage</t>
  </si>
  <si>
    <t>Harvest exclusion</t>
  </si>
  <si>
    <t>Harvested during audit</t>
  </si>
  <si>
    <t>Seen during product handling</t>
  </si>
  <si>
    <t>Details missing for one or more registered crops</t>
  </si>
  <si>
    <t>Important : Actions to be taken prior to and on the day of the audit</t>
  </si>
  <si>
    <t>Please ensure that you are in possession of an up to date registration/renewal form for the producer being assessed, prior to conducting any audit.</t>
  </si>
  <si>
    <t>Please ensure that any amendments made to the producer’s registration details at the time of the audit are altered on the client and registered crops sheets and section 3 on the client sheet is completed.</t>
  </si>
  <si>
    <t>The local office must be made aware of any changes made to registration details as soon as possible after the audit so that an amendment template can be created and sent to NSF Certification UK along with the audit pack.</t>
  </si>
  <si>
    <t>The Client sheet, Registered Crops sheet and Non-Compliance Report must be printed out and signed by both the producer and auditor at the end of the audit.</t>
  </si>
  <si>
    <t>General Instructions</t>
  </si>
  <si>
    <t>Client Sheet</t>
  </si>
  <si>
    <t>Please indicate in section 3 if any amendments have been made to the client’s details and/or the registered crops details on the day of the audit.</t>
  </si>
  <si>
    <t>To demonstrate the audit process is closed in section 6, please ensure that the audit process closed declaration is set to ‘Yes’ on the Non-Compliance Report sheet.</t>
  </si>
  <si>
    <t>Registered Crops Sheet</t>
  </si>
  <si>
    <t>Please ensure an answer is given for the criteria required in ALL of the columns shown. Either an area (Number) or Yes/No (please type Y/N only) answer is required to be typed into the boxes (as applicable).</t>
  </si>
  <si>
    <t>If any explanation is required and/or further countries of destination are required, please can you add this detail in the Auditor Comments section.</t>
  </si>
  <si>
    <t>Under the heading Nurture Module, please indicate if this is applicable or not (Yes/No) by typing (Y/N).</t>
  </si>
  <si>
    <t>If product handling is excluded from the certification scope and harvest is not being audited this time, then please can you identify in the Auditors Comments Section what relevant agronomic activities have been seen?</t>
  </si>
  <si>
    <t>Control Points Sheet</t>
  </si>
  <si>
    <t>If the control point indicates that a comment is required please ensure that this is completed and as a minimum, meets the requirements of the GLOBALG.A.P. Inspection Methodology.</t>
  </si>
  <si>
    <t>Non-Compliance Report Sheet</t>
  </si>
  <si>
    <t>Please ensure you indicate that the audit process has been closed before submitting the audit pack for certification.</t>
  </si>
  <si>
    <t>Please use the Auditor Comments box if you need to record any further details regarding the audit, which will be useful to the certifier when they are making a certification decision.</t>
  </si>
  <si>
    <t>This must include if the producer has agreed NOT to submit any corrective evidence.</t>
  </si>
  <si>
    <t>Please ensure when signing off corrective evidence that the date evidence was received from the producer is stated.</t>
  </si>
  <si>
    <t>I understand the information in this document will be used to generate the GLOBALG.A.P. certificate.</t>
  </si>
  <si>
    <t>Audit process not closed</t>
  </si>
  <si>
    <t>A copy of these must be left with the producer and submitted with the audit pack.</t>
  </si>
  <si>
    <t/>
  </si>
  <si>
    <t>GG validation</t>
  </si>
  <si>
    <t>N</t>
  </si>
  <si>
    <t>Y</t>
  </si>
  <si>
    <t>VID</t>
  </si>
  <si>
    <t>GroupRegNo</t>
  </si>
  <si>
    <t>0</t>
  </si>
  <si>
    <t>OtherAttendees</t>
  </si>
  <si>
    <t>Botswana</t>
  </si>
  <si>
    <t>Bouvet Island</t>
  </si>
  <si>
    <t>BWA - Botswana</t>
  </si>
  <si>
    <t>Brazil</t>
  </si>
  <si>
    <t>BVT - Bouvet Island</t>
  </si>
  <si>
    <t>British Indian Ocean Territory</t>
  </si>
  <si>
    <t>BRA - Brazil</t>
  </si>
  <si>
    <t>Brunei Darussalam</t>
  </si>
  <si>
    <t>IOT - British Indian Ocean Territory</t>
  </si>
  <si>
    <t>Bulgaria</t>
  </si>
  <si>
    <t>BRN - Brunei Darussalam</t>
  </si>
  <si>
    <t>Burkina Faso</t>
  </si>
  <si>
    <t>BGR - Bulgaria</t>
  </si>
  <si>
    <t>Burundi</t>
  </si>
  <si>
    <t>BFA - Burkina Faso</t>
  </si>
  <si>
    <t>Cambodia</t>
  </si>
  <si>
    <t>BDI - Burundi</t>
  </si>
  <si>
    <t>Cameroon</t>
  </si>
  <si>
    <t>KHM - Cambodia</t>
  </si>
  <si>
    <t>Canada</t>
  </si>
  <si>
    <t>CMR - Cameroon</t>
  </si>
  <si>
    <t>Cape Verde</t>
  </si>
  <si>
    <t>CAN - Canada</t>
  </si>
  <si>
    <t>Cayman Islands</t>
  </si>
  <si>
    <t>CPV - Cape Verde</t>
  </si>
  <si>
    <t>Central African Republic</t>
  </si>
  <si>
    <t>CYM - Cayman Islands</t>
  </si>
  <si>
    <t>Chad</t>
  </si>
  <si>
    <t>CAF - Central African Republic</t>
  </si>
  <si>
    <t>Chile</t>
  </si>
  <si>
    <t>TCD - Chad</t>
  </si>
  <si>
    <t>China</t>
  </si>
  <si>
    <t>CHL - Chile</t>
  </si>
  <si>
    <t>Christmas Island</t>
  </si>
  <si>
    <t>CHN - China</t>
  </si>
  <si>
    <t>CXR - Christmas Island</t>
  </si>
  <si>
    <t>Colombia</t>
  </si>
  <si>
    <t>Comoros</t>
  </si>
  <si>
    <t>COL - Colombia</t>
  </si>
  <si>
    <t>Congo</t>
  </si>
  <si>
    <t>COM - Comoros</t>
  </si>
  <si>
    <t>COG - Congo</t>
  </si>
  <si>
    <t>Cook Islands</t>
  </si>
  <si>
    <t>Costa Rica</t>
  </si>
  <si>
    <t>COK - Cook Islands</t>
  </si>
  <si>
    <t>CRI - Costa Rica</t>
  </si>
  <si>
    <t>Cuba</t>
  </si>
  <si>
    <t>Cyprus</t>
  </si>
  <si>
    <t>CUB - Cuba</t>
  </si>
  <si>
    <t>Czech Republic</t>
  </si>
  <si>
    <t>CYP - Cyprus</t>
  </si>
  <si>
    <t>Denmark</t>
  </si>
  <si>
    <t>CZE - Czech Republic</t>
  </si>
  <si>
    <t>Djibouti</t>
  </si>
  <si>
    <t>DNK - Denmark</t>
  </si>
  <si>
    <t>Dominica</t>
  </si>
  <si>
    <t>DJI - Djibouti</t>
  </si>
  <si>
    <t>Dominican Republic</t>
  </si>
  <si>
    <t>DMA - Dominica</t>
  </si>
  <si>
    <t>East Timor</t>
  </si>
  <si>
    <t>DOM - Dominican Republic</t>
  </si>
  <si>
    <t>Ecuador</t>
  </si>
  <si>
    <t>ECU - Ecuador</t>
  </si>
  <si>
    <t>Egypt</t>
  </si>
  <si>
    <t>EGY - Egypt</t>
  </si>
  <si>
    <t>El Salvador</t>
  </si>
  <si>
    <t>SLV - El Salvador</t>
  </si>
  <si>
    <t>Equatorial Guinea</t>
  </si>
  <si>
    <t>GNQ - Equatorial Guinea</t>
  </si>
  <si>
    <t>Eritrea</t>
  </si>
  <si>
    <t>ERI - Eritrea</t>
  </si>
  <si>
    <t>Estonia</t>
  </si>
  <si>
    <t>EST - Estonia</t>
  </si>
  <si>
    <t>Ethiopia</t>
  </si>
  <si>
    <t>ETH - Ethiopia</t>
  </si>
  <si>
    <t>Falkland Islands (Malvinas)</t>
  </si>
  <si>
    <t>FLK - Falkland Islands (Malvinas)</t>
  </si>
  <si>
    <t>Fiji</t>
  </si>
  <si>
    <t>FJI - Fiji</t>
  </si>
  <si>
    <t>Finland</t>
  </si>
  <si>
    <t>FIN - Finland</t>
  </si>
  <si>
    <t>France</t>
  </si>
  <si>
    <t>FRA - France</t>
  </si>
  <si>
    <t>French Guiana</t>
  </si>
  <si>
    <t>GUF - French Guiana</t>
  </si>
  <si>
    <t>French Polynesia</t>
  </si>
  <si>
    <t>PYF - French Polynesia</t>
  </si>
  <si>
    <t>French Southern Territories</t>
  </si>
  <si>
    <t>ATF - French Southern Territories</t>
  </si>
  <si>
    <t>Gabon</t>
  </si>
  <si>
    <t>GAB - Gabon</t>
  </si>
  <si>
    <t>Gambia</t>
  </si>
  <si>
    <t>GMB - Gambia</t>
  </si>
  <si>
    <t>Georgia</t>
  </si>
  <si>
    <t>GEO - Georgia</t>
  </si>
  <si>
    <t>Germany</t>
  </si>
  <si>
    <t>DEU - Germany</t>
  </si>
  <si>
    <t>Ghana</t>
  </si>
  <si>
    <t>GHA - Ghana</t>
  </si>
  <si>
    <t>Gibraltar</t>
  </si>
  <si>
    <t>GIB - Gibraltar</t>
  </si>
  <si>
    <t>Greece</t>
  </si>
  <si>
    <t>GRC - Greece</t>
  </si>
  <si>
    <t>Greenland</t>
  </si>
  <si>
    <t>GRL - Greenland</t>
  </si>
  <si>
    <t>Grenada</t>
  </si>
  <si>
    <t>GRD - Grenada</t>
  </si>
  <si>
    <t>Guadeloupe</t>
  </si>
  <si>
    <t>GLP - Guadeloupe</t>
  </si>
  <si>
    <t>Guam</t>
  </si>
  <si>
    <t>GUM - Guam</t>
  </si>
  <si>
    <t>Guatemala</t>
  </si>
  <si>
    <t>GTM - Guatemala</t>
  </si>
  <si>
    <t>Guernsey</t>
  </si>
  <si>
    <t>Guinea</t>
  </si>
  <si>
    <t>GIN - Guinea</t>
  </si>
  <si>
    <t>Guyana</t>
  </si>
  <si>
    <t>GUY - Guyana</t>
  </si>
  <si>
    <t>Haiti</t>
  </si>
  <si>
    <t>HTI - Haiti</t>
  </si>
  <si>
    <t>Heard and McDonald Islands</t>
  </si>
  <si>
    <t>Honduras</t>
  </si>
  <si>
    <t>HND - Honduras</t>
  </si>
  <si>
    <t>Hong Kong</t>
  </si>
  <si>
    <t>HKG - Hong Kong</t>
  </si>
  <si>
    <t>Hungary</t>
  </si>
  <si>
    <t>HUN - Hungary</t>
  </si>
  <si>
    <t>Iceland</t>
  </si>
  <si>
    <t>ISL - Iceland</t>
  </si>
  <si>
    <t>India</t>
  </si>
  <si>
    <t>IND - India</t>
  </si>
  <si>
    <t>Indonesia</t>
  </si>
  <si>
    <t>IDN - Indonesia</t>
  </si>
  <si>
    <t>Iraq</t>
  </si>
  <si>
    <t>IRQ - Iraq</t>
  </si>
  <si>
    <t>Ireland</t>
  </si>
  <si>
    <t>IRL - Ireland</t>
  </si>
  <si>
    <t>Isle Of Man</t>
  </si>
  <si>
    <t>IMN - Isle Of Man</t>
  </si>
  <si>
    <t>Israel</t>
  </si>
  <si>
    <t>ISR - Israel</t>
  </si>
  <si>
    <t>Italy</t>
  </si>
  <si>
    <t>ITA - Italy</t>
  </si>
  <si>
    <t>Jamaica</t>
  </si>
  <si>
    <t>JAM - Jamaica</t>
  </si>
  <si>
    <t>Japan</t>
  </si>
  <si>
    <t>JPN - Japan</t>
  </si>
  <si>
    <t>Jersey</t>
  </si>
  <si>
    <t>Jordan</t>
  </si>
  <si>
    <t>JOR - Jordan</t>
  </si>
  <si>
    <t>Kazakhstan</t>
  </si>
  <si>
    <t>KAZ - Kazakhstan</t>
  </si>
  <si>
    <t>Kenya</t>
  </si>
  <si>
    <t>KEN - Kenya</t>
  </si>
  <si>
    <t>Kiribati</t>
  </si>
  <si>
    <t>KIR - Kiribati</t>
  </si>
  <si>
    <t>PRK - Korea, Democratic People's Republic of</t>
  </si>
  <si>
    <t>Kuwait</t>
  </si>
  <si>
    <t>KWT - Kuwait</t>
  </si>
  <si>
    <t>Kyrgyzstan</t>
  </si>
  <si>
    <t>KGZ - Kyrgyzstan</t>
  </si>
  <si>
    <t>Lao People's Democratic Republic</t>
  </si>
  <si>
    <t>LAO - Lao People's Democratic Republic</t>
  </si>
  <si>
    <t>Latvia</t>
  </si>
  <si>
    <t>LVA - Latvia</t>
  </si>
  <si>
    <t>Lebanon</t>
  </si>
  <si>
    <t>LBN - Lebanon</t>
  </si>
  <si>
    <t>Lesotho</t>
  </si>
  <si>
    <t>LSO - Lesotho</t>
  </si>
  <si>
    <t>Liberia</t>
  </si>
  <si>
    <t>LBR - Liberia</t>
  </si>
  <si>
    <t>Liechtenstein</t>
  </si>
  <si>
    <t>LIE - Liechtenstein</t>
  </si>
  <si>
    <t>Lithuania</t>
  </si>
  <si>
    <t>LTU - Lithuania</t>
  </si>
  <si>
    <t>Luxembourg</t>
  </si>
  <si>
    <t>LUX - Luxembourg</t>
  </si>
  <si>
    <t>MAC - Macau</t>
  </si>
  <si>
    <t>Madagascar</t>
  </si>
  <si>
    <t>MDG - Madagascar</t>
  </si>
  <si>
    <t>Malawi</t>
  </si>
  <si>
    <t>MWI - Malawi</t>
  </si>
  <si>
    <t>Malaysia</t>
  </si>
  <si>
    <t>MYS - Malaysia</t>
  </si>
  <si>
    <t>Maldives</t>
  </si>
  <si>
    <t>MDV - Maldives</t>
  </si>
  <si>
    <t>Mali</t>
  </si>
  <si>
    <t>MLI - Mali</t>
  </si>
  <si>
    <t>Malta</t>
  </si>
  <si>
    <t>MLT - Malta</t>
  </si>
  <si>
    <t>Marshall Islands</t>
  </si>
  <si>
    <t>MHL - Marshall Islands</t>
  </si>
  <si>
    <t>Martinique</t>
  </si>
  <si>
    <t>MTQ - Martinique</t>
  </si>
  <si>
    <t>Mauritania</t>
  </si>
  <si>
    <t>MRT - Mauritania</t>
  </si>
  <si>
    <t>Mauritius</t>
  </si>
  <si>
    <t>MUS - Mauritius</t>
  </si>
  <si>
    <t>Mayotte</t>
  </si>
  <si>
    <t>MYT - Mayotte</t>
  </si>
  <si>
    <t>FSM - Micronesia, Federated States of</t>
  </si>
  <si>
    <t>Monaco</t>
  </si>
  <si>
    <t>MCO - Monaco</t>
  </si>
  <si>
    <t>Mongolia</t>
  </si>
  <si>
    <t>MNG - Mongolia</t>
  </si>
  <si>
    <t>Montserrat</t>
  </si>
  <si>
    <t>MNE - Montenegro</t>
  </si>
  <si>
    <t>Morocco</t>
  </si>
  <si>
    <t>MSR - Montserrat</t>
  </si>
  <si>
    <t>Mozambique</t>
  </si>
  <si>
    <t>MAR - Morocco</t>
  </si>
  <si>
    <t>Myanmar</t>
  </si>
  <si>
    <t>MOZ - Mozambique</t>
  </si>
  <si>
    <t>Namibia</t>
  </si>
  <si>
    <t>MMR - Myanmar</t>
  </si>
  <si>
    <t>Nauru</t>
  </si>
  <si>
    <t>Nepal</t>
  </si>
  <si>
    <t>NAM - Namibia</t>
  </si>
  <si>
    <t>NRU - Nauru</t>
  </si>
  <si>
    <t>Netherlands Antilles</t>
  </si>
  <si>
    <t>NPL - Nepal</t>
  </si>
  <si>
    <t>New Caledonia</t>
  </si>
  <si>
    <t>New Zealand</t>
  </si>
  <si>
    <t>ANT - Netherlands Antilles</t>
  </si>
  <si>
    <t>Nicaragua</t>
  </si>
  <si>
    <t>NCL - New Caledonia</t>
  </si>
  <si>
    <t>Niger</t>
  </si>
  <si>
    <t>NZL - New Zealand</t>
  </si>
  <si>
    <t>Nigeria</t>
  </si>
  <si>
    <t>NIC - Nicaragua</t>
  </si>
  <si>
    <t>Niue</t>
  </si>
  <si>
    <t>NER - Niger</t>
  </si>
  <si>
    <t>Norfolk Island</t>
  </si>
  <si>
    <t>NGA - Nigeria</t>
  </si>
  <si>
    <t>Northern Mariana Islands</t>
  </si>
  <si>
    <t>NIU - Niue</t>
  </si>
  <si>
    <t>Norway</t>
  </si>
  <si>
    <t>NFK - Norfolk Island</t>
  </si>
  <si>
    <t>Oman</t>
  </si>
  <si>
    <t>MNP - Northern Mariana Islands</t>
  </si>
  <si>
    <t>Pakistan</t>
  </si>
  <si>
    <t>NOR - Norway</t>
  </si>
  <si>
    <t>Palau</t>
  </si>
  <si>
    <t>OMN - Oman</t>
  </si>
  <si>
    <t>Panama</t>
  </si>
  <si>
    <t>PAK - Pakistan</t>
  </si>
  <si>
    <t>Papua New Guinea</t>
  </si>
  <si>
    <t>PLW - Palau</t>
  </si>
  <si>
    <t>Paraguay</t>
  </si>
  <si>
    <t>Peru</t>
  </si>
  <si>
    <t>PAN - Panama</t>
  </si>
  <si>
    <t>Philippines</t>
  </si>
  <si>
    <t>PNG - Papua New Guinea</t>
  </si>
  <si>
    <t>Pitcairn</t>
  </si>
  <si>
    <t>PRY - Paraguay</t>
  </si>
  <si>
    <t>Poland</t>
  </si>
  <si>
    <t>PER - Peru</t>
  </si>
  <si>
    <t>Portugal</t>
  </si>
  <si>
    <t>PHL - Philippines</t>
  </si>
  <si>
    <t>Puerto Rico</t>
  </si>
  <si>
    <t>PCN - Pitcairn</t>
  </si>
  <si>
    <t>Qatar</t>
  </si>
  <si>
    <t>POL - Poland</t>
  </si>
  <si>
    <t>Reunion</t>
  </si>
  <si>
    <t>PRT - Portugal</t>
  </si>
  <si>
    <t>Romania</t>
  </si>
  <si>
    <t>PRI - Puerto Rico</t>
  </si>
  <si>
    <t>QAT - Qatar</t>
  </si>
  <si>
    <t>Rwanda</t>
  </si>
  <si>
    <t>REU - Reunion</t>
  </si>
  <si>
    <t>ROU - Romania</t>
  </si>
  <si>
    <t>Saint Lucia</t>
  </si>
  <si>
    <t>RWA - Rwanda</t>
  </si>
  <si>
    <t>Samoa</t>
  </si>
  <si>
    <t>KNA - Saint Kitts and Nevis</t>
  </si>
  <si>
    <t>San Marino</t>
  </si>
  <si>
    <t>LCA - Saint Lucia</t>
  </si>
  <si>
    <t>VCT - Saint Vincent and The Grenadines</t>
  </si>
  <si>
    <t>Saudi Arabia</t>
  </si>
  <si>
    <t>WSM - Samoa</t>
  </si>
  <si>
    <t>Senegal</t>
  </si>
  <si>
    <t>SMR - San Marino</t>
  </si>
  <si>
    <t>Seychelles</t>
  </si>
  <si>
    <t>STP - Sao Tome and Principe</t>
  </si>
  <si>
    <t>Sierra Leone</t>
  </si>
  <si>
    <t>SAU - Saudi Arabia</t>
  </si>
  <si>
    <t>Singapore</t>
  </si>
  <si>
    <t>SEN - Senegal</t>
  </si>
  <si>
    <t>SRB - Serbia</t>
  </si>
  <si>
    <t>Slovenia</t>
  </si>
  <si>
    <t>SYC - Seychelles</t>
  </si>
  <si>
    <t>Solomon Islands</t>
  </si>
  <si>
    <t>SLE - Sierra Leone</t>
  </si>
  <si>
    <t>Somalia</t>
  </si>
  <si>
    <t>SGP - Singapore</t>
  </si>
  <si>
    <t>South Africa</t>
  </si>
  <si>
    <t>SVN - Slovenia</t>
  </si>
  <si>
    <t>Spain</t>
  </si>
  <si>
    <t>SLB - Solomon Islands</t>
  </si>
  <si>
    <t>Sri Lanka</t>
  </si>
  <si>
    <t>SOM - Somalia</t>
  </si>
  <si>
    <t>ZAF - South Africa</t>
  </si>
  <si>
    <t>Sudan</t>
  </si>
  <si>
    <t>ESP - Spain</t>
  </si>
  <si>
    <t>Suriname</t>
  </si>
  <si>
    <t>LKA - Sri Lanka</t>
  </si>
  <si>
    <t>SHN - St Helena</t>
  </si>
  <si>
    <t>Swaziland</t>
  </si>
  <si>
    <t>SPM - St Pierre and Miquelon</t>
  </si>
  <si>
    <t>Sweden</t>
  </si>
  <si>
    <t>SDN - Sudan</t>
  </si>
  <si>
    <t>Switzerland</t>
  </si>
  <si>
    <t>SUR - Suriname</t>
  </si>
  <si>
    <t>SJM - Svalbard and Jan Mayen Islands</t>
  </si>
  <si>
    <t>SWZ - Swaziland</t>
  </si>
  <si>
    <t>Tajikistan</t>
  </si>
  <si>
    <t>SWE - Sweden</t>
  </si>
  <si>
    <t>CHE - Switzerland</t>
  </si>
  <si>
    <t>Thailand</t>
  </si>
  <si>
    <t>Togo</t>
  </si>
  <si>
    <t>Tokelau</t>
  </si>
  <si>
    <t>TJK - Tajikistan</t>
  </si>
  <si>
    <t>Tonga</t>
  </si>
  <si>
    <t>THA - Thailand</t>
  </si>
  <si>
    <t>Tunisia</t>
  </si>
  <si>
    <t>Turkey</t>
  </si>
  <si>
    <t>TGO - Togo</t>
  </si>
  <si>
    <t>Turkmenistan</t>
  </si>
  <si>
    <t>TKL - Tokelau</t>
  </si>
  <si>
    <t>TON - Tonga</t>
  </si>
  <si>
    <t>Tuvalu</t>
  </si>
  <si>
    <t>TTO - Trinidad and Tobago</t>
  </si>
  <si>
    <t>Uganda</t>
  </si>
  <si>
    <t>TUN - Tunisia</t>
  </si>
  <si>
    <t>Ukraine</t>
  </si>
  <si>
    <t>TUR - Turkey</t>
  </si>
  <si>
    <t>United Arab Emirates</t>
  </si>
  <si>
    <t>TKM - Turkmenistan</t>
  </si>
  <si>
    <t>United Kingdom</t>
  </si>
  <si>
    <t>United States</t>
  </si>
  <si>
    <t>TUV - Tuvalu</t>
  </si>
  <si>
    <t>United States Minor Outlying Islands</t>
  </si>
  <si>
    <t>UGA - Uganda</t>
  </si>
  <si>
    <t>Uruguay</t>
  </si>
  <si>
    <t>UKR - Ukraine</t>
  </si>
  <si>
    <t>Uzbekistan</t>
  </si>
  <si>
    <t>ARE - United Arab Emirates</t>
  </si>
  <si>
    <t>Vanuatu</t>
  </si>
  <si>
    <t>GBR - United Kingdom</t>
  </si>
  <si>
    <t>Venezuela</t>
  </si>
  <si>
    <t>USA - United States</t>
  </si>
  <si>
    <t>UMI - United States Minor Outlying Islands</t>
  </si>
  <si>
    <t>URY - Uruguay</t>
  </si>
  <si>
    <t>UZB - Uzbekistan</t>
  </si>
  <si>
    <t>VUT - Vanuatu</t>
  </si>
  <si>
    <t>Western Sahara</t>
  </si>
  <si>
    <t>VEN - Venezuela</t>
  </si>
  <si>
    <t>Yemen</t>
  </si>
  <si>
    <t>Zambia</t>
  </si>
  <si>
    <t>Zimbabwe</t>
  </si>
  <si>
    <t>WLF - Wallis and Futuna Islands</t>
  </si>
  <si>
    <t>ESH - Western Sahara</t>
  </si>
  <si>
    <t>YEM - Yemen</t>
  </si>
  <si>
    <t>ZMB - Zambia</t>
  </si>
  <si>
    <t>ZWE - Zimbabwe</t>
  </si>
  <si>
    <t>init ans</t>
  </si>
  <si>
    <t>init ans score</t>
  </si>
  <si>
    <t>Please select Audit Type (Main, Additional Site or QMS Sampling)</t>
  </si>
  <si>
    <t>Comments Required</t>
  </si>
  <si>
    <t>Please ensure all relevant personnel who attend the audit and their position/title, are recorded in section 2 under ‘other attendees’.</t>
  </si>
  <si>
    <t>For example this includes Witness/Evaluator auditors, any trainees, consultants etc.</t>
  </si>
  <si>
    <t>XXXXX</t>
  </si>
  <si>
    <t xml:space="preserve">iAG </t>
  </si>
  <si>
    <t>Client Name</t>
  </si>
  <si>
    <t>Date NC Closed</t>
  </si>
  <si>
    <t>Number of producers in the Producer Group</t>
  </si>
  <si>
    <t>Number of GG registered producers</t>
  </si>
  <si>
    <t>Number of GG approved producers</t>
  </si>
  <si>
    <t>Number of Nurture registered producers</t>
  </si>
  <si>
    <t>Number of Nurture approved producers</t>
  </si>
  <si>
    <t>No.</t>
  </si>
  <si>
    <t>PHU name and address</t>
  </si>
  <si>
    <t>Certified crops handled</t>
  </si>
  <si>
    <t>Product Handling</t>
  </si>
  <si>
    <t>Product handling registration no. (GLN/GGN if available)</t>
  </si>
  <si>
    <t>Client Signature</t>
  </si>
  <si>
    <t>QMSFLAG</t>
  </si>
  <si>
    <t>Summary QMS Audit</t>
  </si>
  <si>
    <t>List of Non-compliances</t>
  </si>
  <si>
    <t>Date of Closure</t>
  </si>
  <si>
    <t>Evidence presented</t>
  </si>
  <si>
    <t>Did the producer group / multi-site with QMS comply with all applicable control points of the Annex II.1?</t>
  </si>
  <si>
    <t>Did the producer group / multi-site with QMS comply with all applicable control points of the Produce Handling Checklist?</t>
  </si>
  <si>
    <t xml:space="preserve">Are there annexes to this report (e.g. Non conformance forms)? </t>
  </si>
  <si>
    <t>Acceptance of Report by Auditee</t>
  </si>
  <si>
    <t>Name of Responsible Person (Auditee)</t>
  </si>
  <si>
    <t>Name and Signature of the Auditor</t>
  </si>
  <si>
    <t>Name of Auditor</t>
  </si>
  <si>
    <t xml:space="preserve">Review of the Audit/Inspection Report by CB Technical Reviewer </t>
  </si>
  <si>
    <t>Name of Responsible Person (Certifies/Reviewer)</t>
  </si>
  <si>
    <t>List of inspected Producer Group Members/Production Sites</t>
  </si>
  <si>
    <t>Insert additional lines if required</t>
  </si>
  <si>
    <t>GGNs / Sub GLNs</t>
  </si>
  <si>
    <t>Name of Producer / Production Site</t>
  </si>
  <si>
    <t>Modules Covered</t>
  </si>
  <si>
    <t>NURTURE Module Compliance Status (Gold/Silver)</t>
  </si>
  <si>
    <t>Audit Type (announced / surveillance)</t>
  </si>
  <si>
    <t>List Non-compliances per inspected producer/production site</t>
  </si>
  <si>
    <t>CB Auditor / Inspector</t>
  </si>
  <si>
    <t>Compliance</t>
  </si>
  <si>
    <t>Producer Group Name</t>
  </si>
  <si>
    <t>Producer Group Details</t>
  </si>
  <si>
    <t>Producer Group Registration No</t>
  </si>
  <si>
    <t>NURTURE Module Compliance Level</t>
  </si>
  <si>
    <t>Is this the Final Audit Report?</t>
  </si>
  <si>
    <t>Final NURTURE Certification Status of the Producer Group / Option 1 Multisite with QMS:</t>
  </si>
  <si>
    <t>Complete using Microsoft Excel 2007 or later</t>
  </si>
  <si>
    <t>N.B. Multiple reg nos apply to NURTURE Module audits only and all MUST relate to the same farm detailed below.</t>
  </si>
  <si>
    <t>Producer Details</t>
  </si>
  <si>
    <t>Product Handling Site</t>
  </si>
  <si>
    <t>(GLOBALG.A.P only)</t>
  </si>
  <si>
    <t>Product Handling Audited</t>
  </si>
  <si>
    <t>Crops seen at audit</t>
  </si>
  <si>
    <t>I confirm that the information contained in the attached Audit Checklist is an accurate record of the farm activities assessed on the above site</t>
  </si>
  <si>
    <t>Major Must</t>
  </si>
  <si>
    <t>Minor Must</t>
  </si>
  <si>
    <t>TESCO NURTURE ONLY:
WERE ALL CRITICAL CONTROL POINTS COMPLIANT ON THE DAY OF AUDIT?</t>
  </si>
  <si>
    <t>Corrective Evidence Summary Form - To be sent back to the NSF Certification Office</t>
  </si>
  <si>
    <t>Qualified Auditor Name</t>
  </si>
  <si>
    <t>NSF Auditor Number</t>
  </si>
  <si>
    <t>Scheme Question Ref.</t>
  </si>
  <si>
    <t>Major/Minor Non- Conformance</t>
  </si>
  <si>
    <t>Producer Registration Numbers</t>
  </si>
  <si>
    <t>Produce Organisation (GLOBALG.A.P)</t>
  </si>
  <si>
    <t>Producer Details Missing</t>
  </si>
  <si>
    <t>Product Handling Site details missing (Section 1)</t>
  </si>
  <si>
    <t>A value of hectares is required for NURTURE Module crops</t>
  </si>
  <si>
    <t>Producer to complete when returning - Objective evidence supplied</t>
  </si>
  <si>
    <t>and that the audit is closed and ready for certification.</t>
  </si>
  <si>
    <t>Section 3: All GG crops must have an Intended Country of Sale and a Hectares amount</t>
  </si>
  <si>
    <t>Section 3B: GG crops seen at audit must be completed</t>
  </si>
  <si>
    <t>Section 3B: TNC crops seen at audit must be completed</t>
  </si>
  <si>
    <t>Do not move any data from one cell to another, using cut &amp; paste or drag &amp; drop.</t>
  </si>
  <si>
    <t>Do not copy drop down text answers from one control point to another.</t>
  </si>
  <si>
    <t>On the Client sheet, the Status message must read Validation Complete before you submit it to NSF. Any other message here will result in your submission being returned to you for correction.</t>
  </si>
  <si>
    <t>On the Control Points sheet, use the Validation filter to look for questions that have not yet been fully answered. Any X entries in this column will result in your submission being rejected.</t>
  </si>
  <si>
    <t>On the Control Points sheet, Answer 1 is your observation on the day of the audit. Answer 2 is the status following submission and acceptance of any corrective evidence.</t>
  </si>
  <si>
    <t>On the Control Points sheet, if following receipt of corrective actions no or only partial improvement is achieved (i.e. the control point is still non-compliant),</t>
  </si>
  <si>
    <t>then do not upgrade or put any comment. In this case please make a note of this in the comments section on the non-conformance report sheet.</t>
  </si>
  <si>
    <t>Additional Inspection Notes (for all external and internal inspections)</t>
  </si>
  <si>
    <t>Did the producer show evidence during registration that he is an existing Tesco producer or a prospective producer directly linked to an approved primary supplier?</t>
  </si>
  <si>
    <t>If yes, please enter the name of the primary supplier</t>
  </si>
  <si>
    <t>Please enter the o-key of the primary supplier</t>
  </si>
  <si>
    <t>Company type certificate holder:</t>
  </si>
  <si>
    <t>Please choose:</t>
  </si>
  <si>
    <t>Option 1</t>
  </si>
  <si>
    <t>Option 1 multisite without QMS</t>
  </si>
  <si>
    <t>Option 1 multisite with QMS</t>
  </si>
  <si>
    <t>Option 2</t>
  </si>
  <si>
    <t>Type of inspection:</t>
  </si>
  <si>
    <t>Announced</t>
  </si>
  <si>
    <t>Unannounced</t>
  </si>
  <si>
    <t>Other</t>
  </si>
  <si>
    <t xml:space="preserve">Does the producer participate in the unannounced reward program? </t>
  </si>
  <si>
    <t xml:space="preserve">Does the producer make use of a consultant? </t>
  </si>
  <si>
    <t>If yes, is the consultant a licensed GLOBALG.A.P. farm assurer?</t>
  </si>
  <si>
    <t xml:space="preserve">If yes, what is the farm assurer's name? </t>
  </si>
  <si>
    <t xml:space="preserve">Is the producer registered for parallel production? </t>
  </si>
  <si>
    <t>If yes, for which products?</t>
  </si>
  <si>
    <t xml:space="preserve">Is the producer registered for parallel ownership? </t>
  </si>
  <si>
    <t>Does the producer buy certified product from external sources?</t>
  </si>
  <si>
    <t xml:space="preserve">If yes, which products? </t>
  </si>
  <si>
    <t xml:space="preserve">Does the inspection take place in combination with any other standard or add-on? </t>
  </si>
  <si>
    <t xml:space="preserve">If yes, which standard or add-on? </t>
  </si>
  <si>
    <t xml:space="preserve">Has the harvest of the product been observed during the inspection? </t>
  </si>
  <si>
    <t>Has product handling been observed during the inspection?</t>
  </si>
  <si>
    <t xml:space="preserve">List all products presented during the inspection: </t>
  </si>
  <si>
    <t xml:space="preserve">Location(s) visited: </t>
  </si>
  <si>
    <t>The Food Safety Declaration sheet shall be completed, printed and signed by the producer only when a completed and signed copy of declaration is not available on the day of the audit.</t>
  </si>
  <si>
    <t>The Data Access Declaration Sheet shall be completed, printed and signed by the producer.</t>
  </si>
  <si>
    <t>If product handling is excluded from the certification scope and harvest is not being audited this time, then please can you identify in the comments section of the non-conformance report worksheet</t>
  </si>
  <si>
    <t>If the audit extends into a second calendar day and/or the personnel attending the audit change, please ensure that this is recorded clearly in the comments section of the Non-conformance report worksheet.</t>
  </si>
  <si>
    <t>The non-conformance report must be printed and signed by both the producer and auditor at the end of the audit. A copy of this must be left with the producer.</t>
  </si>
  <si>
    <t>Address cannot be longer than 200 characters</t>
  </si>
  <si>
    <t>Contact cannot be longer than 80 characters</t>
  </si>
  <si>
    <t>Did the producer group / multi-site with QMS comply with all applicable control points of the QMS Checklist?</t>
  </si>
  <si>
    <t>For Option 2 and Option 1 Multisite the compliance level is established as the result of the "weakest performing" producer group member during the external inspection.</t>
  </si>
  <si>
    <t>This means that if during the inspection of the samples of the producer group members the "weakest" producer group member achieves the compliance level "silver", the compliance level of the whole group can only be "silver".</t>
  </si>
  <si>
    <t>Audit Date/Time</t>
  </si>
  <si>
    <t>GGFV52FA</t>
  </si>
  <si>
    <t>GLOBALG.A.P. IFA v5.2 Fruit &amp; Vegetable Production</t>
  </si>
  <si>
    <t>Issue 40 (ENGLISH) - 05/11/19</t>
  </si>
  <si>
    <t>TEST</t>
  </si>
  <si>
    <t>Acacia Pennata Leaves - 328</t>
  </si>
  <si>
    <t>Achacha - 99526</t>
  </si>
  <si>
    <t>Agretti - 448</t>
  </si>
  <si>
    <t>Amaranth - 100035</t>
  </si>
  <si>
    <t>Angelica (Herb) - 99515</t>
  </si>
  <si>
    <t>Anise Hyssop (Herb) - 861</t>
  </si>
  <si>
    <t>Aniseeds - 860</t>
  </si>
  <si>
    <t>Appleberries - 243</t>
  </si>
  <si>
    <t>Arugula / Rocket (Herb) - 125</t>
  </si>
  <si>
    <t>Atemoya - 302</t>
  </si>
  <si>
    <t>Aztec Sweet Herbs (Herb) - 862</t>
  </si>
  <si>
    <t>Baby Beet Greens - 100098</t>
  </si>
  <si>
    <t>Baby Leaf Brassicas - 100099</t>
  </si>
  <si>
    <t>Baby Leaf Chard - 100100</t>
  </si>
  <si>
    <t>Baby Leaf Chicory - 100101</t>
  </si>
  <si>
    <t>Baby Leaf Endives - 100102</t>
  </si>
  <si>
    <t>Baby Leaf Lamb's Lettuce - 100103</t>
  </si>
  <si>
    <t>Baby Leaf Lettuce - 100104</t>
  </si>
  <si>
    <t>Baby Leaf Rocket - 100105</t>
  </si>
  <si>
    <t>Baby Leaf Spinach - 100106</t>
  </si>
  <si>
    <t>Baby Leaf Wild Rocket - 100107</t>
  </si>
  <si>
    <t>Balm (Herb) - 863</t>
  </si>
  <si>
    <t>Balsam Apples - 263</t>
  </si>
  <si>
    <t>Basil (Herb) - 864</t>
  </si>
  <si>
    <t>Beetroots - 11</t>
  </si>
  <si>
    <t>Bellflower Roots / Doraji - 467</t>
  </si>
  <si>
    <t>Bitter Beans/Petai - 1000153</t>
  </si>
  <si>
    <t>Bitter Melons - 262</t>
  </si>
  <si>
    <t>Bitter Oranges - 469</t>
  </si>
  <si>
    <t>Black Cumin - 865</t>
  </si>
  <si>
    <t>Black Nightshade - 985</t>
  </si>
  <si>
    <t>Blue-Berried Honeysuckle - 334</t>
  </si>
  <si>
    <t>Borage (Herb) - 866</t>
  </si>
  <si>
    <t>Boysenberries - 311</t>
  </si>
  <si>
    <t>Breadfruit - 845</t>
  </si>
  <si>
    <t>Broad Beans / Fava Beans - 399</t>
  </si>
  <si>
    <t>Broccolini - 271</t>
  </si>
  <si>
    <t>Cabbage Leaf Mustard / Mustard Greens / Chinese Mustard - 436</t>
  </si>
  <si>
    <t>Cacao Fruit - 416</t>
  </si>
  <si>
    <t>Campion (Herb) - 100086</t>
  </si>
  <si>
    <t>Canister / Eggfruits - 849</t>
  </si>
  <si>
    <t>Capers - 318</t>
  </si>
  <si>
    <t>Capsicums (Peppers / Chillies) - 400</t>
  </si>
  <si>
    <t>Carambola / Star Fruit - 287</t>
  </si>
  <si>
    <t>Caraway - 867</t>
  </si>
  <si>
    <t>Cardamom - 174</t>
  </si>
  <si>
    <t>Cashews - 246</t>
  </si>
  <si>
    <t>Cassava Root / Manioc / Yucca - 180</t>
  </si>
  <si>
    <t>Catnip (Herb) - 868</t>
  </si>
  <si>
    <t>Cereal Grasses - 100045</t>
  </si>
  <si>
    <t>Chameleon Plants (Herb) - 869</t>
  </si>
  <si>
    <t>Chamomile (Herb) - 870</t>
  </si>
  <si>
    <t>Chervil (Herb) - 871</t>
  </si>
  <si>
    <t>Chickweed (Herb) - 872</t>
  </si>
  <si>
    <t>Chilean Guavas - 100130</t>
  </si>
  <si>
    <t>Chinese Artichokes - 320</t>
  </si>
  <si>
    <t>Chinese Bayberries - 326</t>
  </si>
  <si>
    <t>Chinese Cabbages - 130</t>
  </si>
  <si>
    <t>Chinese Flowering Cabbages / False Pak Choi - 442</t>
  </si>
  <si>
    <t>Chinese Kale / Chinese Broccoli - 437</t>
  </si>
  <si>
    <t>Chinese Plums / Japanese Apricots - 471</t>
  </si>
  <si>
    <t>Chives (Herb) - 30</t>
  </si>
  <si>
    <t>Chokeberries - 313</t>
  </si>
  <si>
    <t>Chufa / Tiger Nuts - 856</t>
  </si>
  <si>
    <t>Cinnamon Bark - 100111</t>
  </si>
  <si>
    <t>Citron - 409</t>
  </si>
  <si>
    <t>Citrus Hassaku - 439</t>
  </si>
  <si>
    <t>Citrus Leaves - 100036</t>
  </si>
  <si>
    <t>Clover (Herb) - 873</t>
  </si>
  <si>
    <t>Collard Greens - 837</t>
  </si>
  <si>
    <t>Common Mallow (Herb) - 874</t>
  </si>
  <si>
    <t>Common Rue (Herb) - 875</t>
  </si>
  <si>
    <t>Coriander (Herb) - 33</t>
  </si>
  <si>
    <t>Corn Salad / Lambs Lettuce - 244</t>
  </si>
  <si>
    <t>Cornelian Cherries - 333</t>
  </si>
  <si>
    <t>Courgettes (Zucchini, Marrow) - 34</t>
  </si>
  <si>
    <t>Cumin - 876</t>
  </si>
  <si>
    <t>Curly Endives - 275</t>
  </si>
  <si>
    <t>Curry Plants (Herb) - 877</t>
  </si>
  <si>
    <t>Custard Apples / Chirimoya - 39</t>
  </si>
  <si>
    <t>Dandelions - 99521</t>
  </si>
  <si>
    <t>Dill (Herb) - 878</t>
  </si>
  <si>
    <t>Dittany (Herb) - 100140</t>
  </si>
  <si>
    <t>Dragon Fruit / Pitaya - 175</t>
  </si>
  <si>
    <t>Drumsticks - 183</t>
  </si>
  <si>
    <t>Durians - 239</t>
  </si>
  <si>
    <t>Echalions - 447</t>
  </si>
  <si>
    <t>Edamame - 335</t>
  </si>
  <si>
    <t>Edible Burdock - 322</t>
  </si>
  <si>
    <t>Edible Chrysanthemum - 309</t>
  </si>
  <si>
    <t>Edible Leaves - 100046</t>
  </si>
  <si>
    <t>Elderberries - 286</t>
  </si>
  <si>
    <t>Elsholtzia (Herb) - 995</t>
  </si>
  <si>
    <t>Ensete / False Bananas - 461</t>
  </si>
  <si>
    <t>Epazote (Herb) - 100051</t>
  </si>
  <si>
    <t>Escaroles / Broad-Leaf Endives - 285</t>
  </si>
  <si>
    <t>Fenugreek (Herb) - 879</t>
  </si>
  <si>
    <t>Finger Limes - 981</t>
  </si>
  <si>
    <t>Flat Nectarines - 266</t>
  </si>
  <si>
    <t>Flat Peaches - 223</t>
  </si>
  <si>
    <t>Flower Sprouts - 830</t>
  </si>
  <si>
    <t>Flowering Quinces - 100096</t>
  </si>
  <si>
    <t>Garden Cress - 36</t>
  </si>
  <si>
    <t>Garlic Chives - 310</t>
  </si>
  <si>
    <t>Garlic Mustard (Herb) - 100037</t>
  </si>
  <si>
    <t>Gherkins - 133</t>
  </si>
  <si>
    <t>Ghost Plants - 100061</t>
  </si>
  <si>
    <t>Gojiberries / Wolfberries - 323</t>
  </si>
  <si>
    <t>Good King Henry (Herb) - 100114</t>
  </si>
  <si>
    <t>Gourds (Edible) - 46</t>
  </si>
  <si>
    <t>Grapes (Table) - 48</t>
  </si>
  <si>
    <t>Grass Leaved Sweet Rush (Herb) - 880</t>
  </si>
  <si>
    <t>Guar / Cluster Beans - 100033</t>
  </si>
  <si>
    <t>Hart's Pennyroyal (Herb) - 881</t>
  </si>
  <si>
    <t>Hawthorns / Hawberries - 100049</t>
  </si>
  <si>
    <t>Hazelnuts - 225</t>
  </si>
  <si>
    <t>Hemp (Herb) - 100128</t>
  </si>
  <si>
    <t>Hibiscus / Roselle (Herb) - 882</t>
  </si>
  <si>
    <t>Hops Shoots - 99523</t>
  </si>
  <si>
    <t>Horseradish - 51</t>
  </si>
  <si>
    <t>Hyssop (Herb) - 883</t>
  </si>
  <si>
    <t>Ice Plants - 475</t>
  </si>
  <si>
    <t>Indian Borage (Herb) - 884</t>
  </si>
  <si>
    <t>Indian Gooseberries - 848</t>
  </si>
  <si>
    <t>Indian Mulberries / Noni - 481</t>
  </si>
  <si>
    <t>Interspecific Plums - 100090</t>
  </si>
  <si>
    <t>Japanese Horseradish / Wasabi - 241</t>
  </si>
  <si>
    <t>Japanese Wild Parsley / Mitsuba (Herb) - 885</t>
  </si>
  <si>
    <t>Jerusalem Artichokes - 222</t>
  </si>
  <si>
    <t>Jiaogulan - 886</t>
  </si>
  <si>
    <t>Jostaberries - 450</t>
  </si>
  <si>
    <t>Juniper Berries - 457</t>
  </si>
  <si>
    <t>Kinnow - 420</t>
  </si>
  <si>
    <t>Kiwiberries - 484</t>
  </si>
  <si>
    <t>Krachai / Fingerroots - 136</t>
  </si>
  <si>
    <t>Laksa Leaves (Herb) - 994</t>
  </si>
  <si>
    <t>Land Cress (Herb) - 887</t>
  </si>
  <si>
    <t>Laurel / Bay Leaves (Herb) - 888</t>
  </si>
  <si>
    <t>Lavender (Herb) - 889</t>
  </si>
  <si>
    <t>Lemon Verbena (Herb) - 890</t>
  </si>
  <si>
    <t>Lemongrass - 59</t>
  </si>
  <si>
    <t>Lesser Calamint (Herb) - Scientific name: Clinopodium nepeta - 100088</t>
  </si>
  <si>
    <t>Limequat - 218</t>
  </si>
  <si>
    <t>Lingonberries - 314</t>
  </si>
  <si>
    <t>Liquorice - 397</t>
  </si>
  <si>
    <t>Litchis / Lychees - 63</t>
  </si>
  <si>
    <t>Loganberries - 428</t>
  </si>
  <si>
    <t>Lotus - 251</t>
  </si>
  <si>
    <t>Lovage (Herb) - 891</t>
  </si>
  <si>
    <t>Maca - 462</t>
  </si>
  <si>
    <t>Macadamia Nuts - 64</t>
  </si>
  <si>
    <t>Malabar Spinach / Pak Plang - 403</t>
  </si>
  <si>
    <t>Malacca Apples / Milk Apples - 201</t>
  </si>
  <si>
    <t>Mamey Sapote - 858</t>
  </si>
  <si>
    <t>Marjoram (Herb) - 892</t>
  </si>
  <si>
    <t>Melde (Herb) - 100043</t>
  </si>
  <si>
    <t>Melokhia / Jew's Mallow - 405</t>
  </si>
  <si>
    <t>Microgreens - 100108</t>
  </si>
  <si>
    <t>Miner’s Lettuce - 100041</t>
  </si>
  <si>
    <t>Minneolas - 72</t>
  </si>
  <si>
    <t>Mint (Herb) - 990</t>
  </si>
  <si>
    <t>Mizuna (Herb) - 893</t>
  </si>
  <si>
    <t>Monk Fruits - 921</t>
  </si>
  <si>
    <t>Mung Beans - 316</t>
  </si>
  <si>
    <t>Mushroom Plants (Herb) - 989</t>
  </si>
  <si>
    <t>Myrtle (Herb) - Scientific name: Myrtus communis - 100084</t>
  </si>
  <si>
    <t>Nance Fruit - 100142</t>
  </si>
  <si>
    <t>Naranjilla - 329</t>
  </si>
  <si>
    <t>Nectarcots - 441</t>
  </si>
  <si>
    <t>Neem - 844</t>
  </si>
  <si>
    <t>Nettle (Herb) - 894</t>
  </si>
  <si>
    <t>Nigella / Black Seed / Fennel Flowers - 895</t>
  </si>
  <si>
    <t>Oca - 476</t>
  </si>
  <si>
    <t>Oil Palm Kernels and Fruits - 177</t>
  </si>
  <si>
    <t>Olive Herbs (Herb) - 905</t>
  </si>
  <si>
    <t>Orache (Herb) - 99517</t>
  </si>
  <si>
    <t>Oregano (Herb) - 896</t>
  </si>
  <si>
    <t>Oroblanco / Sweeties - 413</t>
  </si>
  <si>
    <t>Oyster Leaves (Herb) - 992</t>
  </si>
  <si>
    <t>Pak Choi - 82</t>
  </si>
  <si>
    <t>Paleleaf Woodland Sunflowers Roots - 100133</t>
  </si>
  <si>
    <t>Palmyra Palms - 846</t>
  </si>
  <si>
    <t>Pandanus / Pandus - 336</t>
  </si>
  <si>
    <t>Paracress (Herb) - 897</t>
  </si>
  <si>
    <t>Parsley (Herb) - 85</t>
  </si>
  <si>
    <t>Parsley Roots - 99507</t>
  </si>
  <si>
    <t>Passion Fruit / Granadilla / Maracuya - 404</t>
  </si>
  <si>
    <t>Pea Eggplants - 306</t>
  </si>
  <si>
    <t>Peach Palms - 83</t>
  </si>
  <si>
    <t>Pecan Nuts - 186</t>
  </si>
  <si>
    <t>Pepinos / Melon Pears - 332</t>
  </si>
  <si>
    <t>Peppermint (Herb) - 899</t>
  </si>
  <si>
    <t>Pepquino - 468</t>
  </si>
  <si>
    <t>Perilla / Beefsteak Plants / Shiso (Herb) - 898</t>
  </si>
  <si>
    <t>Perrenial Wall-Rocket (Herb) - 900</t>
  </si>
  <si>
    <t>Persimmons / Kakis - 92</t>
  </si>
  <si>
    <t>Physalis / Cape Gooseberries - 93</t>
  </si>
  <si>
    <t>Pine Nuts - 252</t>
  </si>
  <si>
    <t>Piper Sarmentosum Leaves - 337</t>
  </si>
  <si>
    <t>Plantain Herbs (Herb) - 993</t>
  </si>
  <si>
    <t>Poppy Seeds - 242</t>
  </si>
  <si>
    <t>Radicchio - 277</t>
  </si>
  <si>
    <t>Radishes - 102</t>
  </si>
  <si>
    <t>Red Currants - 253</t>
  </si>
  <si>
    <t>Rock Samphire (Herb) - 100060</t>
  </si>
  <si>
    <t>Romaine / Cos Lettuce - 100138</t>
  </si>
  <si>
    <t>Rooibos - 901</t>
  </si>
  <si>
    <t>Rose Apples - 240</t>
  </si>
  <si>
    <t>Rose Hips - 227</t>
  </si>
  <si>
    <t>Rosemary (Herb) - 902</t>
  </si>
  <si>
    <t>Rutabagas / Swedes - 115</t>
  </si>
  <si>
    <t>Saffron - 391</t>
  </si>
  <si>
    <t>Sage (Herb) - 903</t>
  </si>
  <si>
    <t>Salad Burnet (Herb) - 904</t>
  </si>
  <si>
    <t>Saltworts (Herb) - 100059</t>
  </si>
  <si>
    <t>Savory (Herb) - 906</t>
  </si>
  <si>
    <t>Sawtooth (Herb) - 996</t>
  </si>
  <si>
    <t>Schabzigerklee / Blue Fenugreek (Herb) - 907</t>
  </si>
  <si>
    <t>Schizandra Berries - 430</t>
  </si>
  <si>
    <t>Sea Asters - 234</t>
  </si>
  <si>
    <t>Sea Beet - 100055</t>
  </si>
  <si>
    <t>Seakale - 470</t>
  </si>
  <si>
    <t>Service Fruit - 100094</t>
  </si>
  <si>
    <t>Serviceberries - 407</t>
  </si>
  <si>
    <t>Sessile Joyweeds / Dwarf Copperleaves (Herb) - 908</t>
  </si>
  <si>
    <t>Society Garlic (Herb) - 100129</t>
  </si>
  <si>
    <t>Sorrel (Herb) - 909</t>
  </si>
  <si>
    <t>Sour Cherries - 486</t>
  </si>
  <si>
    <t>Soursop - 307</t>
  </si>
  <si>
    <t>Spadeleaves (Herb) - 910</t>
  </si>
  <si>
    <t>Spearmint (Herb) - 911</t>
  </si>
  <si>
    <t>Spider Plants - 100127</t>
  </si>
  <si>
    <t>Spiny Chicory - 446</t>
  </si>
  <si>
    <t>Spring Onions - 283</t>
  </si>
  <si>
    <t>Star Apples - 282</t>
  </si>
  <si>
    <t>Stevia - 912</t>
  </si>
  <si>
    <t>Strawberry Trees - 833</t>
  </si>
  <si>
    <t>Sugarloaf - 317</t>
  </si>
  <si>
    <t>Sweet Cicely (Herb) - 100054</t>
  </si>
  <si>
    <t>Tannia / New cocoyam - 408</t>
  </si>
  <si>
    <t>Tarragon (Herb) - 913</t>
  </si>
  <si>
    <t>Tayberries - 315</t>
  </si>
  <si>
    <t>Tea Plants in Pots - 100144</t>
  </si>
  <si>
    <t>Thyme (Herb) - 914</t>
  </si>
  <si>
    <t>Tindori / Ivy Gourds - 192</t>
  </si>
  <si>
    <t>Tomatillos - 472</t>
  </si>
  <si>
    <t>Tuber Nasturtium - 485</t>
  </si>
  <si>
    <t>Tummelberries - 429</t>
  </si>
  <si>
    <t>Turmeric - 194</t>
  </si>
  <si>
    <t>Turnip-Rooted Chervil - 100047</t>
  </si>
  <si>
    <t>Water Convolvulus / Morning Glory / Chinese Convolvulus - 274</t>
  </si>
  <si>
    <t>Watercress - 284</t>
  </si>
  <si>
    <t>Wax Apples - 230</t>
  </si>
  <si>
    <t>White Currants - 261</t>
  </si>
  <si>
    <t>Wild Garlic - 308</t>
  </si>
  <si>
    <t>Wine Grapes - 466</t>
  </si>
  <si>
    <t>Wineberries - 99519</t>
  </si>
  <si>
    <t>Winged Beans - 99512</t>
  </si>
  <si>
    <t>Winter Cress (Herb) - 99524</t>
  </si>
  <si>
    <t>Wood Sorrel (Herb) - 99513</t>
  </si>
  <si>
    <t>Woodapples - 847</t>
  </si>
  <si>
    <t>Woodruff (Herb) - 915</t>
  </si>
  <si>
    <t>Wormwood (Herb) - 916</t>
  </si>
  <si>
    <t>Yam Beans / Jicama - 438</t>
  </si>
  <si>
    <t>Yard Long Beans - 273</t>
  </si>
  <si>
    <t>Yarrow - 917</t>
  </si>
  <si>
    <t>Yuzu Citrus - 100145</t>
  </si>
  <si>
    <t>AFG</t>
  </si>
  <si>
    <t>ALA</t>
  </si>
  <si>
    <t>Åland Islands</t>
  </si>
  <si>
    <t>ALB</t>
  </si>
  <si>
    <t>DZA</t>
  </si>
  <si>
    <t>ASM</t>
  </si>
  <si>
    <t>AND</t>
  </si>
  <si>
    <t>AGO</t>
  </si>
  <si>
    <t>AIA</t>
  </si>
  <si>
    <t>ATA</t>
  </si>
  <si>
    <t>ATG</t>
  </si>
  <si>
    <t>ATG - Antigua And Barbuda</t>
  </si>
  <si>
    <t>ARG</t>
  </si>
  <si>
    <t>ARM</t>
  </si>
  <si>
    <t>ABW</t>
  </si>
  <si>
    <t>AUS</t>
  </si>
  <si>
    <t>AUT</t>
  </si>
  <si>
    <t>AZE</t>
  </si>
  <si>
    <t>BHS</t>
  </si>
  <si>
    <t>BHR</t>
  </si>
  <si>
    <t>BGD</t>
  </si>
  <si>
    <t>BRB</t>
  </si>
  <si>
    <t>BLR</t>
  </si>
  <si>
    <t>BEL</t>
  </si>
  <si>
    <t>BLZ</t>
  </si>
  <si>
    <t>BEN</t>
  </si>
  <si>
    <t>BMU</t>
  </si>
  <si>
    <t>BTN</t>
  </si>
  <si>
    <t>BOL</t>
  </si>
  <si>
    <t>BES</t>
  </si>
  <si>
    <t>Bonaire</t>
  </si>
  <si>
    <t>BES - Bonaire</t>
  </si>
  <si>
    <t>BIH</t>
  </si>
  <si>
    <t>Bosnia-Herzegowina</t>
  </si>
  <si>
    <t>BIH - Bosnia-Herzegowina</t>
  </si>
  <si>
    <t>BWA</t>
  </si>
  <si>
    <t>BVT</t>
  </si>
  <si>
    <t>BRA</t>
  </si>
  <si>
    <t>IOT</t>
  </si>
  <si>
    <t>BRN</t>
  </si>
  <si>
    <t>BGR</t>
  </si>
  <si>
    <t>BFA</t>
  </si>
  <si>
    <t>BDI</t>
  </si>
  <si>
    <t>KHM</t>
  </si>
  <si>
    <t>CMR</t>
  </si>
  <si>
    <t>CAN</t>
  </si>
  <si>
    <t>CPV</t>
  </si>
  <si>
    <t>CYM</t>
  </si>
  <si>
    <t>CAF</t>
  </si>
  <si>
    <t>TCD</t>
  </si>
  <si>
    <t>CHL</t>
  </si>
  <si>
    <t>CHN</t>
  </si>
  <si>
    <t>CXR</t>
  </si>
  <si>
    <t>CCK</t>
  </si>
  <si>
    <t>Cocos Islands</t>
  </si>
  <si>
    <t>CCK - Cocos Islands</t>
  </si>
  <si>
    <t>COL</t>
  </si>
  <si>
    <t>COM</t>
  </si>
  <si>
    <t>COG</t>
  </si>
  <si>
    <t>COK</t>
  </si>
  <si>
    <t>CRI</t>
  </si>
  <si>
    <t>CIV</t>
  </si>
  <si>
    <t>Cote D Ivoire</t>
  </si>
  <si>
    <t>CIV - Cote D Ivoire</t>
  </si>
  <si>
    <t>HRV</t>
  </si>
  <si>
    <t>Croatia</t>
  </si>
  <si>
    <t>HRV - Croatia</t>
  </si>
  <si>
    <t>CUB</t>
  </si>
  <si>
    <t>CUW</t>
  </si>
  <si>
    <t>Curacao</t>
  </si>
  <si>
    <t>CUW - Curacao</t>
  </si>
  <si>
    <t>CYP</t>
  </si>
  <si>
    <t>CZE</t>
  </si>
  <si>
    <t>COD</t>
  </si>
  <si>
    <t>Democratic Republic of Congo</t>
  </si>
  <si>
    <t>COD - Democratic Republic of Congo</t>
  </si>
  <si>
    <t>DNK</t>
  </si>
  <si>
    <t>DJI</t>
  </si>
  <si>
    <t>DMA</t>
  </si>
  <si>
    <t>DOM</t>
  </si>
  <si>
    <t>TLS</t>
  </si>
  <si>
    <t>TLS - East Timor</t>
  </si>
  <si>
    <t>ECU</t>
  </si>
  <si>
    <t>EGY</t>
  </si>
  <si>
    <t>SLV</t>
  </si>
  <si>
    <t>GNQ</t>
  </si>
  <si>
    <t>ERI</t>
  </si>
  <si>
    <t>EST</t>
  </si>
  <si>
    <t>ETH</t>
  </si>
  <si>
    <t>FRO</t>
  </si>
  <si>
    <t>Faeroe Islands</t>
  </si>
  <si>
    <t>FRO - Faeroe Islands</t>
  </si>
  <si>
    <t>FLK</t>
  </si>
  <si>
    <t>FJI</t>
  </si>
  <si>
    <t>FIN</t>
  </si>
  <si>
    <t>FRA</t>
  </si>
  <si>
    <t>GUF</t>
  </si>
  <si>
    <t>PYF</t>
  </si>
  <si>
    <t>ATF</t>
  </si>
  <si>
    <t>GAB</t>
  </si>
  <si>
    <t>GMB</t>
  </si>
  <si>
    <t>GEO</t>
  </si>
  <si>
    <t>DEU</t>
  </si>
  <si>
    <t>GHA</t>
  </si>
  <si>
    <t>GIB</t>
  </si>
  <si>
    <t>GRC</t>
  </si>
  <si>
    <t>GRL</t>
  </si>
  <si>
    <t>GRD</t>
  </si>
  <si>
    <t>GLP</t>
  </si>
  <si>
    <t>GUM</t>
  </si>
  <si>
    <t>GTM</t>
  </si>
  <si>
    <t>GGY</t>
  </si>
  <si>
    <t>GGY - Guernsey</t>
  </si>
  <si>
    <t>GIN</t>
  </si>
  <si>
    <t>GNB</t>
  </si>
  <si>
    <t>Guinea Bissau</t>
  </si>
  <si>
    <t>GNB - Guinea Bissau</t>
  </si>
  <si>
    <t>GUY</t>
  </si>
  <si>
    <t>HTI</t>
  </si>
  <si>
    <t>HMD</t>
  </si>
  <si>
    <t>HMD - Heard and McDonald Islands</t>
  </si>
  <si>
    <t>HND</t>
  </si>
  <si>
    <t>HKG</t>
  </si>
  <si>
    <t>HUN</t>
  </si>
  <si>
    <t>ISL</t>
  </si>
  <si>
    <t>IND</t>
  </si>
  <si>
    <t>IDN</t>
  </si>
  <si>
    <t>IRN</t>
  </si>
  <si>
    <t>Iran</t>
  </si>
  <si>
    <t>IRN - Iran</t>
  </si>
  <si>
    <t>IRQ</t>
  </si>
  <si>
    <t>IRL</t>
  </si>
  <si>
    <t>IMN</t>
  </si>
  <si>
    <t>ISR</t>
  </si>
  <si>
    <t>ITA</t>
  </si>
  <si>
    <t>JAM</t>
  </si>
  <si>
    <t>JPN</t>
  </si>
  <si>
    <t>JEY</t>
  </si>
  <si>
    <t>JEY - Jersey</t>
  </si>
  <si>
    <t>JOR</t>
  </si>
  <si>
    <t>KAZ</t>
  </si>
  <si>
    <t>KEN</t>
  </si>
  <si>
    <t>KIR</t>
  </si>
  <si>
    <t>PRK</t>
  </si>
  <si>
    <t>Korea, Democratic People's Republic of</t>
  </si>
  <si>
    <t>KOR</t>
  </si>
  <si>
    <t>Korea, Republic of</t>
  </si>
  <si>
    <t>KOR - Korea, Republic of</t>
  </si>
  <si>
    <t>KOS</t>
  </si>
  <si>
    <t>Kosovo</t>
  </si>
  <si>
    <t>KOS - Kosovo</t>
  </si>
  <si>
    <t>KWT</t>
  </si>
  <si>
    <t>KGZ</t>
  </si>
  <si>
    <t>LAO</t>
  </si>
  <si>
    <t>LVA</t>
  </si>
  <si>
    <t>LBN</t>
  </si>
  <si>
    <t>LSO</t>
  </si>
  <si>
    <t>LBR</t>
  </si>
  <si>
    <t>LBY</t>
  </si>
  <si>
    <t>Libya</t>
  </si>
  <si>
    <t>LBY - Libya</t>
  </si>
  <si>
    <t>LIE</t>
  </si>
  <si>
    <t>LTU</t>
  </si>
  <si>
    <t>LUX</t>
  </si>
  <si>
    <t>MAC</t>
  </si>
  <si>
    <t>Macau</t>
  </si>
  <si>
    <t>MKD</t>
  </si>
  <si>
    <t>Macedonia</t>
  </si>
  <si>
    <t>MKD - Macedonia</t>
  </si>
  <si>
    <t>MDG</t>
  </si>
  <si>
    <t>MWI</t>
  </si>
  <si>
    <t>MYS</t>
  </si>
  <si>
    <t>MDV</t>
  </si>
  <si>
    <t>MLI</t>
  </si>
  <si>
    <t>MLT</t>
  </si>
  <si>
    <t>MHL</t>
  </si>
  <si>
    <t>MTQ</t>
  </si>
  <si>
    <t>MRT</t>
  </si>
  <si>
    <t>MUS</t>
  </si>
  <si>
    <t>MYT</t>
  </si>
  <si>
    <t>MEX</t>
  </si>
  <si>
    <t>México</t>
  </si>
  <si>
    <t>MEX - México</t>
  </si>
  <si>
    <t>FSM</t>
  </si>
  <si>
    <t>Micronesia, Federated States of</t>
  </si>
  <si>
    <t>MDA</t>
  </si>
  <si>
    <t>Moldova</t>
  </si>
  <si>
    <t>MDA - Moldova</t>
  </si>
  <si>
    <t>MCO</t>
  </si>
  <si>
    <t>MNG</t>
  </si>
  <si>
    <t>MNE</t>
  </si>
  <si>
    <t>Montenegro</t>
  </si>
  <si>
    <t>MSR</t>
  </si>
  <si>
    <t>MAR</t>
  </si>
  <si>
    <t>MOZ</t>
  </si>
  <si>
    <t>MMR</t>
  </si>
  <si>
    <t>NAM</t>
  </si>
  <si>
    <t>NRU</t>
  </si>
  <si>
    <t>NPL</t>
  </si>
  <si>
    <t>ANT</t>
  </si>
  <si>
    <t>NCL</t>
  </si>
  <si>
    <t>NZL</t>
  </si>
  <si>
    <t>NIC</t>
  </si>
  <si>
    <t>NER</t>
  </si>
  <si>
    <t>NGA</t>
  </si>
  <si>
    <t>NIU</t>
  </si>
  <si>
    <t>NFK</t>
  </si>
  <si>
    <t>MNP</t>
  </si>
  <si>
    <t>NOR</t>
  </si>
  <si>
    <t>OMN</t>
  </si>
  <si>
    <t>PAK</t>
  </si>
  <si>
    <t>PLW</t>
  </si>
  <si>
    <t>PSE</t>
  </si>
  <si>
    <t>Palestinian Authority</t>
  </si>
  <si>
    <t>PSE - Palestinian Authority</t>
  </si>
  <si>
    <t>PAN</t>
  </si>
  <si>
    <t>PNG</t>
  </si>
  <si>
    <t>PRY</t>
  </si>
  <si>
    <t>PER</t>
  </si>
  <si>
    <t>PHL</t>
  </si>
  <si>
    <t>PCN</t>
  </si>
  <si>
    <t>POL</t>
  </si>
  <si>
    <t>PRT</t>
  </si>
  <si>
    <t>TCA</t>
  </si>
  <si>
    <t>Providenciales, Turks and Caicos Islands</t>
  </si>
  <si>
    <t>TCA - Providenciales, Turks and Caicos Islands</t>
  </si>
  <si>
    <t>PRI</t>
  </si>
  <si>
    <t>QAT</t>
  </si>
  <si>
    <t>REU</t>
  </si>
  <si>
    <t>ROU</t>
  </si>
  <si>
    <t>RUS</t>
  </si>
  <si>
    <t>Russia</t>
  </si>
  <si>
    <t>RUS - Russia</t>
  </si>
  <si>
    <t>RWA</t>
  </si>
  <si>
    <t>KNA</t>
  </si>
  <si>
    <t>Saint Kitts and Nevis</t>
  </si>
  <si>
    <t>LCA</t>
  </si>
  <si>
    <t>VCT</t>
  </si>
  <si>
    <t>Saint Vincent and The Grenadines</t>
  </si>
  <si>
    <t>WSM</t>
  </si>
  <si>
    <t>SMR</t>
  </si>
  <si>
    <t>STP</t>
  </si>
  <si>
    <t>Sao Tome and Principe</t>
  </si>
  <si>
    <t>SAU</t>
  </si>
  <si>
    <t>SEN</t>
  </si>
  <si>
    <t>SRB</t>
  </si>
  <si>
    <t>Serbia</t>
  </si>
  <si>
    <t>SCG</t>
  </si>
  <si>
    <t>Serbia and Montenegro</t>
  </si>
  <si>
    <t>SCG - Serbia and Montenegro</t>
  </si>
  <si>
    <t>SYC</t>
  </si>
  <si>
    <t>SLE</t>
  </si>
  <si>
    <t>SGP</t>
  </si>
  <si>
    <t>SVK</t>
  </si>
  <si>
    <t>Slovakia</t>
  </si>
  <si>
    <t>SVK - Slovakia</t>
  </si>
  <si>
    <t>SVN</t>
  </si>
  <si>
    <t>SLB</t>
  </si>
  <si>
    <t>SOM</t>
  </si>
  <si>
    <t>ZAF</t>
  </si>
  <si>
    <t>SGS</t>
  </si>
  <si>
    <t>South Georgia and South Sandwich Islands</t>
  </si>
  <si>
    <t>SGS - South Georgia and South Sandwich Islands</t>
  </si>
  <si>
    <t>ESP</t>
  </si>
  <si>
    <t>LKA</t>
  </si>
  <si>
    <t>SHN</t>
  </si>
  <si>
    <t>St Helena</t>
  </si>
  <si>
    <t>SPM</t>
  </si>
  <si>
    <t>St Pierre and Miquelon</t>
  </si>
  <si>
    <t>SXM</t>
  </si>
  <si>
    <t>St. Maarten</t>
  </si>
  <si>
    <t>SXM - St. Maarten</t>
  </si>
  <si>
    <t>SDN</t>
  </si>
  <si>
    <t>SUR</t>
  </si>
  <si>
    <t>SJM</t>
  </si>
  <si>
    <t>Svalbard and Jan Mayen Islands</t>
  </si>
  <si>
    <t>SWZ</t>
  </si>
  <si>
    <t>SWE</t>
  </si>
  <si>
    <t>CHE</t>
  </si>
  <si>
    <t>SYR</t>
  </si>
  <si>
    <t>Syria</t>
  </si>
  <si>
    <t>SYR - Syria</t>
  </si>
  <si>
    <t>TWN</t>
  </si>
  <si>
    <t>Taiwan</t>
  </si>
  <si>
    <t>TWN - Taiwan</t>
  </si>
  <si>
    <t>TJK</t>
  </si>
  <si>
    <t>TZA</t>
  </si>
  <si>
    <t>Tanzania</t>
  </si>
  <si>
    <t>TZA - Tanzania</t>
  </si>
  <si>
    <t>THA</t>
  </si>
  <si>
    <t>NLD</t>
  </si>
  <si>
    <t>The Netherlands</t>
  </si>
  <si>
    <t>NLD - The Netherlands</t>
  </si>
  <si>
    <t>TGO</t>
  </si>
  <si>
    <t>TKL</t>
  </si>
  <si>
    <t>TON</t>
  </si>
  <si>
    <t>TTO</t>
  </si>
  <si>
    <t>Trinidad and Tobago</t>
  </si>
  <si>
    <t>TUN</t>
  </si>
  <si>
    <t>TUR</t>
  </si>
  <si>
    <t>TKM</t>
  </si>
  <si>
    <t>TUV</t>
  </si>
  <si>
    <t>UGA</t>
  </si>
  <si>
    <t>UKR</t>
  </si>
  <si>
    <t>ARE</t>
  </si>
  <si>
    <t>GBR</t>
  </si>
  <si>
    <t>USA</t>
  </si>
  <si>
    <t>UMI</t>
  </si>
  <si>
    <t>URY</t>
  </si>
  <si>
    <t>UZB</t>
  </si>
  <si>
    <t>VUT</t>
  </si>
  <si>
    <t>VAT</t>
  </si>
  <si>
    <t>Vatican City</t>
  </si>
  <si>
    <t>VAT - Vatican City</t>
  </si>
  <si>
    <t>VEN</t>
  </si>
  <si>
    <t>VNM</t>
  </si>
  <si>
    <t>Vietnam</t>
  </si>
  <si>
    <t>VNM - Vietnam</t>
  </si>
  <si>
    <t>VGB</t>
  </si>
  <si>
    <t>Virgin Islands - British</t>
  </si>
  <si>
    <t>VGB - Virgin Islands - British</t>
  </si>
  <si>
    <t>VIR</t>
  </si>
  <si>
    <t>Virgin Islands - U.S.</t>
  </si>
  <si>
    <t>VIR - Virgin Islands - U.S.</t>
  </si>
  <si>
    <t>WLF</t>
  </si>
  <si>
    <t>Wallis and Futuna Islands</t>
  </si>
  <si>
    <t>ESH</t>
  </si>
  <si>
    <t>YEM</t>
  </si>
  <si>
    <t>ZMB</t>
  </si>
  <si>
    <t>ZWE</t>
  </si>
  <si>
    <t>AF. 1.1.1 -No</t>
  </si>
  <si>
    <t>AF. 1.1.1 -Yes</t>
  </si>
  <si>
    <t>AF. 1.1.2 -No</t>
  </si>
  <si>
    <t>AF. 1.1.2 -Yes</t>
  </si>
  <si>
    <t>AF. 1.2.1 -N/A</t>
  </si>
  <si>
    <t>AF. 1.2.1 -No</t>
  </si>
  <si>
    <t>AF. 1.2.1 -Yes</t>
  </si>
  <si>
    <t>AF. 1.2.2 -N/A</t>
  </si>
  <si>
    <t>AF. 1.2.2 -No</t>
  </si>
  <si>
    <t>AF. 1.2.2 -Yes</t>
  </si>
  <si>
    <t>AF. 2.1 -No</t>
  </si>
  <si>
    <t>AF. 2.1 -Yes</t>
  </si>
  <si>
    <t>AF. 2.2 -N/A</t>
  </si>
  <si>
    <t>AF. 2.2 -No</t>
  </si>
  <si>
    <t>AF. 2.2 -Yes</t>
  </si>
  <si>
    <t>AF. 2.3 -N/A</t>
  </si>
  <si>
    <t>AF. 2.3 -No</t>
  </si>
  <si>
    <t>AF. 2.3 -Yes</t>
  </si>
  <si>
    <t>AF. 3.1 -No</t>
  </si>
  <si>
    <t>AF. 3.1 -Yes</t>
  </si>
  <si>
    <t>AF. 3.2 -N/A</t>
  </si>
  <si>
    <t>AF. 3.2 -No</t>
  </si>
  <si>
    <t>AF. 3.2 -Yes</t>
  </si>
  <si>
    <t>AF. 3.3 -N/A</t>
  </si>
  <si>
    <t>AF. 3.3 -No</t>
  </si>
  <si>
    <t>AF. 3.3 -Yes</t>
  </si>
  <si>
    <t>AF. 3.4 -No</t>
  </si>
  <si>
    <t>AF. 3.4 -Yes</t>
  </si>
  <si>
    <t>AF. 4.1.1 -No</t>
  </si>
  <si>
    <t>AF. 4.1.1 -Yes</t>
  </si>
  <si>
    <t>AF. 4.1.2 -N/A</t>
  </si>
  <si>
    <t>AF. 4.1.2 -No</t>
  </si>
  <si>
    <t>AF. 4.1.2 -Yes</t>
  </si>
  <si>
    <t>AF. 4.1.3 -N/A</t>
  </si>
  <si>
    <t>AF. 4.1.3 -No</t>
  </si>
  <si>
    <t>AF. 4.1.3 -Yes</t>
  </si>
  <si>
    <t>AF. 4.2.1 -N/A</t>
  </si>
  <si>
    <t>AF. 4.2.1 -No</t>
  </si>
  <si>
    <t>AF. 4.2.1 -Yes</t>
  </si>
  <si>
    <t>AF. 4.2.2 -No</t>
  </si>
  <si>
    <t>AF. 4.2.2 -Yes</t>
  </si>
  <si>
    <t>AF. 4.3.1 -N/A</t>
  </si>
  <si>
    <t>AF. 4.3.1 -No</t>
  </si>
  <si>
    <t>AF. 4.3.1 -Yes</t>
  </si>
  <si>
    <t>AF. 4.3.2 -No</t>
  </si>
  <si>
    <t>AF. 4.3.2 -Yes</t>
  </si>
  <si>
    <t>AF. 4.3.3 -N/A</t>
  </si>
  <si>
    <t>AF. 4.3.3 -No</t>
  </si>
  <si>
    <t>AF. 4.3.3 -Yes</t>
  </si>
  <si>
    <t>AF. 4.3.4 -N/A</t>
  </si>
  <si>
    <t>AF. 4.3.4 -No</t>
  </si>
  <si>
    <t>AF. 4.3.4 -Yes</t>
  </si>
  <si>
    <t>AF. 4.3.5 -N/A</t>
  </si>
  <si>
    <t>AF. 4.3.5 -No</t>
  </si>
  <si>
    <t>AF. 4.3.5 -Yes</t>
  </si>
  <si>
    <t>AF. 4.4.1 -N/A</t>
  </si>
  <si>
    <t>AF. 4.4.1 -No</t>
  </si>
  <si>
    <t>AF. 4.4.1 -Yes</t>
  </si>
  <si>
    <t>AF. 4.4.2 -No</t>
  </si>
  <si>
    <t>AF. 4.4.2 -Yes</t>
  </si>
  <si>
    <t>AF. 4.5.1 -N/A</t>
  </si>
  <si>
    <t>AF. 4.5.1 -No</t>
  </si>
  <si>
    <t>AF. 4.5.1 -Yes</t>
  </si>
  <si>
    <t>AF. 4.5.2 -N/A</t>
  </si>
  <si>
    <t>AF. 4.5.2 -No</t>
  </si>
  <si>
    <t>AF. 4.5.2 -Yes</t>
  </si>
  <si>
    <t>AF. 4.5.3 -N/A</t>
  </si>
  <si>
    <t>AF. 4.5.3 -No</t>
  </si>
  <si>
    <t>AF. 4.5.3 -Yes</t>
  </si>
  <si>
    <t>AF. 4.5.4 -N/A</t>
  </si>
  <si>
    <t>AF. 4.5.4 -No</t>
  </si>
  <si>
    <t>AF. 4.5.4 -Yes</t>
  </si>
  <si>
    <t>AF. 4.5.5 -N/A</t>
  </si>
  <si>
    <t>AF. 4.5.5 -No</t>
  </si>
  <si>
    <t>AF. 4.5.5 -Yes</t>
  </si>
  <si>
    <t>AF. 5.1 -N/A</t>
  </si>
  <si>
    <t>AF. 5.1 -No</t>
  </si>
  <si>
    <t>AF. 5.1 -Yes</t>
  </si>
  <si>
    <t>AF. 6.1.1 -N/A</t>
  </si>
  <si>
    <t>AF. 6.1.1 -No</t>
  </si>
  <si>
    <t>AF. 6.1.1 -Yes</t>
  </si>
  <si>
    <t>AF. 6.2.1 -N/A</t>
  </si>
  <si>
    <t>AF. 6.2.1 -No</t>
  </si>
  <si>
    <t>AF. 6.2.1 -Yes</t>
  </si>
  <si>
    <t>AF. 6.2.2 -N/A</t>
  </si>
  <si>
    <t>AF. 6.2.2 -No</t>
  </si>
  <si>
    <t>AF. 6.2.2 -Yes</t>
  </si>
  <si>
    <t>AF. 6.2.3 -N/A</t>
  </si>
  <si>
    <t>AF. 6.2.3 -No</t>
  </si>
  <si>
    <t>AF. 6.2.3 -Yes</t>
  </si>
  <si>
    <t>AF. 6.2.4 -N/A</t>
  </si>
  <si>
    <t>AF. 6.2.4 -No</t>
  </si>
  <si>
    <t>AF. 6.2.4 -Yes</t>
  </si>
  <si>
    <t>AF. 6.2.5 -N/A</t>
  </si>
  <si>
    <t>AF. 6.2.5 -No</t>
  </si>
  <si>
    <t>AF. 6.2.5 -Yes</t>
  </si>
  <si>
    <t>AF. 7.1.1 -N/A</t>
  </si>
  <si>
    <t>AF. 7.1.1 -No</t>
  </si>
  <si>
    <t>AF. 7.1.1 -Yes</t>
  </si>
  <si>
    <t>AF. 7.1.2 -N/A</t>
  </si>
  <si>
    <t>AF. 7.1.2 -No</t>
  </si>
  <si>
    <t>AF. 7.1.2 -Yes</t>
  </si>
  <si>
    <t>AF. 7.2.1 -N/A</t>
  </si>
  <si>
    <t>AF. 7.2.1 -No</t>
  </si>
  <si>
    <t>AF. 7.2.1 -Yes</t>
  </si>
  <si>
    <t>AF. 7.3.1 -N/A</t>
  </si>
  <si>
    <t>AF. 7.3.1 -No</t>
  </si>
  <si>
    <t>AF. 7.3.1 -Yes</t>
  </si>
  <si>
    <t>AF. 7.3.2 -N/A</t>
  </si>
  <si>
    <t>AF. 7.3.2 -No</t>
  </si>
  <si>
    <t>AF. 7.3.2 -Yes</t>
  </si>
  <si>
    <t>AF. 7.3.3 -N/A</t>
  </si>
  <si>
    <t>AF. 7.3.3 -No</t>
  </si>
  <si>
    <t>AF. 7.3.3 -Yes</t>
  </si>
  <si>
    <t>AF. 7.4.1 -N/A</t>
  </si>
  <si>
    <t>AF. 7.4.1 -No</t>
  </si>
  <si>
    <t>AF. 7.4.1 -Yes</t>
  </si>
  <si>
    <t>AF. 8.1 -No</t>
  </si>
  <si>
    <t>AF. 8.1 -Yes</t>
  </si>
  <si>
    <t>AF. 9.1 -No</t>
  </si>
  <si>
    <t>AF. 9.1 -Yes</t>
  </si>
  <si>
    <t>AF. 10.1 -N/A</t>
  </si>
  <si>
    <t>AF. 10.1 -No</t>
  </si>
  <si>
    <t>AF. 10.1 -Yes</t>
  </si>
  <si>
    <t>AF. 11.1 -N/A</t>
  </si>
  <si>
    <t>AF. 11.1 -No</t>
  </si>
  <si>
    <t>AF. 11.1 -Yes</t>
  </si>
  <si>
    <t>AF. 12.1 -N/A</t>
  </si>
  <si>
    <t>AF. 12.1 -No</t>
  </si>
  <si>
    <t>AF. 12.1 -Yes</t>
  </si>
  <si>
    <t>AF. 13.1 -N/A</t>
  </si>
  <si>
    <t>AF. 13.1 -No</t>
  </si>
  <si>
    <t>AF. 13.1 -Yes</t>
  </si>
  <si>
    <t>AF. 13.2 -N/A</t>
  </si>
  <si>
    <t>AF. 13.2 -No</t>
  </si>
  <si>
    <t>AF. 13.2 -Yes</t>
  </si>
  <si>
    <t>AF. 13.3 -N/A</t>
  </si>
  <si>
    <t>AF. 13.3 -No</t>
  </si>
  <si>
    <t>AF. 13.3 -Yes</t>
  </si>
  <si>
    <t>AF. 13.4 -N/A</t>
  </si>
  <si>
    <t>AF. 13.4 -No</t>
  </si>
  <si>
    <t>AF. 13.4 -Yes</t>
  </si>
  <si>
    <t>AF. 14.1 -No</t>
  </si>
  <si>
    <t>AF. 14.1 -Yes</t>
  </si>
  <si>
    <t>AF. 14.2 -No</t>
  </si>
  <si>
    <t>AF. 14.2 -Yes</t>
  </si>
  <si>
    <t>AF. 14.3 -No</t>
  </si>
  <si>
    <t>AF. 14.3 -Yes</t>
  </si>
  <si>
    <t>AF. 15.1 -No</t>
  </si>
  <si>
    <t>AF. 15.1 -Yes</t>
  </si>
  <si>
    <t>AF. 16.1 -N/A</t>
  </si>
  <si>
    <t>AF. 16.1 -No</t>
  </si>
  <si>
    <t>AF. 16.1 -Yes</t>
  </si>
  <si>
    <t>AF. 16.2 -N/A</t>
  </si>
  <si>
    <t>AF. 16.2 -No</t>
  </si>
  <si>
    <t>AF. 16.2 -Yes</t>
  </si>
  <si>
    <t>AF. 17.1 -N/A</t>
  </si>
  <si>
    <t>AF. 17.1 -No</t>
  </si>
  <si>
    <t>AF. 17.1 -Yes</t>
  </si>
  <si>
    <t>CB. 1.1 -No</t>
  </si>
  <si>
    <t>CB. 1.1 -Yes</t>
  </si>
  <si>
    <t>CB. 2.1.1 -N/A</t>
  </si>
  <si>
    <t>CB. 2.1.1 -No</t>
  </si>
  <si>
    <t>CB. 2.1.1 -Yes</t>
  </si>
  <si>
    <t>CB. 2.1.2 -No</t>
  </si>
  <si>
    <t>CB. 2.1.2 -Yes</t>
  </si>
  <si>
    <t>CB. 2.1.3 -N/A</t>
  </si>
  <si>
    <t>CB. 2.1.3 -No</t>
  </si>
  <si>
    <t>CB. 2.1.3 -Yes</t>
  </si>
  <si>
    <t>CB. 2.2.1 -N/A</t>
  </si>
  <si>
    <t>CB. 2.2.1 -No</t>
  </si>
  <si>
    <t>CB. 2.2.1 -Yes</t>
  </si>
  <si>
    <t>CB. 2.2.2 -N/A</t>
  </si>
  <si>
    <t>CB. 2.2.2 -No</t>
  </si>
  <si>
    <t>CB. 2.2.2 -Yes</t>
  </si>
  <si>
    <t>CB. 2.3.1 -N/A</t>
  </si>
  <si>
    <t>CB. 2.3.1 -No</t>
  </si>
  <si>
    <t>CB. 2.3.1 -Yes</t>
  </si>
  <si>
    <t>CB. 2.3.2 -N/A</t>
  </si>
  <si>
    <t>CB. 2.3.2 -No</t>
  </si>
  <si>
    <t>CB. 2.3.2 -Yes</t>
  </si>
  <si>
    <t>CB. 2.3.3 -N/A</t>
  </si>
  <si>
    <t>CB. 2.3.3 -No</t>
  </si>
  <si>
    <t>CB. 2.3.3 -Yes</t>
  </si>
  <si>
    <t>CB. 2.3.4 -N/A</t>
  </si>
  <si>
    <t>CB. 2.3.4 -No</t>
  </si>
  <si>
    <t>CB. 2.3.4 -Yes</t>
  </si>
  <si>
    <t>CB. 2.3.5 -N/A</t>
  </si>
  <si>
    <t>CB. 2.3.5 -No</t>
  </si>
  <si>
    <t>CB. 2.3.5 -Yes</t>
  </si>
  <si>
    <t>CB. 3.1 -No</t>
  </si>
  <si>
    <t>CB. 3.1 -Yes</t>
  </si>
  <si>
    <t>CB. 3.2 -N/A</t>
  </si>
  <si>
    <t>CB. 3.2 -No</t>
  </si>
  <si>
    <t>CB. 3.2 -Yes</t>
  </si>
  <si>
    <t>CB. 3.3 -N/A</t>
  </si>
  <si>
    <t>CB. 3.3 -No</t>
  </si>
  <si>
    <t>CB. 3.3 -Yes</t>
  </si>
  <si>
    <t>CB. 3.4 -N/A</t>
  </si>
  <si>
    <t>CB. 3.4 -No</t>
  </si>
  <si>
    <t>CB. 3.4 -Yes</t>
  </si>
  <si>
    <t>CB. 3.5 -N/A</t>
  </si>
  <si>
    <t>CB. 3.5 -No</t>
  </si>
  <si>
    <t>CB. 3.5 -Yes</t>
  </si>
  <si>
    <t>CB. 3.6 -N/A</t>
  </si>
  <si>
    <t>CB. 3.6 -No</t>
  </si>
  <si>
    <t>CB. 3.6 -Yes</t>
  </si>
  <si>
    <t>CB. 3.7 -N/A</t>
  </si>
  <si>
    <t>CB. 3.7 -No</t>
  </si>
  <si>
    <t>CB. 3.7 -Yes</t>
  </si>
  <si>
    <t>CB. 4.1.1 -N/A</t>
  </si>
  <si>
    <t>CB. 4.1.1 -No</t>
  </si>
  <si>
    <t>CB. 4.1.1 -Yes</t>
  </si>
  <si>
    <t>CB. 4.2.1 -No</t>
  </si>
  <si>
    <t>CB. 4.2.1 -Yes</t>
  </si>
  <si>
    <t>CB. 4.2.2 -No</t>
  </si>
  <si>
    <t>CB. 4.2.2 -Yes</t>
  </si>
  <si>
    <t>CB. 4.2.3 -No</t>
  </si>
  <si>
    <t>CB. 4.2.3 -Yes</t>
  </si>
  <si>
    <t>CB. 4.2.4 -No</t>
  </si>
  <si>
    <t>CB. 4.2.4 -Yes</t>
  </si>
  <si>
    <t>CB. 4.2.5 -No</t>
  </si>
  <si>
    <t>CB. 4.2.5 -Yes</t>
  </si>
  <si>
    <t>CB. 4.2.6 -No</t>
  </si>
  <si>
    <t>CB. 4.2.6 -Yes</t>
  </si>
  <si>
    <t>CB. 4.3.1 -N/A</t>
  </si>
  <si>
    <t>CB. 4.3.1 -No</t>
  </si>
  <si>
    <t>CB. 4.3.1 -Yes</t>
  </si>
  <si>
    <t>CB. 4.3.2 -N/A</t>
  </si>
  <si>
    <t>CB. 4.3.2 -No</t>
  </si>
  <si>
    <t>CB. 4.3.2 -Yes</t>
  </si>
  <si>
    <t>CB. 4.3.3 -N/A</t>
  </si>
  <si>
    <t>CB. 4.3.3 -No</t>
  </si>
  <si>
    <t>CB. 4.3.3 -Yes</t>
  </si>
  <si>
    <t>CB. 4.3.4 -N/A</t>
  </si>
  <si>
    <t>CB. 4.3.4 -No</t>
  </si>
  <si>
    <t>CB. 4.3.4 -Yes</t>
  </si>
  <si>
    <t>CB. 4.3.5 -N/A</t>
  </si>
  <si>
    <t>CB. 4.3.5 -No</t>
  </si>
  <si>
    <t>CB. 4.3.5 -Yes</t>
  </si>
  <si>
    <t>CB. 4.3.6 -N/A</t>
  </si>
  <si>
    <t>CB. 4.3.6 -No</t>
  </si>
  <si>
    <t>CB. 4.3.6 -Yes</t>
  </si>
  <si>
    <t>CB. 4.3.7 -N/A</t>
  </si>
  <si>
    <t>CB. 4.3.7 -No</t>
  </si>
  <si>
    <t>CB. 4.3.7 -Yes</t>
  </si>
  <si>
    <t>CB. 4.4.1 -No</t>
  </si>
  <si>
    <t>CB. 4.4.1 -Yes</t>
  </si>
  <si>
    <t>CB. 4.4.2 -N/A</t>
  </si>
  <si>
    <t>CB. 4.4.2 -No</t>
  </si>
  <si>
    <t>CB. 4.4.2 -Yes</t>
  </si>
  <si>
    <t>CB. 4.4.3 -N/A</t>
  </si>
  <si>
    <t>CB. 4.4.3 -No</t>
  </si>
  <si>
    <t>CB. 4.4.3 -Yes</t>
  </si>
  <si>
    <t>CB. 4.5.1 -N/A</t>
  </si>
  <si>
    <t>CB. 4.5.1 -No</t>
  </si>
  <si>
    <t>CB. 4.5.1 -Yes</t>
  </si>
  <si>
    <t>CB. 4.5.2 -N/A</t>
  </si>
  <si>
    <t>CB. 4.5.2 -No</t>
  </si>
  <si>
    <t>CB. 4.5.2 -Yes</t>
  </si>
  <si>
    <t>CB. 5.1.1 -N/A</t>
  </si>
  <si>
    <t>CB. 5.1.1 -No</t>
  </si>
  <si>
    <t>CB. 5.1.1 -Yes</t>
  </si>
  <si>
    <t>CB. 5.2.1 -No</t>
  </si>
  <si>
    <t>CB. 5.2.1 -Yes</t>
  </si>
  <si>
    <t>CB. 5.2.2 -N/A</t>
  </si>
  <si>
    <t>CB. 5.2.2 -No</t>
  </si>
  <si>
    <t>CB. 5.2.2 -Yes</t>
  </si>
  <si>
    <t>CB. 5.2.3 -N/A</t>
  </si>
  <si>
    <t>CB. 5.2.3 -No</t>
  </si>
  <si>
    <t>CB. 5.2.3 -Yes</t>
  </si>
  <si>
    <t>CB. 5.3.1 -N/A</t>
  </si>
  <si>
    <t>CB. 5.3.1 -No</t>
  </si>
  <si>
    <t>CB. 5.3.1 -Yes</t>
  </si>
  <si>
    <t>CB. 5.3.2 -N/A</t>
  </si>
  <si>
    <t>CB. 5.3.2 -No</t>
  </si>
  <si>
    <t>CB. 5.3.2 -Yes</t>
  </si>
  <si>
    <t>CB. 5.3.3 -N/A</t>
  </si>
  <si>
    <t>CB. 5.3.3 -No</t>
  </si>
  <si>
    <t>CB. 5.3.3 -Yes</t>
  </si>
  <si>
    <t>CB. 5.3.4 -N/A</t>
  </si>
  <si>
    <t>CB. 5.3.4 -No</t>
  </si>
  <si>
    <t>CB. 5.3.4 -Yes</t>
  </si>
  <si>
    <t>CB. 5.3.5 -N/A</t>
  </si>
  <si>
    <t>CB. 5.3.5 -No</t>
  </si>
  <si>
    <t>CB. 5.3.5 -Yes</t>
  </si>
  <si>
    <t>CB. 5.4.1 -N/A</t>
  </si>
  <si>
    <t>CB. 5.4.1 -No</t>
  </si>
  <si>
    <t>CB. 5.4.1 -Yes</t>
  </si>
  <si>
    <t>CB. 5.4.2 -N/A</t>
  </si>
  <si>
    <t>CB. 5.4.2 -No</t>
  </si>
  <si>
    <t>CB. 5.4.2 -Yes</t>
  </si>
  <si>
    <t>CB. 5.5.1 -N/A</t>
  </si>
  <si>
    <t>CB. 5.5.1 -No</t>
  </si>
  <si>
    <t>CB. 5.5.1 -Yes</t>
  </si>
  <si>
    <t>CB. 6.1 -N/A</t>
  </si>
  <si>
    <t>CB. 6.1 -No</t>
  </si>
  <si>
    <t>CB. 6.1 -Yes</t>
  </si>
  <si>
    <t>CB. 6.2 -N/A</t>
  </si>
  <si>
    <t>CB. 6.2 -No</t>
  </si>
  <si>
    <t>CB. 6.2 -Yes</t>
  </si>
  <si>
    <t>CB. 6.3 -N/A</t>
  </si>
  <si>
    <t>CB. 6.3 -No</t>
  </si>
  <si>
    <t>CB. 6.3 -Yes</t>
  </si>
  <si>
    <t>CB. 6.4 -N/A</t>
  </si>
  <si>
    <t>CB. 6.4 -No</t>
  </si>
  <si>
    <t>CB. 6.4 -Yes</t>
  </si>
  <si>
    <t>CB. 6.5 -N/A</t>
  </si>
  <si>
    <t>CB. 6.5 -No</t>
  </si>
  <si>
    <t>CB. 6.5 -Yes</t>
  </si>
  <si>
    <t>CB. 7.1.1 -N/A</t>
  </si>
  <si>
    <t>CB. 7.1.1 -No</t>
  </si>
  <si>
    <t>CB. 7.1.1 -Yes</t>
  </si>
  <si>
    <t>CB. 7.1.2 -No</t>
  </si>
  <si>
    <t>CB. 7.1.2 -Yes</t>
  </si>
  <si>
    <t>CB. 7.1.3 -No</t>
  </si>
  <si>
    <t>CB. 7.1.3 -Yes</t>
  </si>
  <si>
    <t>CB. 7.1.4 -No</t>
  </si>
  <si>
    <t>CB. 7.1.4 -Yes</t>
  </si>
  <si>
    <t>CB. 7.2.1 -N/A</t>
  </si>
  <si>
    <t>CB. 7.2.1 -No</t>
  </si>
  <si>
    <t>CB. 7.2.1 -Yes</t>
  </si>
  <si>
    <t>CB. 7.3.1 -No</t>
  </si>
  <si>
    <t>CB. 7.3.1 -Yes</t>
  </si>
  <si>
    <t>CB. 7.3.2 -No</t>
  </si>
  <si>
    <t>CB. 7.3.2 -Yes</t>
  </si>
  <si>
    <t>CB. 7.3.3 -No</t>
  </si>
  <si>
    <t>CB. 7.3.3 -Yes</t>
  </si>
  <si>
    <t>CB. 7.3.4 -No</t>
  </si>
  <si>
    <t>CB. 7.3.4 -Yes</t>
  </si>
  <si>
    <t>CB. 7.3.5 -No</t>
  </si>
  <si>
    <t>CB. 7.3.5 -Yes</t>
  </si>
  <si>
    <t>CB. 7.3.6 -No</t>
  </si>
  <si>
    <t>CB. 7.3.6 -Yes</t>
  </si>
  <si>
    <t>CB. 7.3.7 -N/A</t>
  </si>
  <si>
    <t>CB. 7.3.7 -No</t>
  </si>
  <si>
    <t>CB. 7.3.7 -Yes</t>
  </si>
  <si>
    <t>CB. 7.3.8 -N/A</t>
  </si>
  <si>
    <t>CB. 7.3.8 -No</t>
  </si>
  <si>
    <t>CB. 7.3.8 -Yes</t>
  </si>
  <si>
    <t>CB. 7.3.9 -N/A</t>
  </si>
  <si>
    <t>CB. 7.3.9 -No</t>
  </si>
  <si>
    <t>CB. 7.3.9 -Yes</t>
  </si>
  <si>
    <t>CB. 7.4.1 -N/A</t>
  </si>
  <si>
    <t>CB. 7.4.1 -No</t>
  </si>
  <si>
    <t>CB. 7.4.1 -Yes</t>
  </si>
  <si>
    <t>CB. 7.5.1 -No</t>
  </si>
  <si>
    <t>CB. 7.5.1 -Yes</t>
  </si>
  <si>
    <t>CB. 7.6.1 -N/A</t>
  </si>
  <si>
    <t>CB. 7.6.1 -No</t>
  </si>
  <si>
    <t>CB. 7.6.1 -Yes</t>
  </si>
  <si>
    <t>CB. 7.6.2 -N/A</t>
  </si>
  <si>
    <t>CB. 7.6.2 -No</t>
  </si>
  <si>
    <t>CB. 7.6.2 -Yes</t>
  </si>
  <si>
    <t>CB. 7.6.3 -N/A</t>
  </si>
  <si>
    <t>CB. 7.6.3 -No</t>
  </si>
  <si>
    <t>CB. 7.6.3 -Yes</t>
  </si>
  <si>
    <t>CB. 7.6.4 -N/A</t>
  </si>
  <si>
    <t>CB. 7.6.4 -No</t>
  </si>
  <si>
    <t>CB. 7.6.4 -Yes</t>
  </si>
  <si>
    <t>CB. 7.6.5 -N/A</t>
  </si>
  <si>
    <t>CB. 7.6.5 -No</t>
  </si>
  <si>
    <t>CB. 7.6.5 -Yes</t>
  </si>
  <si>
    <t>CB. 7.6.6 -N/A</t>
  </si>
  <si>
    <t>CB. 7.6.6 -No</t>
  </si>
  <si>
    <t>CB. 7.6.6 -Yes</t>
  </si>
  <si>
    <t>CB. 7.6.7 -N/A</t>
  </si>
  <si>
    <t>CB. 7.6.7 -No</t>
  </si>
  <si>
    <t>CB. 7.6.7 -Yes</t>
  </si>
  <si>
    <t>CB. 7.7.1 -No</t>
  </si>
  <si>
    <t>CB. 7.7.1 -Yes</t>
  </si>
  <si>
    <t>CB. 7.7.2 -No</t>
  </si>
  <si>
    <t>CB. 7.7.2 -Yes</t>
  </si>
  <si>
    <t>CB. 7.7.3 -No</t>
  </si>
  <si>
    <t>CB. 7.7.3 -Yes</t>
  </si>
  <si>
    <t>CB. 7.7.4 -No</t>
  </si>
  <si>
    <t>CB. 7.7.4 -Yes</t>
  </si>
  <si>
    <t>CB. 7.7.5 -No</t>
  </si>
  <si>
    <t>CB. 7.7.5 -Yes</t>
  </si>
  <si>
    <t>CB. 7.7.6 -No</t>
  </si>
  <si>
    <t>CB. 7.7.6 -Yes</t>
  </si>
  <si>
    <t>CB. 7.7.7 -N/A</t>
  </si>
  <si>
    <t>CB. 7.7.7 -No</t>
  </si>
  <si>
    <t>CB. 7.7.7 -Yes</t>
  </si>
  <si>
    <t>CB. 7.7.8 -No</t>
  </si>
  <si>
    <t>CB. 7.7.8 -Yes</t>
  </si>
  <si>
    <t>CB. 7.7.9 -No</t>
  </si>
  <si>
    <t>CB. 7.7.9 -Yes</t>
  </si>
  <si>
    <t>CB. 7.7.10 -No</t>
  </si>
  <si>
    <t>CB. 7.7.10 -Yes</t>
  </si>
  <si>
    <t>CB. 7.7.11 -N/A</t>
  </si>
  <si>
    <t>CB. 7.7.11 -No</t>
  </si>
  <si>
    <t>CB. 7.7.11 -Yes</t>
  </si>
  <si>
    <t>CB. 7.7.12 -No</t>
  </si>
  <si>
    <t>CB. 7.7.12 -Yes</t>
  </si>
  <si>
    <t>CB. 7.7.13 -N/A</t>
  </si>
  <si>
    <t>CB. 7.7.13 -No</t>
  </si>
  <si>
    <t>CB. 7.7.13 -Yes</t>
  </si>
  <si>
    <t>CB. 7.7.14 -No</t>
  </si>
  <si>
    <t>CB. 7.7.14 -Yes</t>
  </si>
  <si>
    <t>CB. 7.7.15 -No</t>
  </si>
  <si>
    <t>CB. 7.7.15 -Yes</t>
  </si>
  <si>
    <t>CB. 7.8.1 -N/A</t>
  </si>
  <si>
    <t>CB. 7.8.1 -No</t>
  </si>
  <si>
    <t>CB. 7.8.1 -Yes</t>
  </si>
  <si>
    <t>CB. 7.8.2 -N/A</t>
  </si>
  <si>
    <t>CB. 7.8.2 -No</t>
  </si>
  <si>
    <t>CB. 7.8.2 -Yes</t>
  </si>
  <si>
    <t>CB. 7.8.3 -N/A</t>
  </si>
  <si>
    <t>CB. 7.8.3 -No</t>
  </si>
  <si>
    <t>CB. 7.8.3 -Yes</t>
  </si>
  <si>
    <t>CB. 7.8.4 -No</t>
  </si>
  <si>
    <t>CB. 7.8.4 -Yes</t>
  </si>
  <si>
    <t>CB. 7.9.1 -No</t>
  </si>
  <si>
    <t>CB. 7.9.1 -Yes</t>
  </si>
  <si>
    <t>CB. 7.9.2 -No</t>
  </si>
  <si>
    <t>CB. 7.9.2 -Yes</t>
  </si>
  <si>
    <t>CB. 7.9.3 -N/A</t>
  </si>
  <si>
    <t>CB. 7.9.3 -No</t>
  </si>
  <si>
    <t>CB. 7.9.3 -Yes</t>
  </si>
  <si>
    <t>CB. 7.9.4 -No</t>
  </si>
  <si>
    <t>CB. 7.9.4 -Yes</t>
  </si>
  <si>
    <t>CB. 7.9.5 -N/A</t>
  </si>
  <si>
    <t>CB. 7.9.5 -No</t>
  </si>
  <si>
    <t>CB. 7.9.5 -Yes</t>
  </si>
  <si>
    <t>CB. 7.9.6 -N/A</t>
  </si>
  <si>
    <t>CB. 7.9.6 -No</t>
  </si>
  <si>
    <t>CB. 7.9.6 -Yes</t>
  </si>
  <si>
    <t>CB. 7.10.1 -N/A</t>
  </si>
  <si>
    <t>CB. 7.10.1 -No</t>
  </si>
  <si>
    <t>CB. 7.10.1 -Yes</t>
  </si>
  <si>
    <t>CB. 7.11.1 -N/A</t>
  </si>
  <si>
    <t>CB. 7.11.1 -No</t>
  </si>
  <si>
    <t>CB. 7.11.1 -Yes</t>
  </si>
  <si>
    <t>CB. 8.1 -N/A</t>
  </si>
  <si>
    <t>CB. 8.1 -No</t>
  </si>
  <si>
    <t>CB. 8.1 -Yes</t>
  </si>
  <si>
    <t>CB. 8.2 -N/A</t>
  </si>
  <si>
    <t>CB. 8.2 -No</t>
  </si>
  <si>
    <t>CB. 8.2 -Yes</t>
  </si>
  <si>
    <t>CB. 8.3 -N/A</t>
  </si>
  <si>
    <t>CB. 8.3 -No</t>
  </si>
  <si>
    <t>CB. 8.3 -Yes</t>
  </si>
  <si>
    <t>CB. 8.4 -N/A</t>
  </si>
  <si>
    <t>CB. 8.4 -No</t>
  </si>
  <si>
    <t>CB. 8.4 -Yes</t>
  </si>
  <si>
    <t>FV. 1.1.1 -N/A</t>
  </si>
  <si>
    <t>FV. 1.1.1 -No</t>
  </si>
  <si>
    <t>FV. 1.1.1 -Yes</t>
  </si>
  <si>
    <t>FV. 1.1.2 -N/A</t>
  </si>
  <si>
    <t>FV. 1.1.2 -No</t>
  </si>
  <si>
    <t>FV. 1.1.2 -Yes</t>
  </si>
  <si>
    <t>FV. 2.1.1 -N/A</t>
  </si>
  <si>
    <t>FV. 2.1.1 -No</t>
  </si>
  <si>
    <t>FV. 2.1.1 -Yes</t>
  </si>
  <si>
    <t>FV. 2.1.2 -N/A</t>
  </si>
  <si>
    <t>FV. 2.1.2 -No</t>
  </si>
  <si>
    <t>FV. 2.1.2 -Yes</t>
  </si>
  <si>
    <t>FV. 3.1 -N/A</t>
  </si>
  <si>
    <t>FV. 3.1 -No</t>
  </si>
  <si>
    <t>FV. 3.1 -Yes</t>
  </si>
  <si>
    <t>FV. 3.2 -N/A</t>
  </si>
  <si>
    <t>FV. 3.2 -No</t>
  </si>
  <si>
    <t>FV. 3.2 -Yes</t>
  </si>
  <si>
    <t>FV. 3.3 -N/A</t>
  </si>
  <si>
    <t>FV. 3.3 -No</t>
  </si>
  <si>
    <t>FV. 3.3 -Yes</t>
  </si>
  <si>
    <t>FV. 4.1.1 -N/A</t>
  </si>
  <si>
    <t>FV. 4.1.1 -No</t>
  </si>
  <si>
    <t>FV. 4.1.1 -Yes</t>
  </si>
  <si>
    <t>FV. 4.1.2a -N/A</t>
  </si>
  <si>
    <t>FV. 4.1.2a -No</t>
  </si>
  <si>
    <t>FV. 4.1.2a -Yes</t>
  </si>
  <si>
    <t>FV. 4.1.2b -N/A</t>
  </si>
  <si>
    <t>FV. 4.1.2b -No</t>
  </si>
  <si>
    <t>FV. 4.1.2b -Yes</t>
  </si>
  <si>
    <t>FV. 4.1.3 -N/A</t>
  </si>
  <si>
    <t>FV. 4.1.3 -No</t>
  </si>
  <si>
    <t>FV. 4.1.3 -Yes</t>
  </si>
  <si>
    <t>FV. 4.1.4 -No</t>
  </si>
  <si>
    <t>FV. 4.1.4 -Yes</t>
  </si>
  <si>
    <t>FV. 4.2.1 -N/A</t>
  </si>
  <si>
    <t>FV. 4.2.1 -No</t>
  </si>
  <si>
    <t>FV. 4.2.1 -Yes</t>
  </si>
  <si>
    <t>FV. 4.3.1 -N/A</t>
  </si>
  <si>
    <t>FV. 4.3.1 -No</t>
  </si>
  <si>
    <t>FV. 4.3.1 -Yes</t>
  </si>
  <si>
    <t>FV. 5.1.1 -No</t>
  </si>
  <si>
    <t>FV. 5.1.1 -Yes</t>
  </si>
  <si>
    <t>FV. 5.1.2 -N/A</t>
  </si>
  <si>
    <t>FV. 5.1.2 -No</t>
  </si>
  <si>
    <t>FV. 5.1.2 -Yes</t>
  </si>
  <si>
    <t>FV. 5.1.3 -No</t>
  </si>
  <si>
    <t>FV. 5.1.3 -Yes</t>
  </si>
  <si>
    <t>FV. 5.1.4 -N/A</t>
  </si>
  <si>
    <t>FV. 5.1.4 -No</t>
  </si>
  <si>
    <t>FV. 5.1.4 -Yes</t>
  </si>
  <si>
    <t>FV. 5.1.5 -N/A</t>
  </si>
  <si>
    <t>FV. 5.1.5 -No</t>
  </si>
  <si>
    <t>FV. 5.1.5 -Yes</t>
  </si>
  <si>
    <t>FV. 5.1.6 -N/A</t>
  </si>
  <si>
    <t>FV. 5.1.6 -No</t>
  </si>
  <si>
    <t>FV. 5.1.6 -Yes</t>
  </si>
  <si>
    <t>FV. 5.2.1 -No</t>
  </si>
  <si>
    <t>FV. 5.2.1 -Yes</t>
  </si>
  <si>
    <t>FV. 5.2.2 -N/A</t>
  </si>
  <si>
    <t>FV. 5.2.2 -No</t>
  </si>
  <si>
    <t>FV. 5.2.2 -Yes</t>
  </si>
  <si>
    <t>FV. 5.2.3 -N/A</t>
  </si>
  <si>
    <t>FV. 5.2.3 -No</t>
  </si>
  <si>
    <t>FV. 5.2.3 -Yes</t>
  </si>
  <si>
    <t>FV. 5.2.4 -N/A</t>
  </si>
  <si>
    <t>FV. 5.2.4 -No</t>
  </si>
  <si>
    <t>FV. 5.2.4 -Yes</t>
  </si>
  <si>
    <t>FV. 5.2.5 -N/A</t>
  </si>
  <si>
    <t>FV. 5.2.5 -No</t>
  </si>
  <si>
    <t>FV. 5.2.5 -Yes</t>
  </si>
  <si>
    <t>FV. 5.2.6 -N/A</t>
  </si>
  <si>
    <t>FV. 5.2.6 -No</t>
  </si>
  <si>
    <t>FV. 5.2.6 -Yes</t>
  </si>
  <si>
    <t>FV. 5.3.1 -N/A</t>
  </si>
  <si>
    <t>FV. 5.3.1 -No</t>
  </si>
  <si>
    <t>FV. 5.3.1 -Yes</t>
  </si>
  <si>
    <t>FV. 5.4.1 -N/A</t>
  </si>
  <si>
    <t>FV. 5.4.1 -No</t>
  </si>
  <si>
    <t>FV. 5.4.1 -Yes</t>
  </si>
  <si>
    <t>FV. 5.4.2 -N/A</t>
  </si>
  <si>
    <t>FV. 5.4.2 -No</t>
  </si>
  <si>
    <t>FV. 5.4.2 -Yes</t>
  </si>
  <si>
    <t>FV. 5.4.3 -N/A</t>
  </si>
  <si>
    <t>FV. 5.4.3 -No</t>
  </si>
  <si>
    <t>FV. 5.4.3 -Yes</t>
  </si>
  <si>
    <t>FV. 5.4.4 -N/A</t>
  </si>
  <si>
    <t>FV. 5.4.4 -No</t>
  </si>
  <si>
    <t>FV. 5.4.4 -Yes</t>
  </si>
  <si>
    <t>FV. 5.4.5 -N/A</t>
  </si>
  <si>
    <t>FV. 5.4.5 -No</t>
  </si>
  <si>
    <t>FV. 5.4.5 -Yes</t>
  </si>
  <si>
    <t>FV. 5.4.6 -N/A</t>
  </si>
  <si>
    <t>FV. 5.4.6 -No</t>
  </si>
  <si>
    <t>FV. 5.4.6 -Yes</t>
  </si>
  <si>
    <t>FV. 5.4.7 -N/A</t>
  </si>
  <si>
    <t>FV. 5.4.7 -No</t>
  </si>
  <si>
    <t>FV. 5.4.7 -Yes</t>
  </si>
  <si>
    <t>FV. 5.4.8 -N/A</t>
  </si>
  <si>
    <t>FV. 5.4.8 -No</t>
  </si>
  <si>
    <t>FV. 5.4.8 -Yes</t>
  </si>
  <si>
    <t>FV. 5.4.9 -N/A</t>
  </si>
  <si>
    <t>FV. 5.4.9 -No</t>
  </si>
  <si>
    <t>FV. 5.4.9 -Yes</t>
  </si>
  <si>
    <t>FV. 5.4.10 -N/A</t>
  </si>
  <si>
    <t>FV. 5.4.10 -No</t>
  </si>
  <si>
    <t>FV. 5.4.10 -Yes</t>
  </si>
  <si>
    <t>FV. 5.5.1 -N/A</t>
  </si>
  <si>
    <t>FV. 5.5.1 -No</t>
  </si>
  <si>
    <t>FV. 5.5.1 -Yes</t>
  </si>
  <si>
    <t>FV. 5.6.1 -No</t>
  </si>
  <si>
    <t>FV. 5.6.1 -Yes</t>
  </si>
  <si>
    <t>FV. 5.6.2 -No</t>
  </si>
  <si>
    <t>FV. 5.6.2 -Yes</t>
  </si>
  <si>
    <t>FV. 5.6.3 -N/A</t>
  </si>
  <si>
    <t>FV. 5.6.3 -No</t>
  </si>
  <si>
    <t>FV. 5.6.3 -Yes</t>
  </si>
  <si>
    <t>FV. 5.7.1 -N/A</t>
  </si>
  <si>
    <t>FV. 5.7.1 -No</t>
  </si>
  <si>
    <t>FV. 5.7.1 -Yes</t>
  </si>
  <si>
    <t>FV. 5.7.2 -N/A</t>
  </si>
  <si>
    <t>FV. 5.7.2 -No</t>
  </si>
  <si>
    <t>FV. 5.7.2 -Yes</t>
  </si>
  <si>
    <t>FV. 5.7.3 -N/A</t>
  </si>
  <si>
    <t>FV. 5.7.3 -No</t>
  </si>
  <si>
    <t>FV. 5.7.3 -Yes</t>
  </si>
  <si>
    <t>FV. 5.8.1 -N/A</t>
  </si>
  <si>
    <t>FV. 5.8.1 -No</t>
  </si>
  <si>
    <t>FV. 5.8.1 -Yes</t>
  </si>
  <si>
    <t>FV. 5.8.2 -N/A</t>
  </si>
  <si>
    <t>FV. 5.8.2 -No</t>
  </si>
  <si>
    <t>FV. 5.8.2 -Yes</t>
  </si>
  <si>
    <t>FV. 5.8.3 -No</t>
  </si>
  <si>
    <t>FV. 5.8.3 -Yes</t>
  </si>
  <si>
    <t>FV. 5.8.4 -N/A</t>
  </si>
  <si>
    <t>FV. 5.8.4 -No</t>
  </si>
  <si>
    <t>FV. 5.8.4 -Yes</t>
  </si>
  <si>
    <t>FV. 5.8.5 -N/A</t>
  </si>
  <si>
    <t>FV. 5.8.5 -No</t>
  </si>
  <si>
    <t>FV. 5.8.5 -Yes</t>
  </si>
  <si>
    <t>FV. 5.8.6 -N/A</t>
  </si>
  <si>
    <t>FV. 5.8.6 -No</t>
  </si>
  <si>
    <t>FV. 5.8.6 -Yes</t>
  </si>
  <si>
    <t>FV. 5.8.7 -No</t>
  </si>
  <si>
    <t>FV. 5.8.7 -Yes</t>
  </si>
  <si>
    <t>FV. 5.8.8 -N/A</t>
  </si>
  <si>
    <t>FV. 5.8.8 -No</t>
  </si>
  <si>
    <t>FV. 5.8.8 -Yes</t>
  </si>
  <si>
    <t>FV. 5.8.9 -N/A</t>
  </si>
  <si>
    <t>FV. 5.8.9 -No</t>
  </si>
  <si>
    <t>FV. 5.8.9 -Yes</t>
  </si>
  <si>
    <t>FV. 5.8.10 -N/A</t>
  </si>
  <si>
    <t>FV. 5.8.10 -No</t>
  </si>
  <si>
    <t>FV. 5.8.10 -Yes</t>
  </si>
  <si>
    <t>FV. 5.9.1 -N/A</t>
  </si>
  <si>
    <t>FV. 5.9.1 -No</t>
  </si>
  <si>
    <t>FV. 5.9.1 -Yes</t>
  </si>
  <si>
    <t>FV. 5.9.2 -N/A</t>
  </si>
  <si>
    <t>FV. 5.9.2 -No</t>
  </si>
  <si>
    <t>FV. 5.9.2 -Yes</t>
  </si>
  <si>
    <t>FRS.1 -No</t>
  </si>
  <si>
    <t>FRS.1 -Yes</t>
  </si>
  <si>
    <t>FRS.2 -No</t>
  </si>
  <si>
    <t>FRS.2 -Yes</t>
  </si>
  <si>
    <t>FRS.3 -No</t>
  </si>
  <si>
    <t>FRS.3 -Yes</t>
  </si>
  <si>
    <t>FRS.4 -No</t>
  </si>
  <si>
    <t>FRS.4 -Yes</t>
  </si>
  <si>
    <t>AF. 1.1.1</t>
  </si>
  <si>
    <t>Is there a reference system for each field, orchard, greenhouse, yard, plot, livestock building/pen, and/or other area/location used in production?
Compliance shall include visual identification in the form of:
- A physical sign at each field/orchard, greenhouse/yard/plot/livestock building/pen, or other farm area/location; 
or 
- A farm map, which also identifies the location of water sources, storage/handling facilities, ponds, stables, etc. and that could be cross-referenced to the identification system. 
No N/A.</t>
  </si>
  <si>
    <t>AF. 1.1.2</t>
  </si>
  <si>
    <t>Is a recording system established for each unit of production or other area/location to provide a record of the livestock/aquaculture production and/or agronomic activities undertaken at those locations?
Current records shall provide a history of GLOBALG.A.P. production of all production areas. No N/A.</t>
  </si>
  <si>
    <t>AF. 1.2.1</t>
  </si>
  <si>
    <t>Is there a risk assessment available for all sites registered for certification (this includes rented land, structures and equipment) and does this risk assessment show that the site in question is suitable for production, with regards to food safety, the environment, and health and welfare of animals in the scope of the livestock and aquaculture certification where applicable?
A written risk assessment to determine whether the sites are appropriate for production shall be available for all sites. It shall be ready for the initial inspection and maintained updated and reviewed when new sites enter in production and when risks for existing ones have changed, or at least annually, whichever is shorter. The risk assessment may be based on a generic one but shall be customized to the farm situation.
Risk assessments shall take into account:
- Potential physical, chemical (including allergens) and biological hazards
- Site history (for sites that are new to agricultural production, history of five years is advised and a minimum of one year shall be known)
- Impact of proposed enterprises on adjacent stock/crops/ environment, and the health and safety of animals in the scope of the livestock and aquaculture certification.
(See AF Annex 1 and AF Annex 2 for guidance on risk assessments. FV Annex 1 includes guidance regarding flooding)</t>
  </si>
  <si>
    <t>AF. 1.2.2</t>
  </si>
  <si>
    <t>Has a management plan that establishes strategies to minimize the risks identified in the risk assessment (AF 1.2.1) been developed and implemented?
A management plan addresses the risks identified in AF 1.2.1 and describes the hazard control procedures that justify that the site in question is suitable for production. This plan shall be appropriate to the farm operations, and there shall be evidence of its implementation and effectiveness. 
NOTE: Environmental risks do not need to be part of this plan and are covered under AF 7.1.1.</t>
  </si>
  <si>
    <t>AF. 2.1</t>
  </si>
  <si>
    <t>Are all records requested during the external inspection accessible and kept for a minimum period of 2 years, unless a longer requirement is stated in specific control points?</t>
  </si>
  <si>
    <t>AF. 2.2</t>
  </si>
  <si>
    <t>Does the producer take responsibility to conduct a minimum of one internal self-assessment per year against the GLOBALG.A.P. Standard?</t>
  </si>
  <si>
    <t>AF. 2.3</t>
  </si>
  <si>
    <t>Have effective corrective actions been taken as a result of non-conformances detected during the internal self-assessment or internal producer group inspections?</t>
  </si>
  <si>
    <t>AF. 3.1</t>
  </si>
  <si>
    <t>Does the farm have a written risk assessment for hygiene?</t>
  </si>
  <si>
    <t>AF. 3.2</t>
  </si>
  <si>
    <t>Does the farm have a documented hygiene procedure and visibly displayed hygiene instructions for all workers and visitors to the site whose activities might pose a risk to food safety?</t>
  </si>
  <si>
    <t>AF. 3.3</t>
  </si>
  <si>
    <t>Have all persons working on the farm received annual hygiene training appropriate to their activities and according to the hygiene instructions in AF 3.2?</t>
  </si>
  <si>
    <t>AF. 3.4</t>
  </si>
  <si>
    <t>Are the farm’s hygiene procedures implemented?</t>
  </si>
  <si>
    <t>AF. 4.1.1</t>
  </si>
  <si>
    <t>Does the producer have a written risk assessment for hazards to workers’ health and safety?</t>
  </si>
  <si>
    <t>AF. 4.1.2</t>
  </si>
  <si>
    <t>Does the farm have written health and safety procedures addressing issues identified in the risk assessment of AF 4.1.1?</t>
  </si>
  <si>
    <t>AF. 4.1.3</t>
  </si>
  <si>
    <t>Have all people working on the farm received health and safety training according to the risk assessment in AF 4.1.1?</t>
  </si>
  <si>
    <t>AF. 4.2.1</t>
  </si>
  <si>
    <t>Is there a record kept for training activities and attendees?</t>
  </si>
  <si>
    <t>AF. 4.2.2</t>
  </si>
  <si>
    <t>Do all workers handling and/or administering veterinary medicines, chemicals, disinfectants, plant protection products, biocides and/or other hazardous substances and all workers operating dangerous or complex equipment as defined in the risk analysis in AF 4.1.1 have evidence of competence or details of other such qualifications?</t>
  </si>
  <si>
    <t>AF. 4.3.1</t>
  </si>
  <si>
    <t>Do accident and emergency procedures exist? Are they visually displayed, and are they communicated to all persons associated with the farm activities, including subcontractors and visitors?</t>
  </si>
  <si>
    <t>AF. 4.3.2</t>
  </si>
  <si>
    <t>Are potential hazards clearly identified by warning signs?</t>
  </si>
  <si>
    <t>AF. 4.3.3</t>
  </si>
  <si>
    <t xml:space="preserve">Is safety advice for substances hazardous to workers’ health available/accessible? </t>
  </si>
  <si>
    <t>AF. 4.3.4</t>
  </si>
  <si>
    <t xml:space="preserve">Are first aid kits available at all permanent sites and in the vicinity of fieldwork? </t>
  </si>
  <si>
    <t>AF. 4.3.5</t>
  </si>
  <si>
    <t>Are there always an appropriate number of persons (at least one person) trained in first aid present on each farm whenever on-farm activities are being carried out?</t>
  </si>
  <si>
    <t>AF. 4.4.1</t>
  </si>
  <si>
    <t>Are workers, visitors and subcontractors equipped with suitable protective clothing in accordance with legal requirements and/or label instructions and/or as authorized by a competent authority?</t>
  </si>
  <si>
    <t>AF. 4.4.2</t>
  </si>
  <si>
    <t>Is protective clothing cleaned after use and stored in such a way as to prevent contamination of personal clothing?</t>
  </si>
  <si>
    <t>AF. 4.5.1</t>
  </si>
  <si>
    <t>Is a member of management clearly identifiable as responsible for the workers’ health, safety and welfare?</t>
  </si>
  <si>
    <t>AF. 4.5.2</t>
  </si>
  <si>
    <t>Does regular two-way communication take place between management and workers on issues related to workers’ health, safety and welfare? Is there evidence of actions taken from such communication?</t>
  </si>
  <si>
    <t>AF. 4.5.3</t>
  </si>
  <si>
    <t>Do workers have access to clean food storage areas, designated rest areas, hand-washing facilities, and drinking water?</t>
  </si>
  <si>
    <t>AF. 4.5.4</t>
  </si>
  <si>
    <t>Are on-site living quarters habitable and have the basic services and facilities?</t>
  </si>
  <si>
    <t>AF. 4.5.5</t>
  </si>
  <si>
    <t>Is transport for workers (on-farm, to and from fields/orchard) as provided by the producer safe and compliant with national regulations when used to transport workers on public roads?</t>
  </si>
  <si>
    <t>AF. 5.1</t>
  </si>
  <si>
    <t>When the producer makes use of subcontractors, do they oversee their activities in order to ensure that those activities relevant to GLOBALG.A.P. CPCC comply with the corresponding requirements?</t>
  </si>
  <si>
    <t>AF. 6.1.1</t>
  </si>
  <si>
    <t>Have possible waste products and sources of pollution been identified in all areas of the farm?</t>
  </si>
  <si>
    <t>AF. 6.2.1</t>
  </si>
  <si>
    <t>Is there a documented farm waste management plan to avoid and/or minimize wastage and pollution to the extent possible, and does the waste management plan include adequate provisions for waste disposal?</t>
  </si>
  <si>
    <t>AF. 6.2.2</t>
  </si>
  <si>
    <t>Is the site kept in a tidy and orderly condition?</t>
  </si>
  <si>
    <t>AF. 6.2.3</t>
  </si>
  <si>
    <t>Are holding areas for diesel and other fuel oil tanks environmentally safe?</t>
  </si>
  <si>
    <t>AF. 6.2.4</t>
  </si>
  <si>
    <t>Provided there is no risk of pest, disease and weed carry-over, are organic wastes composted on the farm and recycled?</t>
  </si>
  <si>
    <t>AF. 6.2.5</t>
  </si>
  <si>
    <t>Is the water used for washing and cleaning purposes disposed of in a manner that ensures the minimum health and safety risks and environmental impact?</t>
  </si>
  <si>
    <t>AF. 7.1.1</t>
  </si>
  <si>
    <t>Does each producer have a wildlife management and conservation plan for the farm business that acknowledges the impact of farming activities on the environment?</t>
  </si>
  <si>
    <t>AF. 7.1.2</t>
  </si>
  <si>
    <t>Has the producer considered how to enhance the environment for the benefit of the local community and flora and fauna? Is this policy compatible with sustainable commercial agricultural production and does it strive to minimize environmental impact of the agricultural activity?</t>
  </si>
  <si>
    <t>AF. 7.2.1</t>
  </si>
  <si>
    <t>Has consideration been given to the conversion of unproductive sites (e.g. low-lying wet areas, woodlands, headland strips, or areas of impoverished soil, etc.) to ecological focus areas for the encouragement of natural flora and fauna?</t>
  </si>
  <si>
    <t>AF. 7.3.1</t>
  </si>
  <si>
    <t xml:space="preserve">Can the producer show monitoring of on-farm energy use? </t>
  </si>
  <si>
    <t>AF. 7.3.2</t>
  </si>
  <si>
    <t>Based on the result of the monitoring, is there a plan to improve energy efficiency on the farm?</t>
  </si>
  <si>
    <t>AF. 7.3.3</t>
  </si>
  <si>
    <t>Does the plan to improve energy efficiency consider minimizing the use of non-renewable energy?</t>
  </si>
  <si>
    <t>AF. 7.4.1</t>
  </si>
  <si>
    <t>Where feasible, have measures been implemented to collect water and, where appropriate, to recycle taking into consideration all food safety aspects?</t>
  </si>
  <si>
    <t>AF. 8.1</t>
  </si>
  <si>
    <t>Is there a complaint procedure available relating to both internal and external issues covered by the GLOBALG.A.P. Standard and does this procedure ensure that complaints are adequately recorded, studied, and followed up, including a record of actions taken?</t>
  </si>
  <si>
    <t>AF. 9.1</t>
  </si>
  <si>
    <t xml:space="preserve">Does the producer have documented procedures on how to manage/initiate the withdrawal/recall of certified products from the marketplace and are these procedures tested annually? </t>
  </si>
  <si>
    <t>AF. 10.1</t>
  </si>
  <si>
    <t>Is there a risk assessment for food defense and are procedures in place to address identified food defense risks?</t>
  </si>
  <si>
    <t>AF. 11.1</t>
  </si>
  <si>
    <t>Does all transaction documentation include reference to the GLOBALG.A.P. status and the GGN?</t>
  </si>
  <si>
    <t>AF. 12.1</t>
  </si>
  <si>
    <t>Is the GLOBALG.A.P. word, trademark, GLOBALG.A.P. QR code or logo and the GGN (GLOBALG.A.P. Number) used according to the GLOBALG.A.P. General Regulations and according to the Sublicense and Certification Agreement?</t>
  </si>
  <si>
    <t>AF. 13.1</t>
  </si>
  <si>
    <t>Is there an effective system in place to identify and segregate all GLOBALG.A.P. certified and non-certified products?</t>
  </si>
  <si>
    <t>AF. 13.2</t>
  </si>
  <si>
    <t>In the case of producers registered for parallel production/ownership (where certified and non-certified products are produced and/or owned by one legal entity), is there a system to ensure that all final products originating from a certified production process are correctly identified?</t>
  </si>
  <si>
    <t>AF. 13.3</t>
  </si>
  <si>
    <t>Is there a final check to ensure the correct product dispatch of certified and non-certified products?</t>
  </si>
  <si>
    <t>AF. 13.4</t>
  </si>
  <si>
    <t>Are appropriate identification procedures in place and records for identifying products purchased from different sources available for all registered products?</t>
  </si>
  <si>
    <t>AF. 14.1</t>
  </si>
  <si>
    <t>Are sales records available for all quantities sold and all registered products?</t>
  </si>
  <si>
    <t>AF. 14.2</t>
  </si>
  <si>
    <t>Are quantities (produced, stored and/or purchased) recorded and summarized for all products?</t>
  </si>
  <si>
    <t>AF. 14.3</t>
  </si>
  <si>
    <t>Are conversion ratios and/or loss (input-output calculations of a given production process) during handling calculated and controlled?</t>
  </si>
  <si>
    <t>AF. 15.1</t>
  </si>
  <si>
    <t>Has the producer completed and signed the Food Safety Policy Declaration included in the IFA checklist?</t>
  </si>
  <si>
    <t>AF. 16.1</t>
  </si>
  <si>
    <t>Does the producer have a food fraud vulnerability risk assessment?</t>
  </si>
  <si>
    <t>AF. 16.2</t>
  </si>
  <si>
    <t>Does the producer have a food fraud mitigation plan and has it been implemented?</t>
  </si>
  <si>
    <t>AF. 17.1</t>
  </si>
  <si>
    <t>Does the producer have a documented procedure for non-conforming products and has it been implemented?</t>
  </si>
  <si>
    <t>CB. 1.1</t>
  </si>
  <si>
    <t xml:space="preserve">Is a GLOBALG.A.P. registered product traceable back to and trackable from the registered farm (and other relevant registered areas) where it has been produced and, if applicable, handled? </t>
  </si>
  <si>
    <t>CB. 2.1.1</t>
  </si>
  <si>
    <t>When seeds or propagation material have been purchased in the past 24 months, is there evidence that guarantees they have been obtained in compliance with variety registration laws (in the case mandatory variety registration exists in the respective country)?</t>
  </si>
  <si>
    <t>CB. 2.1.2</t>
  </si>
  <si>
    <t>Has the propagation material used been obtained in accordance to applicable intellectual property laws?</t>
  </si>
  <si>
    <t>CB. 2.1.3</t>
  </si>
  <si>
    <t>Are plant health quality control systems operational for in-house nursery propagation?</t>
  </si>
  <si>
    <t>CB. 2.2.1</t>
  </si>
  <si>
    <t>Is the purchased propagation material (seed, rootstocks, seedlings, plantlets, cuttings) accompanied by information of chemical treatments done by the supplier?</t>
  </si>
  <si>
    <t>CB. 2.2.2</t>
  </si>
  <si>
    <t>Are PPP treatments recorded for in-house nursery propagation materials applied during the plant propagation period?</t>
  </si>
  <si>
    <t>CB. 2.3.1</t>
  </si>
  <si>
    <t>Does the planting of or trials with genetically modified organisms (GMOs) comply with all applicable legislation in the country of production?</t>
  </si>
  <si>
    <t>CB. 2.3.2</t>
  </si>
  <si>
    <t xml:space="preserve">Is there documentation available of when the producer grows genetically modified organisms? </t>
  </si>
  <si>
    <t>CB. 2.3.3</t>
  </si>
  <si>
    <t>Have the producer’s direct clients been informed of the GMO status of the product?</t>
  </si>
  <si>
    <t>CB. 2.3.4</t>
  </si>
  <si>
    <t>Is there a plan for handling genetically modified (GM) material (i.e. crops and trials) identifying strategies to minimize contamination risks (e.g. such as accidental mixing of adjacent non-GM crops) and maintaining product integrity?</t>
  </si>
  <si>
    <t>CB. 2.3.5</t>
  </si>
  <si>
    <t>Are GM crops stored separately from other crops to avoid adventitious mixing?</t>
  </si>
  <si>
    <t>CB. 3.1</t>
  </si>
  <si>
    <t>Does the producer have a soil management plan?</t>
  </si>
  <si>
    <t>CB. 3.2</t>
  </si>
  <si>
    <t>Have soil maps been prepared for the farm?</t>
  </si>
  <si>
    <t>CB. 3.3</t>
  </si>
  <si>
    <t xml:space="preserve">Is there, where feasible, crop rotation for annual crops? </t>
  </si>
  <si>
    <t>CB. 3.4</t>
  </si>
  <si>
    <t>Have techniques been used to improve or maintain soil structure and avoid soil compaction?</t>
  </si>
  <si>
    <t>CB. 3.5</t>
  </si>
  <si>
    <t>Does the producer use techniques to reduce the possibility of soil erosion?</t>
  </si>
  <si>
    <t>CB. 3.6</t>
  </si>
  <si>
    <t>Has the producer taken into account the nutrient contribution of organic fertiliser applications?</t>
  </si>
  <si>
    <t>CB. 3.7</t>
  </si>
  <si>
    <t>Does the producer keep records on seed/planting rate, sowing/planting date?</t>
  </si>
  <si>
    <t>CB. 4.1.1</t>
  </si>
  <si>
    <t>Are recommendations for the application of fertilisers (organic or inorganic) provided by competent and qualified persons?
Where the fertilizer records show that the technically responsible person determining quantity and type of the fertilizer (organic or inorganic) is an external adviser, training and technical competence shall be demonstrated via official qualifications, specific training courses, etc., unless employed for that purpose by a competent organization (e.g. official advisory services).
Where the fertilizer records show that the technically responsible person determining quantity and type of fertilizer (organic or inorganic) is the producer or designated employee, experience shall be complemented by technical knowledge (e.g. access to product technical literature, specific training course attendance, etc.) and/or the use of tools (software, on farm detection methods, etc.).</t>
  </si>
  <si>
    <t>CB. 4.2.1</t>
  </si>
  <si>
    <t xml:space="preserve">Do records of all applications of soil and foliar fertilizers, both organic and inorganic, include the following criteria: Field, orchard or greenhouse reference and crop?
Records shall be kept of all fertilizer applications, detailing the geographical area and the name or reference of the field, orchard or greenhouse where the registered product crop is located. Records shall also be kept for hydroponic situations and where fertigation is used. No N/A. </t>
  </si>
  <si>
    <t>CB. 4.2.2</t>
  </si>
  <si>
    <t>Do records of all applications of soil and foliar fertilizers, both organic and inorganic, include the following criteria: Application dates?
The exact dates (day, month and year) of the application are detailed in the records of all fertilizer applications. No N/A.</t>
  </si>
  <si>
    <t>CB. 4.2.3</t>
  </si>
  <si>
    <t>Do records of all applications of soil and foliar fertilizers, both organic and inorganic, include the following criteria: Applied fertiliser types?
The trade name, type of fertilizer (e.g. NPK), and concentrations (e.g. 17-17-17) are detailed in the records of all fertilizer applications. No N/A.</t>
  </si>
  <si>
    <t>CB. 4.2.4</t>
  </si>
  <si>
    <t>Do records of all applications of soil and foliar fertilizers, both organic and inorganic, include the following criteria: Applied quantities?
The amount of product to be applied in weight or volume relative to a unit of area or number of plants or unit of time per volume of fertigation is detailed in the records of all fertilizer applications. The actual quantity applied shall be recorded, as this is not necessarily the same as the recommendation. No N/A.</t>
  </si>
  <si>
    <t>CB. 4.2.5</t>
  </si>
  <si>
    <t>Do records of all applications of soil and foliar fertilizers, both organic and inorganic, include the following criteria: Method of application?</t>
  </si>
  <si>
    <t>CB. 4.2.6</t>
  </si>
  <si>
    <t>Do records of all applications of soil and foliar fertilizers, both organic and inorganic, include the following criteria: Operator details?
The name of the operator who has applied the fertilizer is detailed in the records of all fertilizer applications. 
If a single individual makes all of the applications, it is acceptable to record the operator details only once.
If there is a team of workers performing the fertilization, all of them need to be listed in the records. No N/A.</t>
  </si>
  <si>
    <t>CB. 4.3.1</t>
  </si>
  <si>
    <t>Are all fertilisers stored: Separately from PPP's?
The minimum requirement is to prevent physical cross-contamination between fertilizers (organic and inorganic) and plant protection products by using a physical barrier (wall, sheeting, etc.). If fertilizers that are applied together with plant protection products (i.e. micronutrients or foliar fertilizers) are packed in a closed container, they can be stored with plant protection products.</t>
  </si>
  <si>
    <t>CB. 4.3.2</t>
  </si>
  <si>
    <t>Are all fertilisers stored: In a covered area?
The covered area is suitable to protect all inorganic fertilizers (e.g. powders, granules or liquids) from atmospheric influences (e.g. sunlight, frost and rain, high temperature). Based on a risk assessment (fertilizer type, weather conditions, storage duration and location), plastic coverage could be acceptable. It is permitted to store lime and gypsum in the field. As long as the storage requirements on the material safety data sheet are complied with, bulk liquid fertilizers can be stored outside in containers.</t>
  </si>
  <si>
    <t>CB. 4.3.3</t>
  </si>
  <si>
    <t>Are all fertilisers stored: In a clean area?</t>
  </si>
  <si>
    <t>CB. 4.3.4</t>
  </si>
  <si>
    <t>Are all fertilisers stored: In a dry area?</t>
  </si>
  <si>
    <t>CB. 4.3.5</t>
  </si>
  <si>
    <t>Are all fertilisers stored: In an appropriate manner that reduces the risk of contamination of water sources?</t>
  </si>
  <si>
    <t>CB. 4.3.6</t>
  </si>
  <si>
    <t>Are all fertilisers stored: Not together with harvested products?</t>
  </si>
  <si>
    <t>CB. 4.3.7</t>
  </si>
  <si>
    <t>Is there an up-to-date fertiliser stock inventory or stock calculation listing incoming fertiliser and records of use available?</t>
  </si>
  <si>
    <t>CB. 4.4.1</t>
  </si>
  <si>
    <t>Does the producer prevent the use of human sewage sludge on the farm?</t>
  </si>
  <si>
    <t>CB. 4.4.2</t>
  </si>
  <si>
    <t xml:space="preserve">Has a risk assessment been carried out for organic fertiliser, which, prior to application, considers its source, characteristics and intended use?
Documented evidence is available to demonstrate that a food safety and environmental risk assessment for the use of organic fertilizer has been done, and that at least the following have been considered: 
• type of organic fertilizer
•  method of treatment to obtain the organic fertilizer
•  microbial contamination (plant and human pathogens)
• weed/seed content
•  heavy metal content
•  timing of application, and placement of organic fertilizer (e.g. direct contact to edible part of crop, ground between crops, etc.).
 This also applies to substrates from biogas plants.
</t>
  </si>
  <si>
    <t>CB. 4.4.3</t>
  </si>
  <si>
    <t>Is organic fertiliser stored in an appropriate manner that reduces the risk of contamination of the environment?</t>
  </si>
  <si>
    <t>CB. 4.5.1</t>
  </si>
  <si>
    <t>Is the content of major nutrients (NPK) of applied fertilisers known?</t>
  </si>
  <si>
    <t>CB. 4.5.2</t>
  </si>
  <si>
    <t>Are purchased inorganic fertilisers accompanied by documented evidence of chemical content, which includes heavy metals?</t>
  </si>
  <si>
    <t>CB. 5.1.1</t>
  </si>
  <si>
    <t>Are tools used routinely to calculate and optimize the crop irrigation requirements?</t>
  </si>
  <si>
    <t>CB. 5.2.1</t>
  </si>
  <si>
    <t>Has a risk assessment been undertaken that evaluates environmental issues for water management on the farm and has it been reviewed by the management within the previous 12 months?</t>
  </si>
  <si>
    <t>CB. 5.2.2</t>
  </si>
  <si>
    <t>Is there a water management plan available that identifies water sources and measures to ensure the efficiency of application and which management has approved within the previous 12 months?</t>
  </si>
  <si>
    <t>CB. 5.2.3</t>
  </si>
  <si>
    <t>Are records for crop irrigation/fertigation water usage and for the previous individual crop cycle/s with total application volumes maintained?</t>
  </si>
  <si>
    <t>CB. 5.3.1</t>
  </si>
  <si>
    <t>Is the use of treated sewage water in pre-harvest activities justified according to a risk assessment?</t>
  </si>
  <si>
    <t>CB. 5.3.2</t>
  </si>
  <si>
    <t>Has a risk assessment on physical and chemical pollution of water used on pre-harvest activities (e.g. irrigation/fertigation, washings, spraying) been completed and has it been reviewed by the management within the last 12 months?</t>
  </si>
  <si>
    <t>CB. 5.3.3</t>
  </si>
  <si>
    <t>Is water used on pre-harvest activities analyzed at a frequency in line with the risk assessment (CB 5.3.2) taking into account current sector specific standards?</t>
  </si>
  <si>
    <t>CB. 5.3.4</t>
  </si>
  <si>
    <t>According to the risk assessment in CB 5.3.2 and current sector specific standards, does the laboratory analysis consider chemical and physical contamination, and is the laboratory accredited against ISO17025 or by competent national/local authorities for testing water?</t>
  </si>
  <si>
    <t>CB. 5.3.5</t>
  </si>
  <si>
    <t>Are corrective actions taken based on adverse results from the risk assessment before the next harvest cycle?</t>
  </si>
  <si>
    <t>CB. 5.4.1</t>
  </si>
  <si>
    <t>Where legally required, are there valid permits/licenses available for all farm water extraction, water storage infrastructure, on-farm usage and, where appropriate, any subsequent water discharge?</t>
  </si>
  <si>
    <t>CB. 5.4.2</t>
  </si>
  <si>
    <t>Where the water permits/licenses indicate specific restrictions, do the water usage and discharge records confirm that the management has complied with these?</t>
  </si>
  <si>
    <t>CB. 5.5.1</t>
  </si>
  <si>
    <t>Are water storage facilities present and well maintained to take advantage of periods of maximum water availability?</t>
  </si>
  <si>
    <t>CB. 6.1</t>
  </si>
  <si>
    <t>Has assistance with the implementation of IPM systems been obtained through training or advice?</t>
  </si>
  <si>
    <t>CB. 6.2</t>
  </si>
  <si>
    <t>Can the producer show evidence of implementing activities that fall under the category of: "Prevention"?</t>
  </si>
  <si>
    <t>CB. 6.3</t>
  </si>
  <si>
    <t>Can the producer show evidence of implementing activities that fall under the category of: "Observation and Monitoring"?</t>
  </si>
  <si>
    <t>CB. 6.4</t>
  </si>
  <si>
    <t>Can the producer show evidence of implementing activities that fall under the category of: "Intervention"?</t>
  </si>
  <si>
    <t>CB. 6.5</t>
  </si>
  <si>
    <t>Have anti-resistance recommendations, either on the label or other sources, been followed to maintain the effectiveness of available PPP's?</t>
  </si>
  <si>
    <t>CB. 7.1.1</t>
  </si>
  <si>
    <t xml:space="preserve">Is a current list kept of PPP's that are authorized in the country of production for use on crops being grown? </t>
  </si>
  <si>
    <t>CB. 7.1.2</t>
  </si>
  <si>
    <t>Does the producer only use PPP's that are currently authorized in the country of use for the target crop (i.e. where such an official registration scheme exists)?</t>
  </si>
  <si>
    <t>CB. 7.1.3</t>
  </si>
  <si>
    <t>Is the PPP that has been applied appropriate for the target as recommended on the product label?</t>
  </si>
  <si>
    <t>CB. 7.1.4</t>
  </si>
  <si>
    <t>Are invoices of PPPs kept?</t>
  </si>
  <si>
    <t>CB. 7.2.1</t>
  </si>
  <si>
    <t xml:space="preserve">Are the persons selecting the PPPs competent to make that choice? </t>
  </si>
  <si>
    <t>CB. 7.3.1</t>
  </si>
  <si>
    <t>Are records of all PPP applications kept and do they include the following minimum criteria:
- Crop name and/or variety
- Application location
- Date and end time of application
- Product trade name and active ingredient
- Pre-harvest interval</t>
  </si>
  <si>
    <t>CB. 7.3.2</t>
  </si>
  <si>
    <t>Are records of all PPP applications kept and do they include the following minimum criteria: Operator?</t>
  </si>
  <si>
    <t>CB. 7.3.3</t>
  </si>
  <si>
    <t>Are records of all plant protection product applications kept and do they include the following minimum criteria: Justification for application?</t>
  </si>
  <si>
    <t>CB. 7.3.4</t>
  </si>
  <si>
    <t>Are records of all plant protection product applications kept and do they include the following minimum criteria: Technical authorization for application?</t>
  </si>
  <si>
    <t>CB. 7.3.5</t>
  </si>
  <si>
    <t>Are records of all plant protection product applications kept and do they include the following minimum criteria: Product quantity applied?</t>
  </si>
  <si>
    <t>CB. 7.3.6</t>
  </si>
  <si>
    <t>Are records of all plant protection product applications kept and do they include the following minimum criteria: Application machinery used?</t>
  </si>
  <si>
    <t>CB. 7.3.7</t>
  </si>
  <si>
    <t>Are records of all plant protection product applications kept and do they include the following minimum criteria: Weather conditions at time of application?</t>
  </si>
  <si>
    <t>CB. 7.3.8</t>
  </si>
  <si>
    <t>Does the producer take active measures to prevent pesticide drift to neighboring plots?</t>
  </si>
  <si>
    <t>CB. 7.3.9</t>
  </si>
  <si>
    <t>Does the producer take active measures to prevent pesticide drift from neighboring plots?</t>
  </si>
  <si>
    <t>CB. 7.4.1</t>
  </si>
  <si>
    <t>Have the registered pre-harvest intervals been complied with?</t>
  </si>
  <si>
    <t>CB. 7.5.1</t>
  </si>
  <si>
    <t>Is surplus application mix or tank washings disposed of in a way that does not compromise food safety and the environment?</t>
  </si>
  <si>
    <t>CB. 7.6.1</t>
  </si>
  <si>
    <t>Can the producer demonstrate that information regarding the Maximum Residue Levels (MRLs) of the country(ies) of destination (i.e. market(s) in which the producer intends to trade) is available?</t>
  </si>
  <si>
    <t>CB. 7.6.2</t>
  </si>
  <si>
    <t>Has action been taken to meet the MRLs of the market in which the producer is intending to trade the produce?</t>
  </si>
  <si>
    <t>CB. 7.6.3</t>
  </si>
  <si>
    <t>Has the producer completed a risk assessment covering all registered crops to determine if the products will be compliant with the MRLs in the country of destination?</t>
  </si>
  <si>
    <t>CB. 7.6.4</t>
  </si>
  <si>
    <t>Is there evidence of residue tests, based on the results of the risk assessment?</t>
  </si>
  <si>
    <t>CB. 7.6.5</t>
  </si>
  <si>
    <t>Correct sampling procedures are followed?</t>
  </si>
  <si>
    <t>CB. 7.6.6</t>
  </si>
  <si>
    <t>The laboratory used for residue testing is accredited by a competent national authority to ISO 17025 or equivalent standard?</t>
  </si>
  <si>
    <t>CB. 7.6.7</t>
  </si>
  <si>
    <t>An action plan is in place in the event of an MRL is exceeded?</t>
  </si>
  <si>
    <t>CB. 7.7.1</t>
  </si>
  <si>
    <t>Are PPPs stored in accordance with local regulations in a secure place with sufficient facilities for measuring and mixing them, and are they kept in their original package?</t>
  </si>
  <si>
    <t>CB. 7.7.2</t>
  </si>
  <si>
    <t>Are plant protection products stored in a location that is: Sound?</t>
  </si>
  <si>
    <t>CB. 7.7.3</t>
  </si>
  <si>
    <t>Are plant protection products stored in a location that is: Appropriate to the temperature conditions?</t>
  </si>
  <si>
    <t>CB. 7.7.4</t>
  </si>
  <si>
    <t>Are plant protection products stored in a location that is: Well ventilated (in the case of walk-in storage)?</t>
  </si>
  <si>
    <t>CB. 7.7.5</t>
  </si>
  <si>
    <t>Are plant protection products stored in a location that is: Well lit?</t>
  </si>
  <si>
    <t>CB. 7.7.6</t>
  </si>
  <si>
    <t>Are plant protection products stored in a location that is: Located away from other materials?</t>
  </si>
  <si>
    <t>CB. 7.7.7</t>
  </si>
  <si>
    <t>Is all PPP storage shelving made of non-absorbent material?</t>
  </si>
  <si>
    <t>CB. 7.7.8</t>
  </si>
  <si>
    <t>Is the PPP storage facility able to retain spillage?</t>
  </si>
  <si>
    <t>CB. 7.7.9</t>
  </si>
  <si>
    <t>Are there facilities to deal with spillage?</t>
  </si>
  <si>
    <t>CB. 7.7.10</t>
  </si>
  <si>
    <t>Are keys and access to the PPPs storage facility limited to workers with formal training in the handling of PPPs?</t>
  </si>
  <si>
    <t>CB. 7.7.11</t>
  </si>
  <si>
    <t>Are PPPs approved for use on the crops registered for GLOBALG.A.P. Certification stored separately within the storage facility from PPPs used for other purposes?</t>
  </si>
  <si>
    <t>CB. 7.7.12</t>
  </si>
  <si>
    <t>Are liquids not stored on shelves above powders?</t>
  </si>
  <si>
    <t>CB. 7.7.13</t>
  </si>
  <si>
    <t>Is there an up-to-date plant protection product stock inventory or calculation of stock with incoming PPPs and records of use available?</t>
  </si>
  <si>
    <t>CB. 7.7.14</t>
  </si>
  <si>
    <t>Is the accident procedure visible and accessible within 10 meters of the plant protection product/chemical storage facilities?</t>
  </si>
  <si>
    <t>CB. 7.7.15</t>
  </si>
  <si>
    <t>Are there facilities to deal with accidental operator contamination?</t>
  </si>
  <si>
    <t>CB. 7.8.1</t>
  </si>
  <si>
    <t>Does the producer offer all workers who have contact with plant protection products the possibility to be submitted to annual health checks or with a frequency according to a risk assessment that considers their exposure and toxicity of products used?</t>
  </si>
  <si>
    <t>CB. 7.8.2</t>
  </si>
  <si>
    <t>Are there procedures dealing with re-entry times on the farm?</t>
  </si>
  <si>
    <t>CB. 7.8.3</t>
  </si>
  <si>
    <t>If concentrate PPPs are transported on and between farms, are they transported in a safe and secure manner?</t>
  </si>
  <si>
    <t>CB. 7.8.4</t>
  </si>
  <si>
    <t>When mixing PPPs, are the correct handling and filling procedures followed as stated on the label?</t>
  </si>
  <si>
    <t>CB. 7.9.1</t>
  </si>
  <si>
    <t>Are empty containers rinsed either via the use of an integrated pressure-rinsing device on the application equipment or at least three times with water before storage and disposal, and is the rinsate from empty containers returned to the application equipment tank or disposed of in accordance with CB 7.5.1?</t>
  </si>
  <si>
    <t>CB. 7.9.2</t>
  </si>
  <si>
    <t>Is re-use of empty PPP containers for purposes other than containing and transporting the identical product being avoided?</t>
  </si>
  <si>
    <t>CB. 7.9.3</t>
  </si>
  <si>
    <t>Are empty containers kept secure until disposal is possible?</t>
  </si>
  <si>
    <t>CB. 7.9.4</t>
  </si>
  <si>
    <t xml:space="preserve">Does disposal of empty PPP containers occur in a manner that avoids exposure to humans and contamination of the environment? </t>
  </si>
  <si>
    <t>CB. 7.9.5</t>
  </si>
  <si>
    <t>Are official collection and disposal systems used when available, and in that case are the empty containers adequately stored, labeled, and handled according to the rules of a collection system?</t>
  </si>
  <si>
    <t>CB. 7.9.6</t>
  </si>
  <si>
    <t>Are all local regulations regarding disposal or destruction of containers observed?</t>
  </si>
  <si>
    <t>CB. 7.10.1</t>
  </si>
  <si>
    <t>Are obsolete PPPs securely maintained and identified and disposed of by authorized or approved channels?</t>
  </si>
  <si>
    <t>CB. 7.11.1</t>
  </si>
  <si>
    <t>Are records available for all other substances, including those that are made on-farm, used on crops and/or soil that are not covered under the sections on fertilizer and PPPs?</t>
  </si>
  <si>
    <t>CB. 8.1</t>
  </si>
  <si>
    <t>Is equipment sensitive to food safety (e.g. PPP sprayers, irrigation/fertigation equipment, post-harvest product application equipment) maintained in a good state of repair, routinely verified and, where applicable, calibrated at least annually, and are records of measures taken within the previous 12 months available?</t>
  </si>
  <si>
    <t>CB. 8.2</t>
  </si>
  <si>
    <t>Is equipment sensitive to the environment and other equipment used on the farming activities (e.g. fertiliser spreaders, equipment used for weighing and temperature control) routinely verified and, where applicable, calibrated at least annually?</t>
  </si>
  <si>
    <t>CB. 8.3</t>
  </si>
  <si>
    <t>Is the producer involved in an independent calibration-certification scheme, where available?</t>
  </si>
  <si>
    <t>CB. 8.4</t>
  </si>
  <si>
    <t>Is the PPP equipment stored in such a way as to prevent product contamination?</t>
  </si>
  <si>
    <t>FV. 1.1.1</t>
  </si>
  <si>
    <t>Does the risk assessment for the farm site carried out as identified in AF 1.2.1. make particular reference to microbial contamination?</t>
  </si>
  <si>
    <t>FV. 1.1.2</t>
  </si>
  <si>
    <t xml:space="preserve">Has a management plan that establishes and implements strategies to minimize the risks identified in FV 1.1.1. been developed and implemented? </t>
  </si>
  <si>
    <t>FV. 2.1.1</t>
  </si>
  <si>
    <t>Is there a written justification for the use of soil fumigants?</t>
  </si>
  <si>
    <t>FV. 2.1.2</t>
  </si>
  <si>
    <t xml:space="preserve">Is any pre-planting interval complied with prior to planting? </t>
  </si>
  <si>
    <t>FV. 3.1</t>
  </si>
  <si>
    <t>Does the producer participate in substrate recycling programs for substrates where available?</t>
  </si>
  <si>
    <t>FV. 3.2</t>
  </si>
  <si>
    <t>If chemicals are used to sterilize substrates for reuse, have the location, the date of sterilization, type of chemical, method of sterilization, name of the operator and pre-planting interval been recorded?</t>
  </si>
  <si>
    <t>FV. 3.3</t>
  </si>
  <si>
    <t>If a substrate of natural origin is used, can it be demonstrated that it does not come from designated conservation areas?</t>
  </si>
  <si>
    <t>FV. 4.1.1</t>
  </si>
  <si>
    <t>Is there evidence of a risk assessment covering the microbiological quality of the water used in all pre-harvest operations?</t>
  </si>
  <si>
    <t>FV. 4.1.2a</t>
  </si>
  <si>
    <t>In case of leafy greens (also called potherbs, greens, vegetable greens, leafy greens, or salad greens); is water used on pre-harvest activities analyzed as part of the risk assessment and at a frequency in line with that risk assessment (FV 4.1.1.) and no less than indicated in Annex FV 1?</t>
  </si>
  <si>
    <t>FV. 4.1.2b</t>
  </si>
  <si>
    <t>For all crops not mentioned under FV 4.1.2a; is water used on pre-harvest activities analyzed as part of the risk assessment and at a frequency in line with that risk assessment (FV 4.1.1.) and no less than indicated in Annex FV 1?</t>
  </si>
  <si>
    <t>FV. 4.1.3</t>
  </si>
  <si>
    <t>In the case the risk assessment or the water tests require it, has the producer implemented adequate actions to prevent product contamination?</t>
  </si>
  <si>
    <t>FV. 4.1.4</t>
  </si>
  <si>
    <t>According to the risk assessment, FV 4.1.1, and current sector specific standards, does the laboratory analysis consider microbiological contamination, and is the laboratory accredited against ISO17025 or by competent national/ local authorities for testing water?</t>
  </si>
  <si>
    <t>FV. 4.2.1</t>
  </si>
  <si>
    <t>Does the interval between the application of organic fertiliser and the product harvest not compromise food safety?</t>
  </si>
  <si>
    <t>FV. 4.3.1</t>
  </si>
  <si>
    <t>Is there lack of evidence of excessive animal activity in the crop production area that is a potential food safety risk?</t>
  </si>
  <si>
    <t>FV. 5.1.1</t>
  </si>
  <si>
    <t>Has a hygiene risk assessment been performed for the harvest, pre-and post-farm gate transport process, and post-harvest activities including product handling?</t>
  </si>
  <si>
    <t>FV. 5.1.2</t>
  </si>
  <si>
    <t>Are there documented hygiene procedures and instructions for the harvest and post-harvest processes including product handling (also when they take place directly on the field, orchard or greenhouse) designed to prevent contamination of crop, crop production areas, food contact surfaces and harvested product?</t>
  </si>
  <si>
    <t>FV. 5.1.3</t>
  </si>
  <si>
    <t>Are the hygiene procedures and instructions for the harvest and post-harvest activities, including product handling, implemented?</t>
  </si>
  <si>
    <t>FV. 5.1.4</t>
  </si>
  <si>
    <t>Have workers received specific training in hygiene before harvesting and handling produce?</t>
  </si>
  <si>
    <t>FV. 5.1.5</t>
  </si>
  <si>
    <t>Are signs that communicate the primary hygiene instructions to workers and visitors, including at least instructions to workers, to wash their hands before returning to work clearly displayed?</t>
  </si>
  <si>
    <t>FV. 5.1.6</t>
  </si>
  <si>
    <t>Are smoking, eating, chewing and drinking confined to designated areas segregated from growing areas and products?</t>
  </si>
  <si>
    <t>FV. 5.2.1</t>
  </si>
  <si>
    <t>Do harvest workers who come into direct contact with the crops have access to appropriate hand-washing equipment and make use of it?</t>
  </si>
  <si>
    <t>FV. 5.2.2</t>
  </si>
  <si>
    <t>Do harvest workers have access to clean toilets in the vicinity of their work?</t>
  </si>
  <si>
    <t>FV. 5.2.3</t>
  </si>
  <si>
    <t>Do workers handling the product on the field or in a facility have access to clean toilets and hand-washing facilities in the vicinity of their work?</t>
  </si>
  <si>
    <t>FV. 5.2.4</t>
  </si>
  <si>
    <t>Are the harvest containers used exclusively for produce and are these containers, the tools used for harvesting and the harvest equipment appropriate for their intended use and cleaned, maintained and able to protect the product from contamination?</t>
  </si>
  <si>
    <t>FV. 5.2.5</t>
  </si>
  <si>
    <t>Are there suitable changing facilities for the workers?</t>
  </si>
  <si>
    <t>FV. 5.2.6</t>
  </si>
  <si>
    <t>Are vehicles used for transport of harvested produce and/or packed product and any equipment used for loading cleaned and maintained where necessary according to risk?</t>
  </si>
  <si>
    <t>FV. 5.3.1</t>
  </si>
  <si>
    <t>If ice (or water) is used during any operations relating to harvest or cooling, does it meet the microbial standards for drinking water, and is it handled under sanitary conditions to prevent produce contamination?</t>
  </si>
  <si>
    <t>FV. 5.4.1</t>
  </si>
  <si>
    <t>Is harvested produce protected from contamination?</t>
  </si>
  <si>
    <t>FV. 5.4.2</t>
  </si>
  <si>
    <t>Are all collection/storage/distribution points of packed produce, also those in the field, maintained in clean and hygienic conditions?</t>
  </si>
  <si>
    <t>FV. 5.4.3</t>
  </si>
  <si>
    <t>Are packing materials appropriate for use, and are they used and stored in clean and hygienic conditions so as to prevent them from becoming a source of contamination?</t>
  </si>
  <si>
    <t>FV. 5.4.4</t>
  </si>
  <si>
    <t xml:space="preserve">Are bits of packaging material and other non-produce waste removed from the field? </t>
  </si>
  <si>
    <t>FV. 5.4.5</t>
  </si>
  <si>
    <t>Are cleaning agents, lubricants, etc. stored to prevent chemical contamination of produce?</t>
  </si>
  <si>
    <t>FV. 5.4.6</t>
  </si>
  <si>
    <t>Are cleaning agents, lubricants etc. that may come into contact with produce approved for application in the food industry? Are label instructions followed correctly?</t>
  </si>
  <si>
    <t>FV. 5.4.7</t>
  </si>
  <si>
    <t xml:space="preserve">Are all forklifts and other driven transport trolleys clean and well maintained and of a suitable type to avoid contamination through emissions? </t>
  </si>
  <si>
    <t>FV. 5.4.8</t>
  </si>
  <si>
    <t>Is rejected and contaminated produce not introduced in the supply chain and is waste material effectively controlled in a way that it does not pose a risk of contamination?</t>
  </si>
  <si>
    <t>FV. 5.4.9</t>
  </si>
  <si>
    <t xml:space="preserve">Are breakage safe lamps and/or lamps with a protective cap used above the sorting, weighing and storage area? </t>
  </si>
  <si>
    <t>FV. 5.4.10</t>
  </si>
  <si>
    <t>Are there written procedures for handling glass and clear hard plastic in place?</t>
  </si>
  <si>
    <t>FV. 5.5.1</t>
  </si>
  <si>
    <t xml:space="preserve">Are temperature and humidity controls (where applicable) maintained and documented? </t>
  </si>
  <si>
    <t>FV. 5.6.1</t>
  </si>
  <si>
    <t>Is there a system for monitoring and correcting pest populations in the packing and storing areas?</t>
  </si>
  <si>
    <t>FV. 5.6.2</t>
  </si>
  <si>
    <t xml:space="preserve">Is there visual evidence that the pest monitoring and correcting process are effective? </t>
  </si>
  <si>
    <t>FV. 5.6.3</t>
  </si>
  <si>
    <t>Are detailed records kept of pest control inspections and necessary actions taken?</t>
  </si>
  <si>
    <t>FV. 5.7.1</t>
  </si>
  <si>
    <t>Is the source of water used for final product washing potable or declared suitable by the competent authorities?</t>
  </si>
  <si>
    <t>FV. 5.7.2</t>
  </si>
  <si>
    <t>If water is re-circulated for final product washing, has this water been filtered and are pH, concentration and exposure levels to disinfectant routinely monitored?</t>
  </si>
  <si>
    <t>FV. 5.7.3</t>
  </si>
  <si>
    <t>Is the laboratory carrying out the water analysis a suitable one?</t>
  </si>
  <si>
    <t>FV. 5.8.1</t>
  </si>
  <si>
    <t>Are all label instructions observed?</t>
  </si>
  <si>
    <t>FV. 5.8.2</t>
  </si>
  <si>
    <t xml:space="preserve">Are all the biocides, waxes and plant protection products used for post-harvest protection of the harvested crop officially registered in the country of use? </t>
  </si>
  <si>
    <t>FV. 5.8.3</t>
  </si>
  <si>
    <t xml:space="preserve">Is an up-to-date list maintained of post-harvest plant protection products that are used, and approved for use, on crops being grown? </t>
  </si>
  <si>
    <t>FV. 5.8.4</t>
  </si>
  <si>
    <t>Is the technically responsible person for the application of post-harvest plant protection products able to demonstrate competence and knowledge with regard to the application of biocides, waxes and plant protection products?</t>
  </si>
  <si>
    <t>FV. 5.8.5</t>
  </si>
  <si>
    <t>Is the source of water used for post-harvest treatments potable or declared suitable by the competent authorities?</t>
  </si>
  <si>
    <t>FV. 5.8.6</t>
  </si>
  <si>
    <t>Are the biocides, waxes and plant protection products used for post-harvest treatment stored away from produce and other materials?</t>
  </si>
  <si>
    <t>FV. 5.8.7</t>
  </si>
  <si>
    <t>Are all records of post-harvest treatments maintained and do they include the minimum criteria listed below? 
- Identity of harvested crops (i.e. lot or batch of produce); 
- Location 
- Application dates 
- Type of treatment 
- Product trade name and active ingredient 
- Product quantity</t>
  </si>
  <si>
    <t>FV. 5.8.8</t>
  </si>
  <si>
    <t xml:space="preserve">Are all records of post-harvest treatments maintained and do they include the minimum criteria listed below: Name of the operator? </t>
  </si>
  <si>
    <t>FV. 5.8.9</t>
  </si>
  <si>
    <t xml:space="preserve">Are all records of post-harvest treatments maintained and do they include the minimum criteria listed below: Justification for application? </t>
  </si>
  <si>
    <t>FV. 5.8.10</t>
  </si>
  <si>
    <t>Are all of the post-harvest plant protection product applications also considered under points CB 7.6?</t>
  </si>
  <si>
    <t>FV. 5.9.1</t>
  </si>
  <si>
    <t>Is the product labelling, where final packing takes place, done according to the applicable food regulations in the country of intended sale and according to any customer specifications?</t>
  </si>
  <si>
    <t>FV. 5.9.2</t>
  </si>
  <si>
    <t>Where the risk assessment indicates potential food allergen cross-contamination, are the products labelled to identify them?</t>
  </si>
  <si>
    <t>FRS.1</t>
  </si>
  <si>
    <t xml:space="preserve">Products
Have there been any changes to the following?
* Crop(s) produced
* Harvest Included (Included/Excluded)
*Product Handling (No/In Field/Facility/In field +Facility)
* Parallel Production (Yes/No)
*Parallel Ownership (Yes/No)
*Crops First Harvest in hectares (Uncovered/ Covered)
*Crops Further Harvest in hectares (Uncovered/Covered)
*Country(ies) of destination
</t>
  </si>
  <si>
    <t>FRS.2</t>
  </si>
  <si>
    <t xml:space="preserve">Contact Info
*Have there been any changes to:
*Contact name/surname
*Phone numbers (landline &amp; mobile)
*Email addresses
</t>
  </si>
  <si>
    <t>FRS.3</t>
  </si>
  <si>
    <t xml:space="preserve">PHU Updates
Have there been any changes to:
*PHU name/Ref
* Address or Land Registry Details
* City
* State
* Country
* Postal Code
*GG certified Crops handled
*Non-GG certified crops handled
</t>
  </si>
  <si>
    <t>FRS.4</t>
  </si>
  <si>
    <t xml:space="preserve">Site Updates
Have there been any changes to:
* Farm or Site Name/Ref
*Address or Land Registry Details
* City, state, country, post code
* Sub-GLNs (if applicable)
* Crops Grown on-site
*To be GG Registered (Y/N)
*Area in Hectares of registered crop in production (1st Harvest)
* Area in Hectares of registered crop in production (further harvest)
* Multiple or further harvest (Yes/No)
* Total hectares of Registered crop (not harvestable) for further harvest
*Packing On-Site (Yes/No)
</t>
  </si>
  <si>
    <t>GGFV52FA v1.1</t>
  </si>
  <si>
    <t>None</t>
  </si>
  <si>
    <t>CMi C0529815</t>
  </si>
  <si>
    <t>4063061164537</t>
  </si>
  <si>
    <t>PPU Test 1</t>
  </si>
  <si>
    <t>Test address</t>
  </si>
  <si>
    <t>Oxford</t>
  </si>
  <si>
    <t>OX1 2RR</t>
  </si>
  <si>
    <t>Aosta</t>
  </si>
  <si>
    <t>Jemima Silversmith</t>
  </si>
  <si>
    <t>8010144346</t>
  </si>
  <si>
    <t>satyapal.g@gmail.com</t>
  </si>
  <si>
    <t>Eva Cristina</t>
  </si>
  <si>
    <t>C0529817</t>
  </si>
  <si>
    <t>JS</t>
  </si>
  <si>
    <t>EC</t>
  </si>
  <si>
    <t>CMi C0556021</t>
  </si>
  <si>
    <t>4063061176240</t>
  </si>
  <si>
    <t>C0556023</t>
  </si>
  <si>
    <t>2456225</t>
  </si>
  <si>
    <t>4-02-2020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</si>
</sst>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0.0%"/>
  </numFmts>
  <fonts count="58">
    <font>
      <sz val="10"/>
      <name val="Arial"/>
    </font>
    <font>
      <sz val="11"/>
      <color theme="1"/>
      <name val="Calibri"/>
      <family val="2"/>
      <scheme val="minor"/>
    </font>
    <font>
      <sz val="8"/>
      <name val="Arial"/>
      <family val="2"/>
    </font>
    <font>
      <sz val="10"/>
      <name val="Arial"/>
      <family val="2"/>
    </font>
    <font>
      <b/>
      <sz val="10"/>
      <name val="Arial"/>
      <family val="2"/>
    </font>
    <font>
      <sz val="10"/>
      <color indexed="12"/>
      <name val="Arial"/>
      <family val="2"/>
    </font>
    <font>
      <sz val="10"/>
      <name val="MS Sans Serif"/>
      <family val="2"/>
    </font>
    <font>
      <sz val="10"/>
      <name val="Verdana"/>
      <family val="2"/>
    </font>
    <font>
      <b/>
      <sz val="18"/>
      <name val="Verdana"/>
      <family val="2"/>
    </font>
    <font>
      <sz val="10"/>
      <color indexed="10"/>
      <name val="Verdana"/>
      <family val="2"/>
    </font>
    <font>
      <b/>
      <sz val="20"/>
      <name val="Verdana"/>
      <family val="2"/>
    </font>
    <font>
      <b/>
      <sz val="10"/>
      <name val="Verdana"/>
      <family val="2"/>
    </font>
    <font>
      <sz val="10"/>
      <color indexed="9"/>
      <name val="Verdana"/>
      <family val="2"/>
    </font>
    <font>
      <b/>
      <sz val="10"/>
      <color indexed="10"/>
      <name val="Verdana"/>
      <family val="2"/>
    </font>
    <font>
      <b/>
      <sz val="16"/>
      <name val="Verdana"/>
      <family val="2"/>
    </font>
    <font>
      <sz val="11"/>
      <name val="Verdana"/>
      <family val="2"/>
    </font>
    <font>
      <b/>
      <sz val="11"/>
      <color indexed="10"/>
      <name val="Verdana"/>
      <family val="2"/>
    </font>
    <font>
      <sz val="10"/>
      <color indexed="8"/>
      <name val="Arial"/>
      <family val="2"/>
    </font>
    <font>
      <b/>
      <sz val="11"/>
      <name val="Calibri"/>
      <family val="2"/>
    </font>
    <font>
      <sz val="10"/>
      <color indexed="9"/>
      <name val="Verdana"/>
      <family val="2"/>
    </font>
    <font>
      <b/>
      <sz val="10"/>
      <color indexed="9"/>
      <name val="Verdana"/>
      <family val="2"/>
    </font>
    <font>
      <sz val="10"/>
      <color indexed="8"/>
      <name val="Verdana"/>
      <family val="2"/>
    </font>
    <font>
      <i/>
      <sz val="8"/>
      <color indexed="60"/>
      <name val="Verdana"/>
      <family val="2"/>
    </font>
    <font>
      <b/>
      <sz val="10"/>
      <color indexed="60"/>
      <name val="Verdana"/>
      <family val="2"/>
    </font>
    <font>
      <b/>
      <sz val="12"/>
      <color indexed="23"/>
      <name val="Verdana"/>
      <family val="2"/>
    </font>
    <font>
      <b/>
      <sz val="10"/>
      <color indexed="18"/>
      <name val="Verdana"/>
      <family val="2"/>
    </font>
    <font>
      <b/>
      <sz val="10"/>
      <color indexed="17"/>
      <name val="Verdana"/>
      <family val="2"/>
    </font>
    <font>
      <sz val="10"/>
      <color indexed="18"/>
      <name val="Verdana"/>
      <family val="2"/>
    </font>
    <font>
      <b/>
      <sz val="12"/>
      <color indexed="17"/>
      <name val="Verdana"/>
      <family val="2"/>
    </font>
    <font>
      <b/>
      <sz val="12"/>
      <color indexed="18"/>
      <name val="Verdana"/>
      <family val="2"/>
    </font>
    <font>
      <sz val="9"/>
      <name val="Verdana"/>
      <family val="2"/>
    </font>
    <font>
      <sz val="9"/>
      <color indexed="8"/>
      <name val="Verdana"/>
      <family val="2"/>
    </font>
    <font>
      <b/>
      <sz val="14"/>
      <name val="Verdana"/>
      <family val="2"/>
    </font>
    <font>
      <b/>
      <sz val="9"/>
      <name val="Verdana"/>
      <family val="2"/>
    </font>
    <font>
      <sz val="14"/>
      <name val="Verdana"/>
      <family val="2"/>
    </font>
    <font>
      <b/>
      <sz val="8"/>
      <name val="Verdana"/>
      <family val="2"/>
    </font>
    <font>
      <b/>
      <sz val="13"/>
      <color indexed="60"/>
      <name val="Verdana"/>
      <family val="2"/>
    </font>
    <font>
      <sz val="10"/>
      <color indexed="8"/>
      <name val="Arial"/>
      <family val="2"/>
    </font>
    <font>
      <b/>
      <sz val="9"/>
      <color indexed="18"/>
      <name val="Verdana"/>
      <family val="2"/>
    </font>
    <font>
      <sz val="11"/>
      <color indexed="8"/>
      <name val="Calibri"/>
      <family val="2"/>
    </font>
    <font>
      <sz val="10"/>
      <color rgb="FFFF0000"/>
      <name val="Verdana"/>
      <family val="2"/>
    </font>
    <font>
      <b/>
      <u/>
      <sz val="11"/>
      <name val="Verdana"/>
      <family val="2"/>
    </font>
    <font>
      <sz val="10"/>
      <color rgb="FF000000"/>
      <name val="Arial"/>
      <family val="2"/>
    </font>
    <font>
      <b/>
      <sz val="9"/>
      <color rgb="FFFF0000"/>
      <name val="Verdana"/>
      <family val="2"/>
    </font>
    <font>
      <sz val="9"/>
      <color indexed="62"/>
      <name val="Verdana"/>
      <family val="2"/>
    </font>
    <font>
      <b/>
      <sz val="10"/>
      <color indexed="62"/>
      <name val="Verdana"/>
      <family val="2"/>
    </font>
    <font>
      <sz val="12"/>
      <name val="宋体"/>
      <charset val="134"/>
    </font>
    <font>
      <b/>
      <sz val="12"/>
      <color rgb="FFFF0000"/>
      <name val="Verdana"/>
      <family val="2"/>
    </font>
    <font>
      <b/>
      <sz val="10"/>
      <color rgb="FF000080"/>
      <name val="Verdana"/>
      <family val="2"/>
    </font>
    <font>
      <b/>
      <sz val="12"/>
      <color rgb="FF000080"/>
      <name val="Verdana"/>
      <family val="2"/>
    </font>
    <font>
      <b/>
      <sz val="10"/>
      <color rgb="FFFF0000"/>
      <name val="Verdana"/>
      <family val="2"/>
    </font>
    <font>
      <b/>
      <sz val="10"/>
      <color rgb="FF993300"/>
      <name val="Verdana"/>
      <family val="2"/>
    </font>
    <font>
      <b/>
      <sz val="11"/>
      <color theme="1"/>
      <name val="Calibri"/>
      <family val="2"/>
      <scheme val="minor"/>
    </font>
    <font>
      <b/>
      <sz val="9"/>
      <name val="Arial"/>
      <family val="2"/>
    </font>
    <font>
      <sz val="9"/>
      <name val="Arial"/>
      <family val="2"/>
    </font>
    <font>
      <i/>
      <sz val="9"/>
      <color theme="1" tint="0.499984740745262"/>
      <name val="Arial"/>
      <family val="2"/>
    </font>
    <font>
      <i/>
      <sz val="9"/>
      <color theme="0" tint="-0.499984740745262"/>
      <name val="Arial"/>
      <family val="2"/>
    </font>
    <font>
      <i/>
      <sz val="9"/>
      <name val="Arial"/>
      <family val="2"/>
    </font>
  </fonts>
  <fills count="21">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indexed="51"/>
        <bgColor indexed="64"/>
      </patternFill>
    </fill>
    <fill>
      <patternFill patternType="solid">
        <fgColor indexed="50"/>
        <bgColor indexed="64"/>
      </patternFill>
    </fill>
    <fill>
      <patternFill patternType="solid">
        <fgColor indexed="53"/>
        <bgColor indexed="64"/>
      </patternFill>
    </fill>
    <fill>
      <patternFill patternType="solid">
        <fgColor indexed="9"/>
        <bgColor indexed="64"/>
      </patternFill>
    </fill>
    <fill>
      <patternFill patternType="solid">
        <fgColor indexed="22"/>
        <bgColor indexed="18"/>
      </patternFill>
    </fill>
    <fill>
      <patternFill patternType="solid">
        <fgColor indexed="60"/>
        <bgColor indexed="64"/>
      </patternFill>
    </fill>
    <fill>
      <patternFill patternType="lightGray"/>
    </fill>
    <fill>
      <patternFill patternType="solid">
        <fgColor indexed="49"/>
        <bgColor indexed="64"/>
      </patternFill>
    </fill>
    <fill>
      <patternFill patternType="solid">
        <fgColor rgb="FF92D050"/>
        <bgColor indexed="64"/>
      </patternFill>
    </fill>
    <fill>
      <patternFill patternType="solid">
        <fgColor theme="0"/>
        <bgColor indexed="64"/>
      </patternFill>
    </fill>
    <fill>
      <patternFill patternType="solid">
        <fgColor theme="0" tint="-0.24994659260841701"/>
        <bgColor indexed="64"/>
      </patternFill>
    </fill>
    <fill>
      <patternFill patternType="solid">
        <fgColor rgb="FFC0C0C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6795556505021"/>
        <bgColor indexed="64"/>
      </patternFill>
    </fill>
    <fill>
      <patternFill patternType="solid">
        <fgColor rgb="FFFFFF00"/>
        <bgColor indexed="64"/>
      </patternFill>
    </fill>
  </fills>
  <borders count="306">
    <border>
      <left/>
      <right/>
      <top/>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style="medium">
        <color indexed="64"/>
      </top>
      <bottom/>
      <diagonal/>
    </border>
    <border>
      <left style="medium">
        <color indexed="64"/>
      </left>
      <right style="thin">
        <color indexed="64"/>
      </right>
      <top style="medium">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right style="thin">
        <color indexed="64"/>
      </right>
      <top/>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double">
        <color indexed="64"/>
      </right>
      <top style="double">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ck">
        <color indexed="23"/>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bottom style="medium">
        <color indexed="64"/>
      </bottom>
      <diagonal/>
    </border>
    <border>
      <left style="double">
        <color indexed="64"/>
      </left>
      <right style="double">
        <color indexed="64"/>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9"/>
      </bottom>
      <diagonal/>
    </border>
    <border>
      <left style="thin">
        <color indexed="23"/>
      </left>
      <right/>
      <top style="thin">
        <color indexed="23"/>
      </top>
      <bottom style="thin">
        <color indexed="23"/>
      </bottom>
      <diagonal/>
    </border>
    <border>
      <left style="medium">
        <color indexed="64"/>
      </left>
      <right style="thin">
        <color indexed="64"/>
      </right>
      <top style="thin">
        <color indexed="64"/>
      </top>
      <bottom style="thin">
        <color indexed="64"/>
      </bottom>
      <diagonal/>
    </border>
    <border>
      <left style="medium">
        <color indexed="64"/>
      </left>
      <right style="thin">
        <color indexed="9"/>
      </right>
      <top style="medium">
        <color indexed="64"/>
      </top>
      <bottom style="hair">
        <color indexed="64"/>
      </bottom>
      <diagonal/>
    </border>
    <border>
      <left style="thin">
        <color indexed="9"/>
      </left>
      <right style="thin">
        <color indexed="9"/>
      </right>
      <top style="medium">
        <color indexed="64"/>
      </top>
      <bottom style="hair">
        <color indexed="64"/>
      </bottom>
      <diagonal/>
    </border>
    <border>
      <left style="thin">
        <color indexed="22"/>
      </left>
      <right style="thin">
        <color indexed="22"/>
      </right>
      <top/>
      <bottom/>
      <diagonal/>
    </border>
    <border>
      <left/>
      <right/>
      <top style="thin">
        <color indexed="9"/>
      </top>
      <bottom style="thin">
        <color indexed="9"/>
      </bottom>
      <diagonal/>
    </border>
    <border>
      <left/>
      <right/>
      <top style="thin">
        <color indexed="55"/>
      </top>
      <bottom style="thin">
        <color indexed="55"/>
      </bottom>
      <diagonal/>
    </border>
    <border>
      <left/>
      <right/>
      <top style="thin">
        <color indexed="55"/>
      </top>
      <bottom style="thin">
        <color indexed="64"/>
      </bottom>
      <diagonal/>
    </border>
    <border>
      <left/>
      <right/>
      <top/>
      <bottom style="thin">
        <color indexed="55"/>
      </bottom>
      <diagonal/>
    </border>
    <border>
      <left/>
      <right/>
      <top style="thin">
        <color indexed="9"/>
      </top>
      <bottom style="thin">
        <color indexed="64"/>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64"/>
      </right>
      <top/>
      <bottom style="thin">
        <color indexed="9"/>
      </bottom>
      <diagonal/>
    </border>
    <border>
      <left style="medium">
        <color indexed="64"/>
      </left>
      <right style="medium">
        <color indexed="64"/>
      </right>
      <top/>
      <bottom style="medium">
        <color indexed="64"/>
      </bottom>
      <diagonal/>
    </border>
    <border>
      <left/>
      <right style="medium">
        <color indexed="64"/>
      </right>
      <top style="thin">
        <color indexed="23"/>
      </top>
      <bottom style="thin">
        <color indexed="23"/>
      </bottom>
      <diagonal/>
    </border>
    <border>
      <left style="thin">
        <color indexed="23"/>
      </left>
      <right/>
      <top style="medium">
        <color indexed="64"/>
      </top>
      <bottom style="thin">
        <color indexed="23"/>
      </bottom>
      <diagonal/>
    </border>
    <border>
      <left style="thin">
        <color indexed="23"/>
      </left>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22"/>
      </right>
      <top style="thin">
        <color indexed="8"/>
      </top>
      <bottom style="thin">
        <color indexed="9"/>
      </bottom>
      <diagonal/>
    </border>
    <border>
      <left style="thin">
        <color indexed="22"/>
      </left>
      <right style="thin">
        <color indexed="22"/>
      </right>
      <top style="thin">
        <color indexed="8"/>
      </top>
      <bottom style="thin">
        <color indexed="9"/>
      </bottom>
      <diagonal/>
    </border>
    <border>
      <left style="thin">
        <color indexed="64"/>
      </left>
      <right/>
      <top style="thin">
        <color indexed="9"/>
      </top>
      <bottom style="thin">
        <color indexed="64"/>
      </bottom>
      <diagonal/>
    </border>
    <border>
      <left style="medium">
        <color indexed="64"/>
      </left>
      <right/>
      <top style="thin">
        <color indexed="23"/>
      </top>
      <bottom style="medium">
        <color indexed="64"/>
      </bottom>
      <diagonal/>
    </border>
    <border>
      <left/>
      <right style="thin">
        <color indexed="23"/>
      </right>
      <top style="thin">
        <color indexed="23"/>
      </top>
      <bottom style="medium">
        <color indexed="64"/>
      </bottom>
      <diagonal/>
    </border>
    <border>
      <left/>
      <right/>
      <top style="medium">
        <color indexed="64"/>
      </top>
      <bottom style="thin">
        <color indexed="23"/>
      </bottom>
      <diagonal/>
    </border>
    <border>
      <left/>
      <right style="thin">
        <color indexed="23"/>
      </right>
      <top style="medium">
        <color indexed="64"/>
      </top>
      <bottom style="thin">
        <color indexed="23"/>
      </bottom>
      <diagonal/>
    </border>
    <border>
      <left style="thin">
        <color indexed="64"/>
      </left>
      <right/>
      <top style="thin">
        <color indexed="9"/>
      </top>
      <bottom style="thin">
        <color indexed="9"/>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style="medium">
        <color indexed="64"/>
      </left>
      <right/>
      <top style="thin">
        <color indexed="23"/>
      </top>
      <bottom style="thin">
        <color indexed="23"/>
      </bottom>
      <diagonal/>
    </border>
    <border>
      <left style="medium">
        <color indexed="64"/>
      </left>
      <right style="thin">
        <color indexed="23"/>
      </right>
      <top/>
      <bottom/>
      <diagonal/>
    </border>
    <border>
      <left style="thin">
        <color indexed="23"/>
      </left>
      <right style="thin">
        <color indexed="23"/>
      </right>
      <top/>
      <bottom/>
      <diagonal/>
    </border>
    <border>
      <left style="thin">
        <color indexed="64"/>
      </left>
      <right/>
      <top/>
      <bottom style="thin">
        <color indexed="9"/>
      </bottom>
      <diagonal/>
    </border>
    <border>
      <left/>
      <right style="thin">
        <color indexed="64"/>
      </right>
      <top style="thin">
        <color indexed="9"/>
      </top>
      <bottom style="thin">
        <color indexed="64"/>
      </bottom>
      <diagonal/>
    </border>
    <border>
      <left style="thin">
        <color indexed="8"/>
      </left>
      <right/>
      <top style="thin">
        <color indexed="9"/>
      </top>
      <bottom style="thin">
        <color indexed="9"/>
      </bottom>
      <diagonal/>
    </border>
    <border>
      <left/>
      <right style="thin">
        <color indexed="22"/>
      </right>
      <top style="thin">
        <color indexed="9"/>
      </top>
      <bottom style="thin">
        <color indexed="9"/>
      </bottom>
      <diagonal/>
    </border>
    <border>
      <left style="thin">
        <color indexed="8"/>
      </left>
      <right style="thin">
        <color indexed="22"/>
      </right>
      <top/>
      <bottom style="thin">
        <color indexed="9"/>
      </bottom>
      <diagonal/>
    </border>
    <border>
      <left style="thin">
        <color indexed="22"/>
      </left>
      <right style="thin">
        <color indexed="22"/>
      </right>
      <top/>
      <bottom style="thin">
        <color indexed="9"/>
      </bottom>
      <diagonal/>
    </border>
    <border>
      <left style="thin">
        <color indexed="22"/>
      </left>
      <right/>
      <top/>
      <bottom/>
      <diagonal/>
    </border>
    <border>
      <left/>
      <right style="thin">
        <color indexed="8"/>
      </right>
      <top/>
      <bottom/>
      <diagonal/>
    </border>
    <border>
      <left style="thin">
        <color indexed="22"/>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22"/>
      </left>
      <right style="thin">
        <color indexed="22"/>
      </right>
      <top style="thin">
        <color indexed="9"/>
      </top>
      <bottom style="thin">
        <color indexed="55"/>
      </bottom>
      <diagonal/>
    </border>
    <border>
      <left style="thin">
        <color indexed="8"/>
      </left>
      <right/>
      <top style="thin">
        <color indexed="9"/>
      </top>
      <bottom style="thin">
        <color indexed="8"/>
      </bottom>
      <diagonal/>
    </border>
    <border>
      <left/>
      <right style="thin">
        <color indexed="22"/>
      </right>
      <top style="thin">
        <color indexed="9"/>
      </top>
      <bottom style="thin">
        <color indexed="8"/>
      </bottom>
      <diagonal/>
    </border>
    <border>
      <left style="thin">
        <color indexed="8"/>
      </left>
      <right style="thin">
        <color indexed="22"/>
      </right>
      <top style="thin">
        <color indexed="9"/>
      </top>
      <bottom style="thin">
        <color indexed="9"/>
      </bottom>
      <diagonal/>
    </border>
    <border>
      <left style="thin">
        <color indexed="22"/>
      </left>
      <right style="thin">
        <color indexed="22"/>
      </right>
      <top style="thin">
        <color indexed="9"/>
      </top>
      <bottom style="thin">
        <color indexed="9"/>
      </bottom>
      <diagonal/>
    </border>
    <border>
      <left style="thin">
        <color indexed="22"/>
      </left>
      <right style="thin">
        <color indexed="22"/>
      </right>
      <top style="thin">
        <color indexed="55"/>
      </top>
      <bottom style="thin">
        <color indexed="55"/>
      </bottom>
      <diagonal/>
    </border>
    <border>
      <left style="thin">
        <color indexed="22"/>
      </left>
      <right/>
      <top style="thin">
        <color indexed="55"/>
      </top>
      <bottom style="thin">
        <color indexed="8"/>
      </bottom>
      <diagonal/>
    </border>
    <border>
      <left/>
      <right/>
      <top style="thin">
        <color indexed="55"/>
      </top>
      <bottom style="thin">
        <color indexed="8"/>
      </bottom>
      <diagonal/>
    </border>
    <border>
      <left/>
      <right style="thin">
        <color indexed="22"/>
      </right>
      <top style="thin">
        <color indexed="55"/>
      </top>
      <bottom style="thin">
        <color indexed="8"/>
      </bottom>
      <diagonal/>
    </border>
    <border>
      <left style="thin">
        <color indexed="22"/>
      </left>
      <right/>
      <top style="thin">
        <color indexed="55"/>
      </top>
      <bottom style="thin">
        <color indexed="55"/>
      </bottom>
      <diagonal/>
    </border>
    <border>
      <left/>
      <right style="thin">
        <color indexed="22"/>
      </right>
      <top style="thin">
        <color indexed="55"/>
      </top>
      <bottom style="thin">
        <color indexed="55"/>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ck">
        <color indexed="23"/>
      </left>
      <right/>
      <top/>
      <bottom/>
      <diagonal/>
    </border>
    <border>
      <left style="thin">
        <color indexed="8"/>
      </left>
      <right/>
      <top/>
      <bottom style="thin">
        <color indexed="9"/>
      </bottom>
      <diagonal/>
    </border>
    <border>
      <left/>
      <right style="thin">
        <color indexed="9"/>
      </right>
      <top/>
      <bottom style="thin">
        <color indexed="9"/>
      </bottom>
      <diagonal/>
    </border>
    <border>
      <left style="thick">
        <color indexed="23"/>
      </left>
      <right/>
      <top style="thick">
        <color indexed="23"/>
      </top>
      <bottom style="thick">
        <color indexed="23"/>
      </bottom>
      <diagonal/>
    </border>
    <border>
      <left/>
      <right/>
      <top style="thick">
        <color indexed="23"/>
      </top>
      <bottom style="thick">
        <color indexed="23"/>
      </bottom>
      <diagonal/>
    </border>
    <border>
      <left/>
      <right style="thick">
        <color indexed="23"/>
      </right>
      <top style="thick">
        <color indexed="23"/>
      </top>
      <bottom style="thick">
        <color indexed="23"/>
      </bottom>
      <diagonal/>
    </border>
    <border>
      <left style="medium">
        <color indexed="64"/>
      </left>
      <right style="hair">
        <color indexed="64"/>
      </right>
      <top/>
      <bottom style="thin">
        <color indexed="9"/>
      </bottom>
      <diagonal/>
    </border>
    <border>
      <left style="hair">
        <color indexed="64"/>
      </left>
      <right style="thin">
        <color indexed="64"/>
      </right>
      <top/>
      <bottom style="thin">
        <color indexed="9"/>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9"/>
      </left>
      <right/>
      <top style="medium">
        <color indexed="64"/>
      </top>
      <bottom style="thin">
        <color indexed="64"/>
      </bottom>
      <diagonal/>
    </border>
    <border>
      <left/>
      <right style="thin">
        <color indexed="9"/>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thin">
        <color theme="0" tint="-0.24994659260841701"/>
      </bottom>
      <diagonal/>
    </border>
    <border>
      <left/>
      <right style="thin">
        <color indexed="8"/>
      </right>
      <top/>
      <bottom style="thin">
        <color theme="0" tint="-0.24994659260841701"/>
      </bottom>
      <diagonal/>
    </border>
    <border>
      <left style="thin">
        <color indexed="8"/>
      </left>
      <right style="thin">
        <color indexed="22"/>
      </right>
      <top/>
      <bottom style="thin">
        <color indexed="64"/>
      </bottom>
      <diagonal/>
    </border>
    <border>
      <left style="thin">
        <color indexed="22"/>
      </left>
      <right style="thin">
        <color indexed="22"/>
      </right>
      <top/>
      <bottom style="thin">
        <color indexed="64"/>
      </bottom>
      <diagonal/>
    </border>
    <border>
      <left style="thin">
        <color indexed="8"/>
      </left>
      <right/>
      <top style="thin">
        <color indexed="9"/>
      </top>
      <bottom style="double">
        <color indexed="64"/>
      </bottom>
      <diagonal/>
    </border>
    <border>
      <left/>
      <right/>
      <top style="thin">
        <color indexed="9"/>
      </top>
      <bottom style="double">
        <color indexed="64"/>
      </bottom>
      <diagonal/>
    </border>
    <border>
      <left/>
      <right/>
      <top style="double">
        <color indexed="64"/>
      </top>
      <bottom style="thin">
        <color indexed="8"/>
      </bottom>
      <diagonal/>
    </border>
    <border>
      <left/>
      <right style="thin">
        <color indexed="8"/>
      </right>
      <top style="double">
        <color indexed="64"/>
      </top>
      <bottom style="thin">
        <color indexed="8"/>
      </bottom>
      <diagonal/>
    </border>
    <border>
      <left/>
      <right/>
      <top style="double">
        <color indexed="64"/>
      </top>
      <bottom style="thin">
        <color indexed="64"/>
      </bottom>
      <diagonal/>
    </border>
    <border>
      <left style="thin">
        <color indexed="22"/>
      </left>
      <right/>
      <top style="thin">
        <color indexed="22"/>
      </top>
      <bottom/>
      <diagonal/>
    </border>
    <border>
      <left/>
      <right/>
      <top style="thin">
        <color indexed="22"/>
      </top>
      <bottom/>
      <diagonal/>
    </border>
    <border>
      <left/>
      <right style="thin">
        <color indexed="22"/>
      </right>
      <top style="thin">
        <color indexed="22"/>
      </top>
      <bottom/>
      <diagonal/>
    </border>
    <border>
      <left style="thin">
        <color indexed="22"/>
      </left>
      <right style="thin">
        <color indexed="8"/>
      </right>
      <top/>
      <bottom/>
      <diagonal/>
    </border>
    <border>
      <left style="thin">
        <color indexed="8"/>
      </left>
      <right style="thin">
        <color indexed="22"/>
      </right>
      <top style="thin">
        <color theme="0"/>
      </top>
      <bottom style="thin">
        <color indexed="8"/>
      </bottom>
      <diagonal/>
    </border>
    <border>
      <left style="thin">
        <color indexed="22"/>
      </left>
      <right style="thin">
        <color indexed="22"/>
      </right>
      <top style="thin">
        <color theme="0"/>
      </top>
      <bottom style="thin">
        <color indexed="8"/>
      </bottom>
      <diagonal/>
    </border>
    <border>
      <left style="thin">
        <color indexed="8"/>
      </left>
      <right style="thin">
        <color indexed="22"/>
      </right>
      <top style="thin">
        <color indexed="9"/>
      </top>
      <bottom style="thin">
        <color theme="0"/>
      </bottom>
      <diagonal/>
    </border>
    <border>
      <left style="thin">
        <color indexed="22"/>
      </left>
      <right style="thin">
        <color indexed="22"/>
      </right>
      <top style="thin">
        <color indexed="9"/>
      </top>
      <bottom style="thin">
        <color theme="0"/>
      </bottom>
      <diagonal/>
    </border>
    <border>
      <left style="thin">
        <color indexed="22"/>
      </left>
      <right/>
      <top style="thin">
        <color theme="0" tint="-0.34998626667073579"/>
      </top>
      <bottom style="thin">
        <color indexed="8"/>
      </bottom>
      <diagonal/>
    </border>
    <border>
      <left/>
      <right/>
      <top style="thin">
        <color theme="0" tint="-0.34998626667073579"/>
      </top>
      <bottom style="thin">
        <color indexed="8"/>
      </bottom>
      <diagonal/>
    </border>
    <border>
      <left/>
      <right style="thin">
        <color indexed="8"/>
      </right>
      <top style="thin">
        <color theme="0" tint="-0.34998626667073579"/>
      </top>
      <bottom style="thin">
        <color indexed="8"/>
      </bottom>
      <diagonal/>
    </border>
    <border>
      <left style="thin">
        <color auto="1"/>
      </left>
      <right style="thin">
        <color auto="1"/>
      </right>
      <top style="thin">
        <color auto="1"/>
      </top>
      <bottom style="thin">
        <color auto="1"/>
      </bottom>
      <diagonal/>
    </border>
    <border>
      <left style="thin">
        <color indexed="55"/>
      </left>
      <right/>
      <top/>
      <bottom/>
      <diagonal/>
    </border>
    <border>
      <left/>
      <right style="thin">
        <color indexed="64"/>
      </right>
      <top style="thin">
        <color indexed="55"/>
      </top>
      <bottom style="thin">
        <color theme="0" tint="-0.499984740745262"/>
      </bottom>
      <diagonal/>
    </border>
    <border>
      <left style="thin">
        <color indexed="55"/>
      </left>
      <right/>
      <top style="thin">
        <color indexed="9"/>
      </top>
      <bottom style="thin">
        <color indexed="64"/>
      </bottom>
      <diagonal/>
    </border>
    <border>
      <left style="thin">
        <color indexed="64"/>
      </left>
      <right/>
      <top/>
      <bottom style="thin">
        <color rgb="FFFFFFFF"/>
      </bottom>
      <diagonal/>
    </border>
    <border>
      <left/>
      <right/>
      <top/>
      <bottom style="thin">
        <color rgb="FFFFFFFF"/>
      </bottom>
      <diagonal/>
    </border>
    <border>
      <left/>
      <right style="thin">
        <color theme="0" tint="-0.499984740745262"/>
      </right>
      <top/>
      <bottom style="thin">
        <color rgb="FFFFFFFF"/>
      </bottom>
      <diagonal/>
    </border>
    <border>
      <left style="thin">
        <color theme="0" tint="-0.499984740745262"/>
      </left>
      <right style="thin">
        <color theme="0" tint="-0.499984740745262"/>
      </right>
      <top/>
      <bottom style="thin">
        <color rgb="FFFFFFFF"/>
      </bottom>
      <diagonal/>
    </border>
    <border>
      <left style="thin">
        <color theme="0" tint="-0.499984740745262"/>
      </left>
      <right/>
      <top/>
      <bottom style="thin">
        <color indexed="9"/>
      </bottom>
      <diagonal/>
    </border>
    <border>
      <left style="thin">
        <color theme="0" tint="-0.499984740745262"/>
      </left>
      <right style="thin">
        <color theme="0" tint="-0.499984740745262"/>
      </right>
      <top/>
      <bottom style="thin">
        <color indexed="9"/>
      </bottom>
      <diagonal/>
    </border>
    <border>
      <left style="thin">
        <color theme="0" tint="-0.499984740745262"/>
      </left>
      <right/>
      <top style="thin">
        <color indexed="9"/>
      </top>
      <bottom style="thin">
        <color indexed="9"/>
      </bottom>
      <diagonal/>
    </border>
    <border>
      <left/>
      <right style="thin">
        <color indexed="64"/>
      </right>
      <top style="thin">
        <color indexed="9"/>
      </top>
      <bottom style="thin">
        <color indexed="9"/>
      </bottom>
      <diagonal/>
    </border>
    <border>
      <left/>
      <right style="thin">
        <color theme="0" tint="-0.499984740745262"/>
      </right>
      <top style="thin">
        <color indexed="9"/>
      </top>
      <bottom style="thin">
        <color indexed="9"/>
      </bottom>
      <diagonal/>
    </border>
    <border>
      <left/>
      <right style="thin">
        <color theme="0" tint="-0.499984740745262"/>
      </right>
      <top style="thin">
        <color indexed="9"/>
      </top>
      <bottom style="thin">
        <color indexed="64"/>
      </bottom>
      <diagonal/>
    </border>
    <border>
      <left style="thin">
        <color theme="0" tint="-0.499984740745262"/>
      </left>
      <right style="thin">
        <color theme="0" tint="-0.499984740745262"/>
      </right>
      <top style="thin">
        <color indexed="9"/>
      </top>
      <bottom style="thin">
        <color indexed="64"/>
      </bottom>
      <diagonal/>
    </border>
    <border>
      <left style="thin">
        <color theme="0" tint="-0.499984740745262"/>
      </left>
      <right/>
      <top style="thin">
        <color indexed="9"/>
      </top>
      <bottom style="thin">
        <color indexed="64"/>
      </bottom>
      <diagonal/>
    </border>
    <border>
      <left style="thin">
        <color indexed="64"/>
      </left>
      <right/>
      <top style="thin">
        <color rgb="FFFFFFFF"/>
      </top>
      <bottom style="thin">
        <color indexed="9"/>
      </bottom>
      <diagonal/>
    </border>
    <border>
      <left/>
      <right/>
      <top style="thin">
        <color rgb="FFFFFFFF"/>
      </top>
      <bottom style="thin">
        <color indexed="9"/>
      </bottom>
      <diagonal/>
    </border>
    <border>
      <left/>
      <right style="thin">
        <color theme="0" tint="-0.499984740745262"/>
      </right>
      <top style="thin">
        <color rgb="FFFFFFFF"/>
      </top>
      <bottom style="thin">
        <color indexed="9"/>
      </bottom>
      <diagonal/>
    </border>
    <border>
      <left style="thin">
        <color indexed="64"/>
      </left>
      <right/>
      <top style="thin">
        <color theme="5" tint="-0.24994659260841701"/>
      </top>
      <bottom style="thin">
        <color indexed="64"/>
      </bottom>
      <diagonal/>
    </border>
    <border>
      <left/>
      <right/>
      <top style="thin">
        <color theme="5" tint="-0.24994659260841701"/>
      </top>
      <bottom style="thin">
        <color indexed="64"/>
      </bottom>
      <diagonal/>
    </border>
    <border>
      <left/>
      <right style="thin">
        <color indexed="64"/>
      </right>
      <top style="thin">
        <color theme="5" tint="-0.24994659260841701"/>
      </top>
      <bottom style="thin">
        <color indexed="64"/>
      </bottom>
      <diagonal/>
    </border>
    <border>
      <left style="thin">
        <color theme="0" tint="-0.34998626667073579"/>
      </left>
      <right style="thin">
        <color theme="0" tint="-0.34998626667073579"/>
      </right>
      <top/>
      <bottom style="thin">
        <color indexed="55"/>
      </bottom>
      <diagonal/>
    </border>
    <border>
      <left style="thin">
        <color indexed="55"/>
      </left>
      <right/>
      <top/>
      <bottom style="thin">
        <color indexed="55"/>
      </bottom>
      <diagonal/>
    </border>
    <border>
      <left style="thin">
        <color theme="0" tint="-0.34998626667073579"/>
      </left>
      <right style="thin">
        <color indexed="64"/>
      </right>
      <top/>
      <bottom style="thin">
        <color indexed="55"/>
      </bottom>
      <diagonal/>
    </border>
    <border>
      <left/>
      <right style="medium">
        <color indexed="64"/>
      </right>
      <top style="thin">
        <color theme="0" tint="-0.24994659260841701"/>
      </top>
      <bottom style="medium">
        <color indexed="64"/>
      </bottom>
      <diagonal/>
    </border>
    <border>
      <left/>
      <right/>
      <top style="thin">
        <color theme="0" tint="-0.24994659260841701"/>
      </top>
      <bottom style="medium">
        <color indexed="64"/>
      </bottom>
      <diagonal/>
    </border>
    <border>
      <left style="medium">
        <color indexed="64"/>
      </left>
      <right/>
      <top style="thin">
        <color theme="0"/>
      </top>
      <bottom style="medium">
        <color indexed="64"/>
      </bottom>
      <diagonal/>
    </border>
    <border>
      <left/>
      <right style="medium">
        <color indexed="64"/>
      </right>
      <top style="thin">
        <color theme="0" tint="-0.24994659260841701"/>
      </top>
      <bottom/>
      <diagonal/>
    </border>
    <border>
      <left/>
      <right/>
      <top style="thin">
        <color theme="0" tint="-0.24994659260841701"/>
      </top>
      <bottom/>
      <diagonal/>
    </border>
    <border>
      <left/>
      <right/>
      <top style="thin">
        <color theme="0"/>
      </top>
      <bottom style="thin">
        <color theme="0" tint="-0.24994659260841701"/>
      </bottom>
      <diagonal/>
    </border>
    <border>
      <left style="medium">
        <color indexed="64"/>
      </left>
      <right/>
      <top style="thin">
        <color theme="0"/>
      </top>
      <bottom style="thin">
        <color theme="0"/>
      </bottom>
      <diagonal/>
    </border>
    <border>
      <left/>
      <right style="medium">
        <color indexed="64"/>
      </right>
      <top style="medium">
        <color indexed="64"/>
      </top>
      <bottom style="thin">
        <color theme="0" tint="-0.24994659260841701"/>
      </bottom>
      <diagonal/>
    </border>
    <border>
      <left/>
      <right/>
      <top style="medium">
        <color indexed="64"/>
      </top>
      <bottom style="thin">
        <color theme="0" tint="-0.24994659260841701"/>
      </bottom>
      <diagonal/>
    </border>
    <border>
      <left/>
      <right/>
      <top style="medium">
        <color indexed="64"/>
      </top>
      <bottom style="thin">
        <color theme="0"/>
      </bottom>
      <diagonal/>
    </border>
    <border>
      <left style="thin">
        <color theme="0"/>
      </left>
      <right/>
      <top style="medium">
        <color indexed="64"/>
      </top>
      <bottom style="thin">
        <color theme="0"/>
      </bottom>
      <diagonal/>
    </border>
    <border>
      <left/>
      <right style="thin">
        <color theme="0"/>
      </right>
      <top style="medium">
        <color indexed="64"/>
      </top>
      <bottom/>
      <diagonal/>
    </border>
    <border>
      <left/>
      <right/>
      <top style="thin">
        <color indexed="64"/>
      </top>
      <bottom/>
      <diagonal/>
    </border>
    <border>
      <left/>
      <right style="thin">
        <color indexed="64"/>
      </right>
      <top style="thin">
        <color indexed="64"/>
      </top>
      <bottom/>
      <diagonal/>
    </border>
    <border>
      <left/>
      <right/>
      <top style="thin">
        <color indexed="8"/>
      </top>
      <bottom/>
      <diagonal/>
    </border>
    <border>
      <left/>
      <right style="thin">
        <color indexed="64"/>
      </right>
      <top style="thin">
        <color indexed="8"/>
      </top>
      <bottom/>
      <diagonal/>
    </border>
    <border>
      <left style="thin">
        <color indexed="64"/>
      </left>
      <right/>
      <top style="thin">
        <color indexed="9"/>
      </top>
      <bottom style="thin">
        <color indexed="22"/>
      </bottom>
      <diagonal/>
    </border>
    <border>
      <left style="thin">
        <color theme="0"/>
      </left>
      <right style="thin">
        <color indexed="9"/>
      </right>
      <top style="thin">
        <color indexed="9"/>
      </top>
      <bottom style="thin">
        <color indexed="22"/>
      </bottom>
      <diagonal/>
    </border>
    <border>
      <left style="thin">
        <color indexed="9"/>
      </left>
      <right style="thin">
        <color indexed="64"/>
      </right>
      <top style="thin">
        <color auto="1"/>
      </top>
      <bottom/>
      <diagonal/>
    </border>
    <border>
      <left/>
      <right/>
      <top style="thin">
        <color indexed="64"/>
      </top>
      <bottom/>
      <diagonal/>
    </border>
    <border>
      <left style="thin">
        <color indexed="64"/>
      </left>
      <right/>
      <top style="thin">
        <color indexed="22"/>
      </top>
      <bottom style="thin">
        <color indexed="55"/>
      </bottom>
      <diagonal/>
    </border>
    <border>
      <left style="thin">
        <color theme="0" tint="-0.34998626667073579"/>
      </left>
      <right style="thin">
        <color indexed="64"/>
      </right>
      <top style="thin">
        <color indexed="55"/>
      </top>
      <bottom style="thin">
        <color indexed="55"/>
      </bottom>
      <diagonal/>
    </border>
    <border>
      <left style="thin">
        <color theme="0" tint="-0.34998626667073579"/>
      </left>
      <right style="thin">
        <color indexed="64"/>
      </right>
      <top style="thin">
        <color indexed="55"/>
      </top>
      <bottom style="thin">
        <color indexed="23"/>
      </bottom>
      <diagonal/>
    </border>
    <border>
      <left style="thin">
        <color theme="0" tint="-0.34998626667073579"/>
      </left>
      <right style="thin">
        <color indexed="64"/>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theme="0"/>
      </bottom>
      <diagonal/>
    </border>
    <border>
      <left style="medium">
        <color indexed="64"/>
      </left>
      <right style="thin">
        <color indexed="64"/>
      </right>
      <top style="thin">
        <color theme="0"/>
      </top>
      <bottom style="medium">
        <color indexed="64"/>
      </bottom>
      <diagonal/>
    </border>
    <border>
      <left style="medium">
        <color indexed="64"/>
      </left>
      <right style="thin">
        <color theme="0"/>
      </right>
      <top style="thin">
        <color theme="0"/>
      </top>
      <bottom style="thin">
        <color indexed="64"/>
      </bottom>
      <diagonal/>
    </border>
    <border>
      <left style="thin">
        <color theme="0"/>
      </left>
      <right/>
      <top style="thin">
        <color auto="1"/>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bottom style="thin">
        <color theme="0"/>
      </bottom>
      <diagonal/>
    </border>
    <border>
      <left/>
      <right style="thin">
        <color indexed="64"/>
      </right>
      <top style="thin">
        <color indexed="64"/>
      </top>
      <bottom style="thin">
        <color indexed="64"/>
      </bottom>
      <diagonal/>
    </border>
    <border>
      <left/>
      <right style="medium">
        <color indexed="64"/>
      </right>
      <top style="thin">
        <color theme="0"/>
      </top>
      <bottom style="thin">
        <color theme="0"/>
      </bottom>
      <diagonal/>
    </border>
    <border>
      <left style="thin">
        <color indexed="64"/>
      </left>
      <right/>
      <top/>
      <bottom style="thin">
        <color theme="0"/>
      </bottom>
      <diagonal/>
    </border>
    <border>
      <left/>
      <right style="medium">
        <color indexed="64"/>
      </right>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theme="0"/>
      </top>
      <bottom style="thin">
        <color theme="0"/>
      </bottom>
      <diagonal/>
    </border>
    <border>
      <left style="thin">
        <color indexed="64"/>
      </left>
      <right/>
      <top style="thin">
        <color theme="0"/>
      </top>
      <bottom style="thin">
        <color indexed="64"/>
      </bottom>
      <diagonal/>
    </border>
    <border>
      <left/>
      <right style="medium">
        <color indexed="64"/>
      </right>
      <top style="thin">
        <color theme="0"/>
      </top>
      <bottom style="thin">
        <color indexed="64"/>
      </bottom>
      <diagonal/>
    </border>
    <border>
      <left style="medium">
        <color indexed="64"/>
      </left>
      <right style="thin">
        <color indexed="64"/>
      </right>
      <top style="thin">
        <color theme="0"/>
      </top>
      <bottom style="thin">
        <color theme="0"/>
      </bottom>
      <diagonal/>
    </border>
    <border>
      <left style="thin">
        <color auto="1"/>
      </left>
      <right style="thick">
        <color theme="0"/>
      </right>
      <top style="thin">
        <color auto="1"/>
      </top>
      <bottom style="thin">
        <color auto="1"/>
      </bottom>
      <diagonal/>
    </border>
    <border>
      <left style="thick">
        <color theme="0"/>
      </left>
      <right style="thick">
        <color theme="0"/>
      </right>
      <top style="thin">
        <color auto="1"/>
      </top>
      <bottom style="thin">
        <color auto="1"/>
      </bottom>
      <diagonal/>
    </border>
    <border>
      <left style="thick">
        <color theme="0"/>
      </left>
      <right style="medium">
        <color auto="1"/>
      </right>
      <top style="thin">
        <color auto="1"/>
      </top>
      <bottom style="thin">
        <color auto="1"/>
      </bottom>
      <diagonal/>
    </border>
    <border>
      <left style="thin">
        <color indexed="64"/>
      </left>
      <right style="thick">
        <color theme="0"/>
      </right>
      <top/>
      <bottom/>
      <diagonal/>
    </border>
    <border>
      <left style="thick">
        <color theme="0"/>
      </left>
      <right style="thick">
        <color theme="0"/>
      </right>
      <top/>
      <bottom/>
      <diagonal/>
    </border>
    <border>
      <left style="thick">
        <color theme="0"/>
      </left>
      <right style="medium">
        <color indexed="64"/>
      </right>
      <top/>
      <bottom/>
      <diagonal/>
    </border>
    <border>
      <left style="thin">
        <color auto="1"/>
      </left>
      <right style="thick">
        <color theme="0"/>
      </right>
      <top style="thin">
        <color auto="1"/>
      </top>
      <bottom style="medium">
        <color indexed="64"/>
      </bottom>
      <diagonal/>
    </border>
    <border>
      <left style="thick">
        <color theme="0"/>
      </left>
      <right style="thick">
        <color theme="0"/>
      </right>
      <top style="thin">
        <color auto="1"/>
      </top>
      <bottom style="medium">
        <color indexed="64"/>
      </bottom>
      <diagonal/>
    </border>
    <border>
      <left style="thick">
        <color theme="0"/>
      </left>
      <right style="medium">
        <color auto="1"/>
      </right>
      <top style="thin">
        <color auto="1"/>
      </top>
      <bottom style="medium">
        <color indexed="64"/>
      </bottom>
      <diagonal/>
    </border>
    <border>
      <left style="thin">
        <color indexed="23"/>
      </left>
      <right/>
      <top style="thin">
        <color indexed="23"/>
      </top>
      <bottom style="medium">
        <color indexed="64"/>
      </bottom>
      <diagonal/>
    </border>
    <border>
      <left/>
      <right/>
      <top style="thin">
        <color indexed="23"/>
      </top>
      <bottom style="medium">
        <color indexed="64"/>
      </bottom>
      <diagonal/>
    </border>
    <border>
      <left/>
      <right style="thin">
        <color indexed="23"/>
      </right>
      <top style="thin">
        <color indexed="23"/>
      </top>
      <bottom style="medium">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style="thin">
        <color indexed="64"/>
      </top>
      <bottom/>
      <diagonal/>
    </border>
    <border>
      <left style="hair">
        <color indexed="64"/>
      </left>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9"/>
      </top>
      <bottom style="thin">
        <color theme="0"/>
      </bottom>
      <diagonal/>
    </border>
    <border>
      <left/>
      <right style="thin">
        <color indexed="64"/>
      </right>
      <top style="thin">
        <color indexed="9"/>
      </top>
      <bottom style="thin">
        <color theme="0"/>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theme="0"/>
      </top>
      <bottom style="thin">
        <color theme="0"/>
      </bottom>
      <diagonal/>
    </border>
    <border>
      <left style="thin">
        <color auto="1"/>
      </left>
      <right/>
      <top/>
      <bottom style="thin">
        <color auto="1"/>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theme="0"/>
      </top>
      <bottom style="thin">
        <color indexed="9"/>
      </bottom>
      <diagonal/>
    </border>
    <border>
      <left/>
      <right style="thin">
        <color indexed="64"/>
      </right>
      <top style="thin">
        <color theme="0"/>
      </top>
      <bottom style="thin">
        <color indexed="9"/>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hair">
        <color indexed="64"/>
      </right>
      <top/>
      <bottom/>
      <diagonal/>
    </border>
    <border>
      <left style="hair">
        <color indexed="64"/>
      </left>
      <right/>
      <top/>
      <bottom/>
      <diagonal/>
    </border>
    <border>
      <left style="thin">
        <color indexed="64"/>
      </left>
      <right style="medium">
        <color indexed="64"/>
      </right>
      <top/>
      <bottom/>
      <diagonal/>
    </border>
    <border>
      <left style="medium">
        <color indexed="64"/>
      </left>
      <right style="hair">
        <color indexed="64"/>
      </right>
      <top style="thin">
        <color indexed="9"/>
      </top>
      <bottom style="medium">
        <color indexed="64"/>
      </bottom>
      <diagonal/>
    </border>
    <border>
      <left style="hair">
        <color indexed="64"/>
      </left>
      <right/>
      <top style="thin">
        <color indexed="9"/>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theme="0" tint="-4.9989318521683403E-2"/>
      </bottom>
      <diagonal/>
    </border>
    <border>
      <left/>
      <right/>
      <top style="medium">
        <color indexed="64"/>
      </top>
      <bottom style="medium">
        <color theme="0" tint="-4.9989318521683403E-2"/>
      </bottom>
      <diagonal/>
    </border>
    <border>
      <left/>
      <right style="thin">
        <color indexed="64"/>
      </right>
      <top style="medium">
        <color indexed="64"/>
      </top>
      <bottom style="medium">
        <color theme="0" tint="-4.9989318521683403E-2"/>
      </bottom>
      <diagonal/>
    </border>
    <border>
      <left style="thin">
        <color indexed="64"/>
      </left>
      <right/>
      <top style="medium">
        <color indexed="64"/>
      </top>
      <bottom style="thin">
        <color theme="0" tint="-4.9989318521683403E-2"/>
      </bottom>
      <diagonal/>
    </border>
    <border>
      <left/>
      <right style="thin">
        <color indexed="64"/>
      </right>
      <top style="medium">
        <color indexed="64"/>
      </top>
      <bottom style="thin">
        <color theme="0" tint="-4.9989318521683403E-2"/>
      </bottom>
      <diagonal/>
    </border>
    <border>
      <left style="medium">
        <color indexed="64"/>
      </left>
      <right/>
      <top style="medium">
        <color theme="0" tint="-4.9989318521683403E-2"/>
      </top>
      <bottom style="medium">
        <color indexed="64"/>
      </bottom>
      <diagonal/>
    </border>
    <border>
      <left/>
      <right/>
      <top style="medium">
        <color theme="0" tint="-4.9989318521683403E-2"/>
      </top>
      <bottom style="medium">
        <color indexed="64"/>
      </bottom>
      <diagonal/>
    </border>
    <border>
      <left/>
      <right style="thin">
        <color indexed="64"/>
      </right>
      <top style="medium">
        <color theme="0" tint="-4.9989318521683403E-2"/>
      </top>
      <bottom style="medium">
        <color indexed="64"/>
      </bottom>
      <diagonal/>
    </border>
    <border>
      <left/>
      <right style="thin">
        <color indexed="64"/>
      </right>
      <top style="thin">
        <color indexed="64"/>
      </top>
      <bottom style="medium">
        <color indexed="64"/>
      </bottom>
      <diagonal/>
    </border>
    <border>
      <left style="thin">
        <color indexed="64"/>
      </left>
      <right/>
      <top style="thin">
        <color theme="0" tint="-4.9989318521683403E-2"/>
      </top>
      <bottom style="medium">
        <color indexed="64"/>
      </bottom>
      <diagonal/>
    </border>
    <border>
      <left/>
      <right style="thin">
        <color indexed="64"/>
      </right>
      <top style="thin">
        <color theme="0" tint="-4.9989318521683403E-2"/>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thin">
        <color indexed="23"/>
      </bottom>
      <diagonal/>
    </border>
    <border>
      <left/>
      <right/>
      <top/>
      <bottom style="thin">
        <color indexed="23"/>
      </bottom>
      <diagonal/>
    </border>
    <border>
      <left/>
      <right style="thin">
        <color indexed="23"/>
      </right>
      <top/>
      <bottom style="thin">
        <color indexed="23"/>
      </bottom>
      <diagonal/>
    </border>
    <border>
      <left style="medium">
        <color indexed="64"/>
      </left>
      <right/>
      <top style="medium">
        <color indexed="64"/>
      </top>
      <bottom style="thin">
        <color rgb="FF808080"/>
      </bottom>
      <diagonal/>
    </border>
    <border>
      <left/>
      <right/>
      <top style="medium">
        <color indexed="64"/>
      </top>
      <bottom style="thin">
        <color rgb="FF808080"/>
      </bottom>
      <diagonal/>
    </border>
    <border>
      <left/>
      <right style="thin">
        <color rgb="FF808080"/>
      </right>
      <top style="medium">
        <color indexed="64"/>
      </top>
      <bottom style="thin">
        <color rgb="FF808080"/>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thin">
        <color indexed="64"/>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indexed="9"/>
      </left>
      <right/>
      <top/>
      <bottom/>
      <diagonal/>
    </border>
    <border>
      <left style="thin">
        <color indexed="22"/>
      </left>
      <right style="thin">
        <color indexed="22"/>
      </right>
      <top style="thin">
        <color indexed="9"/>
      </top>
      <bottom style="thin">
        <color indexed="55"/>
      </bottom>
      <diagonal/>
    </border>
    <border>
      <left style="thin">
        <color indexed="22"/>
      </left>
      <right/>
      <top style="thin">
        <color indexed="9"/>
      </top>
      <bottom style="thin">
        <color indexed="55"/>
      </bottom>
      <diagonal/>
    </border>
    <border>
      <left style="thin">
        <color indexed="22"/>
      </left>
      <right/>
      <top style="thin">
        <color indexed="55"/>
      </top>
      <bottom style="thin">
        <color indexed="55"/>
      </bottom>
      <diagonal/>
    </border>
    <border>
      <left/>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right/>
      <top style="thin">
        <color indexed="55"/>
      </top>
      <bottom style="double">
        <color indexed="64"/>
      </bottom>
      <diagonal/>
    </border>
    <border>
      <left/>
      <right/>
      <top style="thin">
        <color indexed="55"/>
      </top>
      <bottom/>
      <diagonal/>
    </border>
    <border>
      <left style="thin">
        <color indexed="22"/>
      </left>
      <right/>
      <top style="thin">
        <color indexed="8"/>
      </top>
      <bottom style="thin">
        <color indexed="22"/>
      </bottom>
      <diagonal/>
    </border>
    <border>
      <left/>
      <right/>
      <top style="thin">
        <color indexed="8"/>
      </top>
      <bottom style="thin">
        <color indexed="22"/>
      </bottom>
      <diagonal/>
    </border>
    <border>
      <left style="thin">
        <color indexed="22"/>
      </left>
      <right/>
      <top style="thin">
        <color indexed="22"/>
      </top>
      <bottom style="thin">
        <color indexed="22"/>
      </bottom>
      <diagonal/>
    </border>
    <border>
      <left/>
      <right style="thin">
        <color indexed="55"/>
      </right>
      <top style="thin">
        <color indexed="55"/>
      </top>
      <bottom style="thin">
        <color indexed="55"/>
      </bottom>
      <diagonal/>
    </border>
  </borders>
  <cellStyleXfs count="10">
    <xf numFmtId="0" fontId="0" fillId="0" borderId="0"/>
    <xf numFmtId="0" fontId="3" fillId="0" borderId="0"/>
    <xf numFmtId="0" fontId="17" fillId="0" borderId="0"/>
    <xf numFmtId="0" fontId="17" fillId="0" borderId="0"/>
    <xf numFmtId="0" fontId="17" fillId="0" borderId="0"/>
    <xf numFmtId="0" fontId="37" fillId="0" borderId="0"/>
    <xf numFmtId="0" fontId="17" fillId="0" borderId="0"/>
    <xf numFmtId="0" fontId="46" fillId="0" borderId="0"/>
    <xf numFmtId="0" fontId="1" fillId="0" borderId="0"/>
    <xf numFmtId="0" fontId="46" fillId="0" borderId="0"/>
  </cellStyleXfs>
  <cellXfs count="731">
    <xf numFmtId="0" fontId="0" fillId="0" borderId="0" xfId="0"/>
    <xf numFmtId="0" fontId="5" fillId="0" borderId="0" xfId="0" applyFont="1"/>
    <xf numFmtId="0" fontId="6" fillId="0" borderId="0" xfId="0" applyFont="1"/>
    <xf numFmtId="0" fontId="6" fillId="0" borderId="0" xfId="0" applyFont="1" applyAlignment="1">
      <alignment wrapText="1"/>
    </xf>
    <xf numFmtId="0" fontId="3" fillId="0" borderId="0" xfId="0" applyFont="1"/>
    <xf numFmtId="0" fontId="7" fillId="0" borderId="0" xfId="0" applyFont="1" applyAlignment="1">
      <alignment vertical="top"/>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vertical="top" wrapText="1"/>
    </xf>
    <xf numFmtId="0" fontId="7" fillId="0" borderId="0" xfId="0" applyFont="1" applyAlignment="1" applyProtection="1">
      <alignment vertical="top"/>
    </xf>
    <xf numFmtId="0" fontId="10" fillId="0" borderId="0" xfId="0" applyFont="1" applyAlignment="1"/>
    <xf numFmtId="0" fontId="11" fillId="0" borderId="0" xfId="0" applyFont="1" applyAlignment="1">
      <alignment vertical="top"/>
    </xf>
    <xf numFmtId="0" fontId="11" fillId="0" borderId="2" xfId="0" applyFont="1" applyBorder="1" applyAlignment="1">
      <alignment horizontal="center" vertical="center"/>
    </xf>
    <xf numFmtId="0" fontId="11" fillId="0" borderId="0" xfId="0" applyFont="1" applyBorder="1" applyAlignment="1">
      <alignment vertical="center"/>
    </xf>
    <xf numFmtId="0" fontId="11" fillId="0" borderId="0" xfId="0" applyFont="1" applyBorder="1" applyAlignment="1" applyProtection="1">
      <alignment vertical="center"/>
    </xf>
    <xf numFmtId="0" fontId="11" fillId="0" borderId="5" xfId="0" applyFont="1" applyBorder="1" applyAlignment="1">
      <alignment horizontal="center" vertical="top"/>
    </xf>
    <xf numFmtId="0" fontId="13" fillId="0" borderId="0" xfId="0" applyFont="1" applyBorder="1" applyAlignment="1">
      <alignment vertical="top" wrapText="1"/>
    </xf>
    <xf numFmtId="0" fontId="13" fillId="0" borderId="0" xfId="0" applyFont="1" applyBorder="1" applyAlignment="1" applyProtection="1">
      <alignment vertical="top" wrapText="1"/>
    </xf>
    <xf numFmtId="0" fontId="12" fillId="0" borderId="6" xfId="0" applyFont="1" applyBorder="1" applyAlignment="1">
      <alignment vertical="top"/>
    </xf>
    <xf numFmtId="0" fontId="7" fillId="0" borderId="7" xfId="0" applyFont="1" applyFill="1" applyBorder="1" applyAlignment="1">
      <alignment vertical="top" wrapText="1"/>
    </xf>
    <xf numFmtId="0" fontId="12" fillId="0" borderId="8" xfId="0" applyFont="1" applyBorder="1" applyAlignment="1">
      <alignment horizontal="center" vertical="top"/>
    </xf>
    <xf numFmtId="0" fontId="12" fillId="0" borderId="0" xfId="0" applyFont="1" applyBorder="1" applyAlignment="1">
      <alignment vertical="top"/>
    </xf>
    <xf numFmtId="0" fontId="7" fillId="0" borderId="0" xfId="0" applyFont="1" applyBorder="1" applyAlignment="1" applyProtection="1">
      <alignment vertical="top"/>
    </xf>
    <xf numFmtId="0" fontId="12" fillId="0" borderId="9" xfId="0" applyFont="1" applyBorder="1" applyAlignment="1">
      <alignment vertical="top"/>
    </xf>
    <xf numFmtId="0" fontId="7" fillId="0" borderId="11" xfId="0" applyFont="1" applyFill="1" applyBorder="1" applyAlignment="1">
      <alignment vertical="top" wrapText="1"/>
    </xf>
    <xf numFmtId="0" fontId="12" fillId="0" borderId="12" xfId="0" applyFont="1" applyBorder="1" applyAlignment="1">
      <alignment horizontal="center" vertical="top"/>
    </xf>
    <xf numFmtId="0" fontId="11" fillId="0" borderId="5" xfId="0" applyFont="1" applyBorder="1" applyAlignment="1">
      <alignment vertical="top" wrapText="1"/>
    </xf>
    <xf numFmtId="0" fontId="12" fillId="0" borderId="13" xfId="0" applyFont="1" applyBorder="1" applyAlignment="1">
      <alignment vertical="top"/>
    </xf>
    <xf numFmtId="0" fontId="12" fillId="0" borderId="14" xfId="0" applyFont="1" applyBorder="1" applyAlignment="1">
      <alignment vertical="top"/>
    </xf>
    <xf numFmtId="0" fontId="11" fillId="0" borderId="3" xfId="0" applyFont="1" applyBorder="1" applyAlignment="1">
      <alignment horizontal="left" vertical="center" textRotation="90" wrapText="1"/>
    </xf>
    <xf numFmtId="0" fontId="13" fillId="0" borderId="5" xfId="0" applyFont="1" applyBorder="1" applyAlignment="1">
      <alignment vertical="top" wrapText="1"/>
    </xf>
    <xf numFmtId="0" fontId="11" fillId="0" borderId="15" xfId="0" applyFont="1" applyBorder="1" applyAlignment="1">
      <alignment vertical="top" wrapText="1"/>
    </xf>
    <xf numFmtId="0" fontId="15" fillId="0" borderId="0" xfId="0" applyFont="1" applyAlignment="1">
      <alignment vertical="top"/>
    </xf>
    <xf numFmtId="0" fontId="15" fillId="0" borderId="0" xfId="0" applyNumberFormat="1" applyFont="1" applyAlignment="1">
      <alignment horizontal="right" vertical="top"/>
    </xf>
    <xf numFmtId="0" fontId="8" fillId="0" borderId="0" xfId="0" applyFont="1" applyAlignment="1">
      <alignment horizontal="center" vertical="top" wrapText="1"/>
    </xf>
    <xf numFmtId="0" fontId="14" fillId="0" borderId="0" xfId="0" applyFont="1" applyAlignment="1">
      <alignment horizontal="center" vertical="top" wrapText="1"/>
    </xf>
    <xf numFmtId="0" fontId="15" fillId="0" borderId="0" xfId="0" applyFont="1" applyAlignment="1">
      <alignment vertical="top" wrapText="1"/>
    </xf>
    <xf numFmtId="0" fontId="16" fillId="0" borderId="0" xfId="0" applyFont="1" applyAlignment="1">
      <alignment vertical="top" wrapText="1"/>
    </xf>
    <xf numFmtId="0" fontId="17" fillId="0" borderId="1" xfId="4" applyFont="1" applyFill="1" applyBorder="1" applyAlignment="1">
      <alignment horizontal="right" wrapText="1"/>
    </xf>
    <xf numFmtId="0" fontId="17" fillId="0" borderId="1" xfId="4" applyFont="1" applyFill="1" applyBorder="1" applyAlignment="1">
      <alignment wrapText="1"/>
    </xf>
    <xf numFmtId="0" fontId="17" fillId="0" borderId="1" xfId="3" applyFont="1" applyFill="1" applyBorder="1" applyAlignment="1"/>
    <xf numFmtId="0" fontId="3" fillId="0" borderId="0" xfId="0" applyFont="1" applyFill="1" applyBorder="1"/>
    <xf numFmtId="0" fontId="19" fillId="0" borderId="0" xfId="0" applyFont="1" applyAlignment="1">
      <alignment vertical="top"/>
    </xf>
    <xf numFmtId="49" fontId="7" fillId="0" borderId="18" xfId="0" applyNumberFormat="1" applyFont="1" applyBorder="1" applyAlignment="1">
      <alignment horizontal="center" vertical="top"/>
    </xf>
    <xf numFmtId="0" fontId="12" fillId="0" borderId="19" xfId="0" applyFont="1" applyBorder="1" applyAlignment="1">
      <alignment horizontal="center" vertical="top"/>
    </xf>
    <xf numFmtId="0" fontId="12" fillId="0" borderId="10" xfId="0" applyFont="1" applyBorder="1" applyAlignment="1">
      <alignment horizontal="center" vertical="top"/>
    </xf>
    <xf numFmtId="49" fontId="7" fillId="2" borderId="8" xfId="0" applyNumberFormat="1" applyFont="1" applyFill="1" applyBorder="1" applyAlignment="1" applyProtection="1">
      <alignment vertical="top" wrapText="1"/>
      <protection locked="0"/>
    </xf>
    <xf numFmtId="0" fontId="4" fillId="0" borderId="0" xfId="0" applyFont="1"/>
    <xf numFmtId="15" fontId="4" fillId="0" borderId="0" xfId="0" applyNumberFormat="1" applyFont="1"/>
    <xf numFmtId="14" fontId="4" fillId="0" borderId="0" xfId="0" applyNumberFormat="1" applyFont="1"/>
    <xf numFmtId="20" fontId="4" fillId="0" borderId="0" xfId="0" applyNumberFormat="1" applyFont="1"/>
    <xf numFmtId="0" fontId="3" fillId="0" borderId="0" xfId="0" applyNumberFormat="1" applyFont="1"/>
    <xf numFmtId="0" fontId="18" fillId="0" borderId="0" xfId="0" applyFont="1"/>
    <xf numFmtId="0" fontId="3" fillId="0" borderId="0" xfId="1"/>
    <xf numFmtId="0" fontId="0" fillId="0" borderId="20" xfId="0" applyBorder="1"/>
    <xf numFmtId="0" fontId="0" fillId="0" borderId="22" xfId="0" applyBorder="1"/>
    <xf numFmtId="0" fontId="0" fillId="0" borderId="0" xfId="0" applyBorder="1"/>
    <xf numFmtId="0" fontId="3" fillId="0" borderId="0" xfId="0" applyFont="1" applyBorder="1"/>
    <xf numFmtId="0" fontId="0" fillId="0" borderId="0" xfId="0" applyFont="1" applyFill="1" applyBorder="1"/>
    <xf numFmtId="0" fontId="0" fillId="0" borderId="0" xfId="0" applyFill="1" applyBorder="1"/>
    <xf numFmtId="0" fontId="6" fillId="0" borderId="0" xfId="0" applyFont="1" applyFill="1" applyBorder="1"/>
    <xf numFmtId="0" fontId="7" fillId="0" borderId="0" xfId="0" applyFont="1"/>
    <xf numFmtId="0" fontId="7" fillId="2" borderId="8" xfId="0" applyNumberFormat="1" applyFont="1" applyFill="1" applyBorder="1" applyAlignment="1" applyProtection="1">
      <alignment vertical="top" wrapText="1"/>
      <protection locked="0"/>
    </xf>
    <xf numFmtId="0" fontId="8" fillId="0" borderId="0" xfId="0" applyFont="1" applyBorder="1" applyAlignment="1">
      <alignment horizontal="center" vertical="top"/>
    </xf>
    <xf numFmtId="0" fontId="10" fillId="0" borderId="0" xfId="0" applyFont="1" applyBorder="1" applyAlignment="1">
      <alignment horizontal="center"/>
    </xf>
    <xf numFmtId="49" fontId="3" fillId="0" borderId="0" xfId="0" applyNumberFormat="1" applyFont="1"/>
    <xf numFmtId="49" fontId="0" fillId="0" borderId="0" xfId="0" applyNumberFormat="1"/>
    <xf numFmtId="0" fontId="11" fillId="0" borderId="24" xfId="0" applyFont="1" applyBorder="1" applyAlignment="1">
      <alignment horizontal="center" vertical="top"/>
    </xf>
    <xf numFmtId="0" fontId="0" fillId="0" borderId="29" xfId="0" applyBorder="1"/>
    <xf numFmtId="0" fontId="3" fillId="0" borderId="22" xfId="0" applyFont="1" applyBorder="1"/>
    <xf numFmtId="0" fontId="0" fillId="0" borderId="30" xfId="0" applyBorder="1"/>
    <xf numFmtId="10" fontId="3" fillId="0" borderId="19" xfId="0" applyNumberFormat="1" applyFont="1" applyBorder="1"/>
    <xf numFmtId="0" fontId="0" fillId="0" borderId="19" xfId="0" applyBorder="1"/>
    <xf numFmtId="0" fontId="3" fillId="3" borderId="0" xfId="0" applyFont="1" applyFill="1"/>
    <xf numFmtId="0" fontId="0" fillId="3" borderId="22" xfId="0" applyFill="1" applyBorder="1"/>
    <xf numFmtId="0" fontId="0" fillId="3" borderId="0" xfId="0" applyFont="1" applyFill="1" applyBorder="1"/>
    <xf numFmtId="0" fontId="0" fillId="3" borderId="0" xfId="0" applyFill="1" applyBorder="1"/>
    <xf numFmtId="0" fontId="0" fillId="3" borderId="30" xfId="0" applyFill="1" applyBorder="1"/>
    <xf numFmtId="0" fontId="0" fillId="3" borderId="0" xfId="0" applyFill="1"/>
    <xf numFmtId="0" fontId="0" fillId="3" borderId="20" xfId="0" applyFill="1" applyBorder="1"/>
    <xf numFmtId="10" fontId="3" fillId="3" borderId="19" xfId="0" applyNumberFormat="1" applyFont="1" applyFill="1" applyBorder="1"/>
    <xf numFmtId="0" fontId="3" fillId="3" borderId="22" xfId="0" applyFont="1" applyFill="1" applyBorder="1"/>
    <xf numFmtId="0" fontId="3" fillId="3" borderId="0" xfId="0" applyFont="1" applyFill="1" applyBorder="1"/>
    <xf numFmtId="0" fontId="0" fillId="0" borderId="22" xfId="0" applyFill="1" applyBorder="1"/>
    <xf numFmtId="0" fontId="0" fillId="0" borderId="17" xfId="0" applyBorder="1"/>
    <xf numFmtId="0" fontId="0" fillId="0" borderId="16" xfId="0" applyBorder="1"/>
    <xf numFmtId="0" fontId="0" fillId="0" borderId="25" xfId="0" applyBorder="1"/>
    <xf numFmtId="0" fontId="0" fillId="0" borderId="27" xfId="0" applyBorder="1"/>
    <xf numFmtId="0" fontId="7" fillId="0" borderId="0" xfId="0" applyFont="1" applyAlignment="1">
      <alignment vertical="center"/>
    </xf>
    <xf numFmtId="0" fontId="7" fillId="7" borderId="31" xfId="0" applyFont="1" applyFill="1" applyBorder="1" applyAlignment="1">
      <alignment vertical="center"/>
    </xf>
    <xf numFmtId="0" fontId="7" fillId="7" borderId="32" xfId="0" applyFont="1" applyFill="1" applyBorder="1" applyAlignment="1">
      <alignment vertical="center"/>
    </xf>
    <xf numFmtId="0" fontId="11" fillId="0" borderId="0" xfId="0" applyFont="1" applyAlignment="1" applyProtection="1">
      <alignment vertical="center"/>
    </xf>
    <xf numFmtId="0" fontId="7" fillId="0" borderId="33" xfId="0" applyFont="1" applyBorder="1" applyAlignment="1">
      <alignment vertical="center"/>
    </xf>
    <xf numFmtId="0" fontId="7" fillId="0" borderId="23" xfId="0" applyFont="1" applyBorder="1" applyAlignment="1">
      <alignment vertical="center"/>
    </xf>
    <xf numFmtId="0" fontId="7" fillId="0" borderId="34" xfId="0" applyFont="1" applyBorder="1" applyAlignment="1">
      <alignment vertical="center"/>
    </xf>
    <xf numFmtId="0" fontId="7" fillId="0" borderId="0" xfId="0" applyFont="1" applyAlignment="1" applyProtection="1">
      <alignment vertical="center"/>
    </xf>
    <xf numFmtId="0" fontId="7" fillId="0" borderId="35" xfId="0" applyFont="1" applyBorder="1" applyAlignment="1">
      <alignment vertical="center"/>
    </xf>
    <xf numFmtId="15" fontId="7" fillId="0" borderId="29" xfId="0" applyNumberFormat="1" applyFont="1" applyBorder="1" applyAlignment="1">
      <alignment vertical="center"/>
    </xf>
    <xf numFmtId="0" fontId="14" fillId="0" borderId="0" xfId="0" applyFont="1" applyAlignment="1" applyProtection="1">
      <alignment vertical="center"/>
    </xf>
    <xf numFmtId="0" fontId="7" fillId="4" borderId="36" xfId="0" applyFont="1" applyFill="1" applyBorder="1" applyAlignment="1">
      <alignment vertical="center"/>
    </xf>
    <xf numFmtId="0" fontId="7" fillId="0" borderId="0" xfId="0" applyFont="1" applyBorder="1" applyAlignment="1">
      <alignment vertical="center"/>
    </xf>
    <xf numFmtId="0" fontId="7" fillId="0" borderId="37" xfId="0" applyFont="1" applyBorder="1" applyAlignment="1">
      <alignment vertical="center"/>
    </xf>
    <xf numFmtId="4" fontId="7" fillId="0" borderId="19" xfId="0" applyNumberFormat="1" applyFont="1" applyBorder="1" applyAlignment="1">
      <alignment vertical="center"/>
    </xf>
    <xf numFmtId="2" fontId="7" fillId="0" borderId="19" xfId="0" applyNumberFormat="1" applyFont="1" applyBorder="1" applyAlignment="1">
      <alignment vertical="center"/>
    </xf>
    <xf numFmtId="49" fontId="7" fillId="0" borderId="19" xfId="0" applyNumberFormat="1" applyFont="1" applyBorder="1" applyAlignment="1">
      <alignment vertical="center"/>
    </xf>
    <xf numFmtId="0" fontId="7" fillId="0" borderId="36" xfId="0" applyFont="1" applyBorder="1" applyAlignment="1">
      <alignment vertical="center"/>
    </xf>
    <xf numFmtId="0" fontId="7" fillId="0" borderId="19" xfId="0" applyFont="1" applyBorder="1" applyAlignment="1">
      <alignment vertical="center"/>
    </xf>
    <xf numFmtId="0" fontId="7" fillId="0" borderId="38" xfId="0" applyFont="1" applyBorder="1" applyAlignment="1">
      <alignment vertical="center"/>
    </xf>
    <xf numFmtId="0" fontId="7" fillId="0" borderId="39" xfId="0" applyFont="1" applyBorder="1" applyAlignment="1">
      <alignment vertical="center"/>
    </xf>
    <xf numFmtId="0" fontId="7" fillId="0" borderId="17" xfId="0" applyFont="1" applyBorder="1" applyAlignment="1">
      <alignment vertical="center"/>
    </xf>
    <xf numFmtId="49" fontId="24" fillId="0" borderId="40" xfId="0" applyNumberFormat="1" applyFont="1" applyBorder="1" applyAlignment="1" applyProtection="1">
      <alignment horizontal="center" vertical="center"/>
    </xf>
    <xf numFmtId="49" fontId="7" fillId="0" borderId="41" xfId="0" applyNumberFormat="1" applyFont="1" applyBorder="1" applyAlignment="1">
      <alignment vertical="center"/>
    </xf>
    <xf numFmtId="49" fontId="7" fillId="0" borderId="0" xfId="0" applyNumberFormat="1" applyFont="1" applyAlignment="1">
      <alignment vertical="center"/>
    </xf>
    <xf numFmtId="0" fontId="23" fillId="0" borderId="0" xfId="0" applyFont="1" applyBorder="1" applyAlignment="1">
      <alignment vertical="center" wrapText="1"/>
    </xf>
    <xf numFmtId="49" fontId="7" fillId="0" borderId="42" xfId="0" applyNumberFormat="1" applyFont="1" applyBorder="1" applyAlignment="1">
      <alignment vertical="center"/>
    </xf>
    <xf numFmtId="0" fontId="7" fillId="0" borderId="0" xfId="0" applyFont="1" applyAlignment="1" applyProtection="1">
      <alignment vertical="center"/>
      <protection locked="0" hidden="1"/>
    </xf>
    <xf numFmtId="0" fontId="7" fillId="0" borderId="43" xfId="0" applyFont="1" applyBorder="1" applyAlignment="1">
      <alignment vertical="center"/>
    </xf>
    <xf numFmtId="0" fontId="7" fillId="4" borderId="44" xfId="0" applyNumberFormat="1" applyFont="1" applyFill="1" applyBorder="1" applyAlignment="1">
      <alignment vertical="center"/>
    </xf>
    <xf numFmtId="0" fontId="7" fillId="4" borderId="45" xfId="0" applyFont="1" applyFill="1" applyBorder="1" applyAlignment="1">
      <alignment vertical="center"/>
    </xf>
    <xf numFmtId="0" fontId="7" fillId="4" borderId="46" xfId="0" applyFont="1" applyFill="1" applyBorder="1" applyAlignment="1">
      <alignment vertical="center"/>
    </xf>
    <xf numFmtId="0" fontId="7" fillId="4" borderId="47" xfId="0" applyFont="1" applyFill="1" applyBorder="1" applyAlignment="1">
      <alignment vertical="center"/>
    </xf>
    <xf numFmtId="49" fontId="24" fillId="0" borderId="0" xfId="0" applyNumberFormat="1" applyFont="1" applyBorder="1" applyAlignment="1" applyProtection="1">
      <alignment horizontal="center" vertical="center"/>
    </xf>
    <xf numFmtId="49" fontId="11" fillId="0" borderId="0" xfId="0" applyNumberFormat="1" applyFont="1" applyBorder="1" applyAlignment="1" applyProtection="1">
      <alignment horizontal="left" vertical="center"/>
    </xf>
    <xf numFmtId="0" fontId="11" fillId="0" borderId="0" xfId="0" applyFont="1" applyAlignment="1">
      <alignment vertical="center"/>
    </xf>
    <xf numFmtId="0" fontId="21" fillId="0" borderId="0" xfId="2" applyFont="1" applyFill="1" applyBorder="1" applyAlignment="1"/>
    <xf numFmtId="0" fontId="21" fillId="0" borderId="0" xfId="2" applyFont="1" applyFill="1" applyBorder="1" applyAlignment="1">
      <alignment horizontal="right"/>
    </xf>
    <xf numFmtId="0" fontId="7" fillId="4" borderId="45" xfId="0" applyFont="1" applyFill="1" applyBorder="1" applyAlignment="1" applyProtection="1">
      <alignment vertical="center"/>
      <protection locked="0"/>
    </xf>
    <xf numFmtId="0" fontId="7" fillId="0" borderId="46" xfId="0" applyFont="1" applyFill="1" applyBorder="1" applyAlignment="1">
      <alignment vertical="center"/>
    </xf>
    <xf numFmtId="0" fontId="7" fillId="4" borderId="47" xfId="0" applyFont="1" applyFill="1" applyBorder="1" applyAlignment="1" applyProtection="1">
      <alignment vertical="center"/>
      <protection locked="0"/>
    </xf>
    <xf numFmtId="0" fontId="23" fillId="0" borderId="39" xfId="0" applyFont="1" applyBorder="1" applyAlignment="1" applyProtection="1">
      <alignment vertical="center"/>
    </xf>
    <xf numFmtId="165" fontId="29" fillId="0" borderId="47" xfId="0" applyNumberFormat="1" applyFont="1" applyBorder="1" applyAlignment="1" applyProtection="1">
      <alignment horizontal="center" vertical="center"/>
    </xf>
    <xf numFmtId="0" fontId="26" fillId="0" borderId="0" xfId="0" applyNumberFormat="1" applyFont="1" applyBorder="1" applyAlignment="1" applyProtection="1">
      <alignment horizontal="center" vertical="center"/>
    </xf>
    <xf numFmtId="0" fontId="26" fillId="0" borderId="0" xfId="0" applyFont="1" applyBorder="1" applyAlignment="1" applyProtection="1">
      <alignment horizontal="center" vertical="center"/>
    </xf>
    <xf numFmtId="165" fontId="28" fillId="0" borderId="0" xfId="0" applyNumberFormat="1" applyFont="1" applyBorder="1" applyAlignment="1" applyProtection="1">
      <alignment horizontal="center" vertical="center"/>
    </xf>
    <xf numFmtId="165" fontId="29" fillId="0" borderId="0" xfId="0" applyNumberFormat="1" applyFont="1" applyBorder="1" applyAlignment="1" applyProtection="1">
      <alignment horizontal="center" vertical="center"/>
    </xf>
    <xf numFmtId="0" fontId="0" fillId="0" borderId="0" xfId="0" applyNumberFormat="1"/>
    <xf numFmtId="0" fontId="7" fillId="3" borderId="54" xfId="0" applyFont="1" applyFill="1" applyBorder="1" applyAlignment="1" applyProtection="1">
      <alignment vertical="center" wrapText="1"/>
    </xf>
    <xf numFmtId="0" fontId="7" fillId="3" borderId="54" xfId="0" applyFont="1" applyFill="1" applyBorder="1" applyAlignment="1" applyProtection="1">
      <alignment vertical="center"/>
    </xf>
    <xf numFmtId="0" fontId="7" fillId="0" borderId="129" xfId="0" applyFont="1" applyFill="1" applyBorder="1" applyAlignment="1" applyProtection="1">
      <alignment horizontal="center" vertical="center"/>
      <protection locked="0"/>
    </xf>
    <xf numFmtId="0" fontId="17" fillId="0" borderId="53" xfId="5" applyFont="1" applyFill="1" applyBorder="1" applyAlignment="1">
      <alignment horizontal="right" wrapText="1"/>
    </xf>
    <xf numFmtId="0" fontId="7" fillId="13" borderId="0" xfId="0" applyFont="1" applyFill="1" applyAlignment="1">
      <alignment vertical="center"/>
    </xf>
    <xf numFmtId="0" fontId="11" fillId="13" borderId="0" xfId="0" applyFont="1" applyFill="1" applyAlignment="1">
      <alignment vertical="center"/>
    </xf>
    <xf numFmtId="0" fontId="7" fillId="0" borderId="18" xfId="0" applyFont="1" applyBorder="1" applyAlignment="1">
      <alignment horizontal="center" vertical="top" wrapText="1"/>
    </xf>
    <xf numFmtId="0" fontId="7" fillId="0" borderId="0" xfId="0" applyFont="1" applyAlignment="1">
      <alignment vertical="center"/>
    </xf>
    <xf numFmtId="0" fontId="7" fillId="0" borderId="0" xfId="0" applyFont="1" applyAlignment="1">
      <alignment vertical="center"/>
    </xf>
    <xf numFmtId="0" fontId="39" fillId="0" borderId="1" xfId="6" applyFont="1" applyFill="1" applyBorder="1" applyAlignment="1">
      <alignment wrapText="1"/>
    </xf>
    <xf numFmtId="0" fontId="0" fillId="0" borderId="0" xfId="0" applyAlignment="1">
      <alignment wrapText="1"/>
    </xf>
    <xf numFmtId="0" fontId="3" fillId="0" borderId="0" xfId="0" applyFont="1" applyAlignment="1">
      <alignment wrapText="1"/>
    </xf>
    <xf numFmtId="0" fontId="3" fillId="0" borderId="0" xfId="0" applyFont="1" applyFill="1" applyBorder="1" applyAlignment="1">
      <alignment wrapText="1"/>
    </xf>
    <xf numFmtId="0" fontId="39" fillId="0" borderId="1" xfId="4" applyFont="1" applyFill="1" applyBorder="1" applyAlignment="1">
      <alignment wrapText="1"/>
    </xf>
    <xf numFmtId="0" fontId="17" fillId="0" borderId="1" xfId="5" applyFont="1" applyFill="1" applyBorder="1" applyAlignment="1">
      <alignment horizontal="right" wrapText="1"/>
    </xf>
    <xf numFmtId="0" fontId="17" fillId="0" borderId="1" xfId="5" applyFont="1" applyFill="1" applyBorder="1" applyAlignment="1">
      <alignment wrapText="1"/>
    </xf>
    <xf numFmtId="0" fontId="39" fillId="0" borderId="1" xfId="4" applyFont="1" applyFill="1" applyBorder="1" applyAlignment="1">
      <alignment horizontal="right" wrapText="1"/>
    </xf>
    <xf numFmtId="0" fontId="39" fillId="0" borderId="53" xfId="4" applyFont="1" applyFill="1" applyBorder="1" applyAlignment="1">
      <alignment horizontal="right" wrapText="1"/>
    </xf>
    <xf numFmtId="0" fontId="39" fillId="0" borderId="53" xfId="4" applyFont="1" applyFill="1" applyBorder="1" applyAlignment="1">
      <alignment wrapText="1"/>
    </xf>
    <xf numFmtId="0" fontId="39" fillId="0" borderId="0" xfId="4" applyFont="1" applyFill="1" applyBorder="1" applyAlignment="1">
      <alignment horizontal="right" wrapText="1"/>
    </xf>
    <xf numFmtId="0" fontId="39" fillId="0" borderId="0" xfId="4" applyFont="1" applyFill="1" applyBorder="1" applyAlignment="1">
      <alignment wrapText="1"/>
    </xf>
    <xf numFmtId="0" fontId="41" fillId="0" borderId="0" xfId="0" applyFont="1" applyAlignment="1">
      <alignment vertical="top" wrapText="1"/>
    </xf>
    <xf numFmtId="0" fontId="40" fillId="0" borderId="0" xfId="1" applyFont="1" applyAlignment="1">
      <alignment horizontal="left" wrapText="1"/>
    </xf>
    <xf numFmtId="0" fontId="30" fillId="3" borderId="53" xfId="0" applyFont="1" applyFill="1" applyBorder="1" applyAlignment="1" applyProtection="1">
      <alignment vertical="center" wrapText="1"/>
    </xf>
    <xf numFmtId="20" fontId="7" fillId="0" borderId="53" xfId="0" applyNumberFormat="1" applyFont="1" applyBorder="1" applyAlignment="1" applyProtection="1">
      <alignment horizontal="center" vertical="center"/>
      <protection locked="0"/>
    </xf>
    <xf numFmtId="20" fontId="30" fillId="3" borderId="53" xfId="0" applyNumberFormat="1" applyFont="1" applyFill="1" applyBorder="1" applyAlignment="1" applyProtection="1">
      <alignment vertical="center" wrapText="1"/>
    </xf>
    <xf numFmtId="20" fontId="7" fillId="0" borderId="141" xfId="0" applyNumberFormat="1" applyFont="1" applyBorder="1" applyAlignment="1" applyProtection="1">
      <alignment horizontal="center" vertical="center"/>
      <protection locked="0"/>
    </xf>
    <xf numFmtId="0" fontId="7" fillId="0" borderId="0" xfId="0" applyFont="1" applyAlignment="1" applyProtection="1">
      <alignment vertical="center"/>
      <protection hidden="1"/>
    </xf>
    <xf numFmtId="0" fontId="7" fillId="0" borderId="149" xfId="0" applyFont="1" applyBorder="1" applyAlignment="1" applyProtection="1">
      <alignment horizontal="center" vertical="center"/>
      <protection locked="0"/>
    </xf>
    <xf numFmtId="0" fontId="30" fillId="3" borderId="150" xfId="0" applyFont="1" applyFill="1" applyBorder="1" applyAlignment="1" applyProtection="1">
      <alignment horizontal="right" vertical="center" indent="1"/>
    </xf>
    <xf numFmtId="0" fontId="30" fillId="3" borderId="150" xfId="0" applyFont="1" applyFill="1" applyBorder="1" applyAlignment="1" applyProtection="1">
      <alignment horizontal="center" vertical="center"/>
    </xf>
    <xf numFmtId="15" fontId="7" fillId="0" borderId="151" xfId="0" applyNumberFormat="1" applyFont="1" applyBorder="1" applyAlignment="1" applyProtection="1">
      <alignment horizontal="left" vertical="center"/>
      <protection locked="0"/>
    </xf>
    <xf numFmtId="0" fontId="30" fillId="3" borderId="152" xfId="0" applyFont="1" applyFill="1" applyBorder="1" applyAlignment="1" applyProtection="1">
      <alignment horizontal="right" vertical="center" wrapText="1" indent="1"/>
    </xf>
    <xf numFmtId="0" fontId="30" fillId="3" borderId="152" xfId="0" applyFont="1" applyFill="1" applyBorder="1" applyAlignment="1" applyProtection="1">
      <alignment horizontal="center" vertical="center" wrapText="1"/>
    </xf>
    <xf numFmtId="15" fontId="7" fillId="17" borderId="55" xfId="0" applyNumberFormat="1" applyFont="1" applyFill="1" applyBorder="1" applyAlignment="1" applyProtection="1">
      <alignment horizontal="left" vertical="center"/>
      <protection locked="0"/>
    </xf>
    <xf numFmtId="0" fontId="30" fillId="16" borderId="156" xfId="0" applyFont="1" applyFill="1" applyBorder="1" applyAlignment="1" applyProtection="1">
      <alignment horizontal="right" vertical="center" indent="1"/>
    </xf>
    <xf numFmtId="0" fontId="7" fillId="8" borderId="57" xfId="0" applyNumberFormat="1" applyFont="1" applyFill="1" applyBorder="1" applyAlignment="1" applyProtection="1">
      <alignment horizontal="left" vertical="center"/>
      <protection locked="0"/>
    </xf>
    <xf numFmtId="15" fontId="7" fillId="8" borderId="57" xfId="0" applyNumberFormat="1" applyFont="1" applyFill="1" applyBorder="1" applyAlignment="1" applyProtection="1">
      <alignment horizontal="left" vertical="center"/>
      <protection locked="0"/>
    </xf>
    <xf numFmtId="0" fontId="30" fillId="3" borderId="158" xfId="0" applyFont="1" applyFill="1" applyBorder="1" applyAlignment="1" applyProtection="1">
      <alignment horizontal="right" vertical="center" wrapText="1" indent="1"/>
    </xf>
    <xf numFmtId="15" fontId="7" fillId="8" borderId="55" xfId="0" applyNumberFormat="1" applyFont="1" applyFill="1" applyBorder="1" applyAlignment="1" applyProtection="1">
      <alignment horizontal="left" vertical="center"/>
      <protection locked="0"/>
    </xf>
    <xf numFmtId="0" fontId="7" fillId="8" borderId="55" xfId="0" applyNumberFormat="1" applyFont="1" applyFill="1" applyBorder="1" applyAlignment="1" applyProtection="1">
      <alignment horizontal="left" vertical="center"/>
      <protection locked="0"/>
    </xf>
    <xf numFmtId="15" fontId="7" fillId="8" borderId="56" xfId="0" applyNumberFormat="1" applyFont="1" applyFill="1" applyBorder="1" applyAlignment="1" applyProtection="1">
      <alignment horizontal="left" vertical="center"/>
      <protection locked="0"/>
    </xf>
    <xf numFmtId="0" fontId="30" fillId="3" borderId="163" xfId="0" applyFont="1" applyFill="1" applyBorder="1" applyAlignment="1" applyProtection="1">
      <alignment horizontal="right" vertical="center" wrapText="1" indent="1"/>
    </xf>
    <xf numFmtId="0" fontId="7" fillId="8" borderId="56" xfId="0" applyNumberFormat="1" applyFont="1" applyFill="1" applyBorder="1" applyAlignment="1" applyProtection="1">
      <alignment horizontal="left" vertical="center"/>
      <protection locked="0"/>
    </xf>
    <xf numFmtId="0" fontId="3" fillId="0" borderId="0" xfId="1" applyAlignment="1">
      <alignment horizontal="center"/>
    </xf>
    <xf numFmtId="0" fontId="7" fillId="0" borderId="0" xfId="1" applyFont="1" applyAlignment="1">
      <alignment vertical="center"/>
    </xf>
    <xf numFmtId="0" fontId="7" fillId="4" borderId="0" xfId="1" applyFont="1" applyFill="1" applyAlignment="1" applyProtection="1">
      <alignment vertical="center"/>
      <protection locked="0"/>
    </xf>
    <xf numFmtId="0" fontId="7" fillId="0" borderId="30" xfId="1" applyFont="1" applyBorder="1" applyAlignment="1" applyProtection="1">
      <alignment vertical="center"/>
      <protection locked="0"/>
    </xf>
    <xf numFmtId="0" fontId="7" fillId="0" borderId="0" xfId="1" applyFont="1" applyAlignment="1" applyProtection="1">
      <alignment vertical="center"/>
      <protection locked="0" hidden="1"/>
    </xf>
    <xf numFmtId="0" fontId="7" fillId="0" borderId="171" xfId="1" applyFont="1" applyBorder="1" applyAlignment="1" applyProtection="1">
      <alignment horizontal="center" vertical="center"/>
      <protection locked="0"/>
    </xf>
    <xf numFmtId="4" fontId="7" fillId="0" borderId="172" xfId="1" applyNumberFormat="1" applyFont="1" applyBorder="1" applyAlignment="1" applyProtection="1">
      <alignment vertical="center"/>
      <protection locked="0"/>
    </xf>
    <xf numFmtId="2" fontId="7" fillId="0" borderId="173" xfId="1" applyNumberFormat="1" applyFont="1" applyBorder="1" applyAlignment="1" applyProtection="1">
      <alignment vertical="center"/>
      <protection locked="0"/>
    </xf>
    <xf numFmtId="0" fontId="7" fillId="15" borderId="0" xfId="1" applyFont="1" applyFill="1" applyAlignment="1">
      <alignment vertical="center"/>
    </xf>
    <xf numFmtId="0" fontId="7" fillId="0" borderId="20" xfId="1" applyFont="1" applyBorder="1" applyAlignment="1">
      <alignment vertical="center"/>
    </xf>
    <xf numFmtId="0" fontId="7" fillId="0" borderId="0" xfId="1" applyFont="1" applyAlignment="1"/>
    <xf numFmtId="0" fontId="30" fillId="3" borderId="176" xfId="1" applyFont="1" applyFill="1" applyBorder="1" applyAlignment="1">
      <alignment horizontal="left" vertical="center"/>
    </xf>
    <xf numFmtId="0" fontId="30" fillId="3" borderId="180" xfId="1" applyFont="1" applyFill="1" applyBorder="1" applyAlignment="1">
      <alignment horizontal="left" vertical="center"/>
    </xf>
    <xf numFmtId="4" fontId="0" fillId="0" borderId="0" xfId="0" applyNumberFormat="1"/>
    <xf numFmtId="0" fontId="4" fillId="0" borderId="0" xfId="0" applyNumberFormat="1" applyFont="1"/>
    <xf numFmtId="0" fontId="7" fillId="4" borderId="38" xfId="0" applyFont="1" applyFill="1" applyBorder="1" applyAlignment="1" applyProtection="1">
      <alignment vertical="center"/>
      <protection hidden="1"/>
    </xf>
    <xf numFmtId="0" fontId="7" fillId="4" borderId="0" xfId="1" applyFont="1" applyFill="1" applyBorder="1" applyAlignment="1">
      <alignment horizontal="center" vertical="center"/>
    </xf>
    <xf numFmtId="0" fontId="44" fillId="3" borderId="190" xfId="1" applyFont="1" applyFill="1" applyBorder="1" applyAlignment="1" applyProtection="1">
      <alignment horizontal="center" vertical="center"/>
    </xf>
    <xf numFmtId="0" fontId="44" fillId="3" borderId="191" xfId="1" applyFont="1" applyFill="1" applyBorder="1" applyAlignment="1" applyProtection="1">
      <alignment horizontal="center" vertical="center" wrapText="1"/>
    </xf>
    <xf numFmtId="0" fontId="44" fillId="3" borderId="192" xfId="1" applyFont="1" applyFill="1" applyBorder="1" applyAlignment="1" applyProtection="1">
      <alignment horizontal="center" vertical="center"/>
    </xf>
    <xf numFmtId="0" fontId="7" fillId="3" borderId="193" xfId="1" applyFont="1" applyFill="1" applyBorder="1" applyAlignment="1">
      <alignment vertical="center"/>
    </xf>
    <xf numFmtId="0" fontId="7" fillId="0" borderId="194" xfId="1" applyFont="1" applyBorder="1" applyAlignment="1" applyProtection="1">
      <alignment horizontal="left" vertical="center"/>
    </xf>
    <xf numFmtId="0" fontId="7" fillId="0" borderId="22" xfId="1" applyFont="1" applyBorder="1" applyAlignment="1" applyProtection="1">
      <alignment vertical="center"/>
      <protection locked="0"/>
    </xf>
    <xf numFmtId="2" fontId="7" fillId="0" borderId="195" xfId="1" applyNumberFormat="1" applyFont="1" applyBorder="1" applyAlignment="1" applyProtection="1">
      <alignment vertical="center"/>
      <protection locked="0"/>
    </xf>
    <xf numFmtId="2" fontId="7" fillId="0" borderId="196" xfId="1" applyNumberFormat="1" applyFont="1" applyBorder="1" applyAlignment="1" applyProtection="1">
      <alignment vertical="center"/>
      <protection locked="0"/>
    </xf>
    <xf numFmtId="2" fontId="7" fillId="0" borderId="197" xfId="1" applyNumberFormat="1" applyFont="1" applyBorder="1" applyAlignment="1" applyProtection="1">
      <alignment vertical="center"/>
      <protection locked="0"/>
    </xf>
    <xf numFmtId="1" fontId="7" fillId="0" borderId="0" xfId="0" applyNumberFormat="1" applyFont="1" applyAlignment="1" applyProtection="1">
      <alignment vertical="center"/>
      <protection hidden="1"/>
    </xf>
    <xf numFmtId="0" fontId="39" fillId="0" borderId="198" xfId="4" applyFont="1" applyFill="1" applyBorder="1" applyAlignment="1">
      <alignment wrapText="1"/>
    </xf>
    <xf numFmtId="0" fontId="7" fillId="0" borderId="0" xfId="0" applyFont="1" applyAlignment="1">
      <alignment vertical="top" wrapText="1"/>
    </xf>
    <xf numFmtId="0" fontId="11" fillId="0" borderId="3" xfId="0" applyFont="1" applyBorder="1" applyAlignment="1">
      <alignment horizontal="center" vertical="center" wrapText="1"/>
    </xf>
    <xf numFmtId="0" fontId="11" fillId="0" borderId="3" xfId="0" applyFont="1" applyBorder="1" applyAlignment="1">
      <alignment horizontal="center" vertical="center"/>
    </xf>
    <xf numFmtId="0" fontId="12" fillId="0" borderId="0" xfId="0" applyFont="1" applyAlignment="1">
      <alignment vertical="top"/>
    </xf>
    <xf numFmtId="0" fontId="0" fillId="0" borderId="186" xfId="0" applyBorder="1" applyAlignment="1">
      <alignment wrapText="1"/>
    </xf>
    <xf numFmtId="0" fontId="0" fillId="0" borderId="186" xfId="0" applyBorder="1"/>
    <xf numFmtId="0" fontId="11" fillId="0" borderId="22" xfId="0" applyFont="1" applyBorder="1" applyAlignment="1">
      <alignment horizontal="center" vertical="top"/>
    </xf>
    <xf numFmtId="0" fontId="7" fillId="0" borderId="0" xfId="0" applyFont="1" applyBorder="1" applyAlignment="1">
      <alignment horizontal="center" vertical="top" wrapText="1"/>
    </xf>
    <xf numFmtId="0" fontId="12" fillId="0" borderId="0" xfId="0" applyFont="1" applyBorder="1" applyAlignment="1">
      <alignment horizontal="center" vertical="top" wrapText="1"/>
    </xf>
    <xf numFmtId="0" fontId="7" fillId="0" borderId="4" xfId="0" applyFont="1" applyBorder="1" applyAlignment="1">
      <alignment vertical="top"/>
    </xf>
    <xf numFmtId="0" fontId="12" fillId="0" borderId="19" xfId="0" applyFont="1" applyBorder="1" applyAlignment="1">
      <alignment horizontal="center" vertical="top" wrapText="1"/>
    </xf>
    <xf numFmtId="0" fontId="12" fillId="0" borderId="10" xfId="0" applyFont="1" applyBorder="1" applyAlignment="1">
      <alignment horizontal="center" vertical="top" wrapText="1"/>
    </xf>
    <xf numFmtId="0" fontId="0" fillId="0" borderId="187" xfId="0" applyBorder="1"/>
    <xf numFmtId="0" fontId="7" fillId="2" borderId="12" xfId="0" applyNumberFormat="1" applyFont="1" applyFill="1" applyBorder="1" applyAlignment="1" applyProtection="1">
      <alignment vertical="top" wrapText="1"/>
      <protection locked="0"/>
    </xf>
    <xf numFmtId="49" fontId="7" fillId="2" borderId="12" xfId="0" applyNumberFormat="1" applyFont="1" applyFill="1" applyBorder="1" applyAlignment="1" applyProtection="1">
      <alignment vertical="top" wrapText="1"/>
      <protection locked="0"/>
    </xf>
    <xf numFmtId="0" fontId="24" fillId="0" borderId="40" xfId="0" applyNumberFormat="1" applyFont="1" applyBorder="1" applyAlignment="1" applyProtection="1">
      <alignment horizontal="center" vertical="center"/>
    </xf>
    <xf numFmtId="0" fontId="7" fillId="0" borderId="0" xfId="1" applyFont="1"/>
    <xf numFmtId="0" fontId="33" fillId="0" borderId="0" xfId="1" applyFont="1" applyFill="1" applyAlignment="1" applyProtection="1">
      <alignment vertical="center"/>
    </xf>
    <xf numFmtId="0" fontId="33" fillId="15" borderId="199" xfId="1" applyFont="1" applyFill="1" applyBorder="1" applyAlignment="1" applyProtection="1">
      <alignment horizontal="left" vertical="center" wrapText="1"/>
    </xf>
    <xf numFmtId="0" fontId="33" fillId="15" borderId="200" xfId="1" applyFont="1" applyFill="1" applyBorder="1" applyAlignment="1" applyProtection="1">
      <alignment horizontal="left" vertical="center" wrapText="1"/>
    </xf>
    <xf numFmtId="0" fontId="30" fillId="15" borderId="33" xfId="1" applyFont="1" applyFill="1" applyBorder="1" applyAlignment="1" applyProtection="1">
      <alignment vertical="top" wrapText="1"/>
    </xf>
    <xf numFmtId="0" fontId="33" fillId="0" borderId="124" xfId="1" applyFont="1" applyFill="1" applyBorder="1" applyAlignment="1" applyProtection="1">
      <alignment horizontal="left" vertical="center"/>
      <protection locked="0"/>
    </xf>
    <xf numFmtId="0" fontId="30" fillId="15" borderId="201" xfId="1" applyFont="1" applyFill="1" applyBorder="1" applyAlignment="1" applyProtection="1">
      <alignment horizontal="left" vertical="top" wrapText="1"/>
    </xf>
    <xf numFmtId="0" fontId="31" fillId="0" borderId="50" xfId="1" applyFont="1" applyBorder="1" applyAlignment="1" applyProtection="1">
      <alignment horizontal="left" vertical="center" wrapText="1"/>
      <protection locked="0"/>
    </xf>
    <xf numFmtId="0" fontId="33" fillId="15" borderId="206" xfId="1" applyFont="1" applyFill="1" applyBorder="1" applyAlignment="1" applyProtection="1">
      <alignment vertical="center" wrapText="1"/>
    </xf>
    <xf numFmtId="0" fontId="30" fillId="15" borderId="180" xfId="1" applyFont="1" applyFill="1" applyBorder="1" applyAlignment="1" applyProtection="1">
      <alignment vertical="center" wrapText="1"/>
    </xf>
    <xf numFmtId="0" fontId="33" fillId="11" borderId="208" xfId="1" applyFont="1" applyFill="1" applyBorder="1" applyAlignment="1" applyProtection="1">
      <alignment vertical="center"/>
    </xf>
    <xf numFmtId="0" fontId="33" fillId="15" borderId="180" xfId="1" applyFont="1" applyFill="1" applyBorder="1" applyAlignment="1" applyProtection="1">
      <alignment vertical="center" wrapText="1"/>
    </xf>
    <xf numFmtId="0" fontId="30" fillId="11" borderId="208" xfId="1" applyFont="1" applyFill="1" applyBorder="1" applyAlignment="1" applyProtection="1">
      <alignment vertical="center"/>
    </xf>
    <xf numFmtId="0" fontId="30" fillId="15" borderId="206" xfId="1" applyFont="1" applyFill="1" applyBorder="1" applyAlignment="1" applyProtection="1">
      <alignment vertical="center" wrapText="1"/>
    </xf>
    <xf numFmtId="0" fontId="33" fillId="0" borderId="17" xfId="1" applyFont="1" applyFill="1" applyBorder="1" applyAlignment="1" applyProtection="1">
      <alignment horizontal="left" vertical="center"/>
      <protection locked="0"/>
    </xf>
    <xf numFmtId="0" fontId="33" fillId="0" borderId="211" xfId="1" applyFont="1" applyFill="1" applyBorder="1" applyAlignment="1" applyProtection="1">
      <alignment horizontal="left" vertical="center"/>
      <protection locked="0"/>
    </xf>
    <xf numFmtId="0" fontId="30" fillId="15" borderId="180" xfId="1" applyFont="1" applyFill="1" applyBorder="1" applyAlignment="1" applyProtection="1">
      <alignment horizontal="left" vertical="center" wrapText="1" indent="2"/>
    </xf>
    <xf numFmtId="0" fontId="30" fillId="15" borderId="215" xfId="1" applyFont="1" applyFill="1" applyBorder="1" applyAlignment="1" applyProtection="1">
      <alignment horizontal="left" vertical="center" wrapText="1" indent="2"/>
    </xf>
    <xf numFmtId="0" fontId="30" fillId="15" borderId="215" xfId="1" applyFont="1" applyFill="1" applyBorder="1" applyAlignment="1" applyProtection="1">
      <alignment vertical="center" wrapText="1"/>
    </xf>
    <xf numFmtId="0" fontId="33" fillId="0" borderId="16" xfId="1" applyFont="1" applyFill="1" applyBorder="1" applyAlignment="1" applyProtection="1">
      <alignment horizontal="left" vertical="center"/>
      <protection locked="0"/>
    </xf>
    <xf numFmtId="0" fontId="33" fillId="0" borderId="205" xfId="1" applyFont="1" applyFill="1" applyBorder="1" applyAlignment="1" applyProtection="1">
      <alignment horizontal="left" vertical="center"/>
      <protection locked="0"/>
    </xf>
    <xf numFmtId="0" fontId="30" fillId="15" borderId="200" xfId="1" applyFont="1" applyFill="1" applyBorder="1" applyAlignment="1" applyProtection="1">
      <alignment vertical="center" wrapText="1"/>
    </xf>
    <xf numFmtId="0" fontId="31" fillId="0" borderId="0" xfId="1" applyFont="1" applyAlignment="1">
      <alignment vertical="center" wrapText="1"/>
    </xf>
    <xf numFmtId="0" fontId="31" fillId="0" borderId="0" xfId="1" applyFont="1" applyAlignment="1">
      <alignment vertical="center"/>
    </xf>
    <xf numFmtId="0" fontId="30" fillId="0" borderId="0" xfId="1" applyFont="1" applyFill="1" applyAlignment="1" applyProtection="1">
      <alignment vertical="center" wrapText="1"/>
    </xf>
    <xf numFmtId="0" fontId="30" fillId="0" borderId="0" xfId="1" applyFont="1" applyFill="1" applyAlignment="1" applyProtection="1">
      <alignment vertical="center"/>
    </xf>
    <xf numFmtId="0" fontId="7" fillId="0" borderId="0" xfId="1" applyFont="1" applyBorder="1" applyAlignment="1"/>
    <xf numFmtId="20" fontId="7" fillId="0" borderId="19" xfId="1" applyNumberFormat="1" applyFont="1" applyBorder="1" applyAlignment="1" applyProtection="1">
      <alignment horizontal="center" vertical="center" wrapText="1"/>
    </xf>
    <xf numFmtId="20" fontId="7" fillId="0" borderId="253" xfId="1" applyNumberFormat="1" applyFont="1" applyBorder="1" applyAlignment="1" applyProtection="1">
      <alignment horizontal="center" vertical="center" wrapText="1"/>
    </xf>
    <xf numFmtId="0" fontId="7" fillId="0" borderId="23" xfId="1" applyFont="1" applyFill="1" applyBorder="1" applyAlignment="1">
      <alignment horizontal="center" vertical="center"/>
    </xf>
    <xf numFmtId="0" fontId="7" fillId="0" borderId="23" xfId="1" applyFont="1" applyFill="1" applyBorder="1" applyAlignment="1"/>
    <xf numFmtId="164" fontId="33" fillId="0" borderId="0" xfId="1" applyNumberFormat="1" applyFont="1" applyFill="1" applyBorder="1" applyAlignment="1">
      <alignment vertical="center" wrapText="1"/>
    </xf>
    <xf numFmtId="0" fontId="7" fillId="0" borderId="0" xfId="1" applyFont="1" applyFill="1" applyBorder="1" applyAlignment="1">
      <alignment horizontal="center" vertical="center"/>
    </xf>
    <xf numFmtId="0" fontId="7" fillId="0" borderId="0" xfId="1" applyFont="1" applyFill="1" applyBorder="1" applyAlignment="1"/>
    <xf numFmtId="0" fontId="7" fillId="0" borderId="0" xfId="1" applyFont="1" applyFill="1" applyBorder="1" applyAlignment="1">
      <alignment vertical="center"/>
    </xf>
    <xf numFmtId="0" fontId="7" fillId="0" borderId="0" xfId="1" applyFont="1" applyAlignment="1">
      <alignment wrapText="1"/>
    </xf>
    <xf numFmtId="0" fontId="33" fillId="3" borderId="51" xfId="1" applyFont="1" applyFill="1" applyBorder="1" applyAlignment="1">
      <alignment horizontal="center" vertical="center" wrapText="1"/>
    </xf>
    <xf numFmtId="0" fontId="33" fillId="3" borderId="52" xfId="1" applyFont="1" applyFill="1" applyBorder="1" applyAlignment="1">
      <alignment horizontal="center" vertical="center" wrapText="1"/>
    </xf>
    <xf numFmtId="0" fontId="7" fillId="0" borderId="0" xfId="1" applyFont="1" applyAlignment="1">
      <alignment horizontal="center"/>
    </xf>
    <xf numFmtId="0" fontId="7" fillId="0" borderId="270" xfId="1" applyFont="1" applyBorder="1" applyAlignment="1" applyProtection="1">
      <alignment vertical="center" wrapText="1"/>
    </xf>
    <xf numFmtId="0" fontId="7" fillId="0" borderId="207" xfId="1" applyFont="1" applyBorder="1" applyAlignment="1" applyProtection="1">
      <alignment vertical="center" wrapText="1"/>
    </xf>
    <xf numFmtId="0" fontId="7" fillId="0" borderId="211" xfId="1" applyNumberFormat="1" applyFont="1" applyBorder="1" applyAlignment="1" applyProtection="1">
      <alignment vertical="center" wrapText="1"/>
    </xf>
    <xf numFmtId="0" fontId="14" fillId="0" borderId="0" xfId="1" applyFont="1" applyAlignment="1">
      <alignment horizontal="center"/>
    </xf>
    <xf numFmtId="49" fontId="7" fillId="8" borderId="0" xfId="1" applyNumberFormat="1" applyFont="1" applyFill="1" applyAlignment="1">
      <alignment horizontal="left" vertical="top" wrapText="1"/>
    </xf>
    <xf numFmtId="0" fontId="51" fillId="0" borderId="0" xfId="0" applyFont="1" applyAlignment="1" applyProtection="1">
      <alignment horizontal="right" vertical="center"/>
    </xf>
    <xf numFmtId="0" fontId="7" fillId="0" borderId="0" xfId="1" applyFont="1" applyAlignment="1">
      <alignment vertical="center"/>
    </xf>
    <xf numFmtId="0" fontId="7" fillId="0" borderId="0" xfId="1" applyFont="1" applyAlignment="1">
      <alignment vertical="center"/>
    </xf>
    <xf numFmtId="0" fontId="33" fillId="3" borderId="118" xfId="1" applyFont="1" applyFill="1" applyBorder="1" applyAlignment="1">
      <alignment horizontal="center" vertical="center" wrapText="1"/>
    </xf>
    <xf numFmtId="0" fontId="52" fillId="15" borderId="288" xfId="8" applyFont="1" applyFill="1" applyBorder="1" applyAlignment="1">
      <alignment horizontal="center"/>
    </xf>
    <xf numFmtId="0" fontId="52" fillId="15" borderId="5" xfId="8" applyFont="1" applyFill="1" applyBorder="1" applyAlignment="1">
      <alignment horizontal="center" vertical="center"/>
    </xf>
    <xf numFmtId="0" fontId="52" fillId="15" borderId="281" xfId="8" applyFont="1" applyFill="1" applyBorder="1" applyAlignment="1">
      <alignment horizontal="center" vertical="center"/>
    </xf>
    <xf numFmtId="0" fontId="52" fillId="15" borderId="5" xfId="8" applyFont="1" applyFill="1" applyBorder="1" applyAlignment="1">
      <alignment horizontal="center" vertical="center" wrapText="1"/>
    </xf>
    <xf numFmtId="0" fontId="52" fillId="15" borderId="15" xfId="8" applyFont="1" applyFill="1" applyBorder="1" applyAlignment="1">
      <alignment horizontal="center" vertical="center"/>
    </xf>
    <xf numFmtId="0" fontId="52" fillId="14" borderId="279" xfId="8" applyFont="1" applyFill="1" applyBorder="1" applyAlignment="1" applyProtection="1">
      <alignment horizontal="center" vertical="center"/>
      <protection locked="0"/>
    </xf>
    <xf numFmtId="0" fontId="52" fillId="14" borderId="282" xfId="8" applyFont="1" applyFill="1" applyBorder="1" applyAlignment="1" applyProtection="1">
      <alignment horizontal="center" vertical="center"/>
      <protection locked="0"/>
    </xf>
    <xf numFmtId="0" fontId="1" fillId="14" borderId="286" xfId="8" applyFill="1" applyBorder="1" applyProtection="1">
      <protection locked="0"/>
    </xf>
    <xf numFmtId="0" fontId="1" fillId="14" borderId="287" xfId="8" applyFill="1" applyBorder="1" applyProtection="1">
      <protection locked="0"/>
    </xf>
    <xf numFmtId="0" fontId="1" fillId="14" borderId="280" xfId="8" applyFill="1" applyBorder="1" applyProtection="1">
      <protection locked="0"/>
    </xf>
    <xf numFmtId="0" fontId="1" fillId="14" borderId="279" xfId="8" applyFill="1" applyBorder="1" applyProtection="1">
      <protection locked="0"/>
    </xf>
    <xf numFmtId="0" fontId="1" fillId="14" borderId="282" xfId="8" applyFill="1" applyBorder="1" applyProtection="1">
      <protection locked="0"/>
    </xf>
    <xf numFmtId="0" fontId="1" fillId="14" borderId="283" xfId="8" applyFill="1" applyBorder="1" applyProtection="1">
      <protection locked="0"/>
    </xf>
    <xf numFmtId="0" fontId="1" fillId="14" borderId="278" xfId="8" applyFill="1" applyBorder="1" applyProtection="1">
      <protection locked="0"/>
    </xf>
    <xf numFmtId="0" fontId="1" fillId="14" borderId="284" xfId="8" applyFill="1" applyBorder="1" applyProtection="1">
      <protection locked="0"/>
    </xf>
    <xf numFmtId="0" fontId="1" fillId="14" borderId="285" xfId="8" applyFill="1" applyBorder="1" applyProtection="1">
      <protection locked="0"/>
    </xf>
    <xf numFmtId="0" fontId="54" fillId="0" borderId="289" xfId="9" applyFont="1" applyBorder="1" applyAlignment="1" applyProtection="1">
      <alignment horizontal="left" vertical="top" wrapText="1"/>
      <protection locked="0"/>
    </xf>
    <xf numFmtId="0" fontId="54" fillId="0" borderId="290" xfId="9" applyFont="1" applyBorder="1" applyAlignment="1" applyProtection="1">
      <alignment vertical="top" wrapText="1"/>
      <protection locked="0"/>
    </xf>
    <xf numFmtId="0" fontId="54" fillId="0" borderId="289" xfId="9" applyFont="1" applyBorder="1" applyAlignment="1" applyProtection="1">
      <alignment vertical="top" wrapText="1"/>
      <protection locked="0"/>
    </xf>
    <xf numFmtId="0" fontId="54" fillId="0" borderId="0" xfId="9" applyFont="1" applyBorder="1" applyAlignment="1" applyProtection="1">
      <alignment horizontal="left" vertical="top" wrapText="1"/>
    </xf>
    <xf numFmtId="0" fontId="54" fillId="0" borderId="0" xfId="9" applyFont="1" applyBorder="1" applyAlignment="1" applyProtection="1">
      <alignment horizontal="left" vertical="top" wrapText="1"/>
      <protection locked="0"/>
    </xf>
    <xf numFmtId="0" fontId="54" fillId="0" borderId="0" xfId="9" applyFont="1" applyBorder="1" applyAlignment="1" applyProtection="1">
      <alignment vertical="top" wrapText="1"/>
      <protection locked="0"/>
    </xf>
    <xf numFmtId="0" fontId="54" fillId="0" borderId="289" xfId="9" applyFont="1" applyBorder="1" applyAlignment="1">
      <alignment horizontal="left" vertical="top"/>
    </xf>
    <xf numFmtId="0" fontId="54" fillId="19" borderId="293" xfId="9" applyFont="1" applyFill="1" applyBorder="1" applyAlignment="1" applyProtection="1">
      <alignment horizontal="left" vertical="top"/>
      <protection locked="0"/>
    </xf>
    <xf numFmtId="0" fontId="53" fillId="0" borderId="0" xfId="9" applyFont="1" applyBorder="1" applyAlignment="1" applyProtection="1">
      <alignment horizontal="left" vertical="top"/>
    </xf>
    <xf numFmtId="0" fontId="54" fillId="0" borderId="0" xfId="9" applyFont="1" applyBorder="1" applyAlignment="1" applyProtection="1">
      <alignment horizontal="left" vertical="top"/>
    </xf>
    <xf numFmtId="0" fontId="55" fillId="0" borderId="0" xfId="9" applyFont="1" applyFill="1" applyBorder="1" applyAlignment="1" applyProtection="1">
      <alignment horizontal="left" vertical="top"/>
    </xf>
    <xf numFmtId="0" fontId="54" fillId="0" borderId="0" xfId="9" applyFont="1" applyFill="1" applyBorder="1" applyAlignment="1" applyProtection="1">
      <alignment horizontal="left" vertical="top"/>
    </xf>
    <xf numFmtId="0" fontId="53" fillId="18" borderId="289" xfId="9" applyFont="1" applyFill="1" applyBorder="1" applyAlignment="1" applyProtection="1">
      <alignment horizontal="left" vertical="top"/>
    </xf>
    <xf numFmtId="0" fontId="53" fillId="18" borderId="289" xfId="9" applyFont="1" applyFill="1" applyBorder="1" applyAlignment="1" applyProtection="1">
      <alignment horizontal="left" vertical="top" wrapText="1"/>
    </xf>
    <xf numFmtId="0" fontId="53" fillId="18" borderId="290" xfId="9" applyFont="1" applyFill="1" applyBorder="1" applyAlignment="1" applyProtection="1">
      <alignment horizontal="left" vertical="top" wrapText="1"/>
    </xf>
    <xf numFmtId="0" fontId="54" fillId="0" borderId="289" xfId="9" applyFont="1" applyBorder="1" applyAlignment="1" applyProtection="1">
      <alignment horizontal="left" vertical="top"/>
    </xf>
    <xf numFmtId="0" fontId="54" fillId="0" borderId="289" xfId="9" applyFont="1" applyBorder="1" applyAlignment="1" applyProtection="1">
      <alignment horizontal="left" vertical="top" wrapText="1"/>
      <protection locked="0"/>
    </xf>
    <xf numFmtId="0" fontId="54" fillId="0" borderId="290" xfId="9" applyFont="1" applyBorder="1" applyAlignment="1" applyProtection="1">
      <alignment horizontal="left" vertical="top" wrapText="1"/>
      <protection locked="0"/>
    </xf>
    <xf numFmtId="0" fontId="53" fillId="0" borderId="289" xfId="9" applyFont="1" applyBorder="1" applyAlignment="1" applyProtection="1">
      <alignment horizontal="left" vertical="top"/>
    </xf>
    <xf numFmtId="0" fontId="53" fillId="18" borderId="292" xfId="9" applyFont="1" applyFill="1" applyBorder="1" applyAlignment="1" applyProtection="1">
      <alignment horizontal="center" wrapText="1"/>
    </xf>
    <xf numFmtId="0" fontId="54" fillId="0" borderId="0" xfId="9" applyFont="1" applyBorder="1" applyAlignment="1" applyProtection="1">
      <alignment horizontal="left" vertical="top" wrapText="1"/>
    </xf>
    <xf numFmtId="0" fontId="53" fillId="0" borderId="0" xfId="9" applyFont="1" applyBorder="1" applyAlignment="1" applyProtection="1">
      <alignment horizontal="center" vertical="top" wrapText="1"/>
    </xf>
    <xf numFmtId="0" fontId="0" fillId="0" borderId="0" xfId="0" applyAlignment="1">
      <alignment horizontal="left"/>
    </xf>
    <xf numFmtId="0" fontId="53" fillId="18" borderId="290" xfId="9" applyFont="1" applyFill="1" applyBorder="1" applyAlignment="1" applyProtection="1">
      <alignment horizontal="center" wrapText="1"/>
    </xf>
    <xf numFmtId="0" fontId="53" fillId="18" borderId="290" xfId="9" applyFont="1" applyFill="1" applyBorder="1" applyAlignment="1" applyProtection="1">
      <alignment horizontal="left" vertical="center" wrapText="1"/>
    </xf>
    <xf numFmtId="0" fontId="53" fillId="18" borderId="289" xfId="9" applyFont="1" applyFill="1" applyBorder="1" applyAlignment="1" applyProtection="1">
      <alignment horizontal="left" vertical="center" wrapText="1"/>
    </xf>
    <xf numFmtId="0" fontId="0" fillId="0" borderId="0" xfId="0" applyAlignment="1">
      <alignment vertical="center"/>
    </xf>
    <xf numFmtId="0" fontId="54" fillId="14" borderId="0" xfId="9" applyFont="1" applyFill="1" applyBorder="1" applyAlignment="1" applyProtection="1">
      <alignment horizontal="left" vertical="center"/>
    </xf>
    <xf numFmtId="0" fontId="53" fillId="0" borderId="0" xfId="9" applyFont="1" applyBorder="1" applyAlignment="1" applyProtection="1">
      <alignment horizontal="left" vertical="center"/>
    </xf>
    <xf numFmtId="0" fontId="54" fillId="0" borderId="0" xfId="9" applyFont="1" applyBorder="1" applyAlignment="1" applyProtection="1">
      <alignment horizontal="left" vertical="center" wrapText="1"/>
    </xf>
    <xf numFmtId="0" fontId="54" fillId="0" borderId="0" xfId="9" applyFont="1" applyBorder="1" applyAlignment="1" applyProtection="1">
      <alignment vertical="center" wrapText="1"/>
      <protection locked="0"/>
    </xf>
    <xf numFmtId="0" fontId="53" fillId="0" borderId="244" xfId="9" applyFont="1" applyBorder="1" applyAlignment="1" applyProtection="1">
      <alignment horizontal="left" vertical="center"/>
    </xf>
    <xf numFmtId="0" fontId="54" fillId="0" borderId="0" xfId="9" applyFont="1" applyBorder="1" applyAlignment="1" applyProtection="1">
      <alignment horizontal="left" vertical="center"/>
    </xf>
    <xf numFmtId="0" fontId="54" fillId="0" borderId="244" xfId="9" applyFont="1" applyBorder="1" applyAlignment="1" applyProtection="1">
      <alignment horizontal="left" vertical="center"/>
    </xf>
    <xf numFmtId="0" fontId="53" fillId="0" borderId="0" xfId="9" applyFont="1" applyFill="1" applyBorder="1" applyAlignment="1" applyProtection="1">
      <alignment vertical="center"/>
    </xf>
    <xf numFmtId="0" fontId="54" fillId="0" borderId="0" xfId="9" applyFont="1" applyFill="1" applyBorder="1" applyAlignment="1" applyProtection="1">
      <alignment vertical="center"/>
    </xf>
    <xf numFmtId="0" fontId="0" fillId="0" borderId="0" xfId="0" applyProtection="1">
      <protection locked="0"/>
    </xf>
    <xf numFmtId="0" fontId="54" fillId="0" borderId="0" xfId="9" applyFont="1" applyBorder="1" applyAlignment="1" applyProtection="1">
      <alignment vertical="top" wrapText="1"/>
    </xf>
    <xf numFmtId="0" fontId="56" fillId="0" borderId="0" xfId="9" applyFont="1" applyBorder="1" applyAlignment="1" applyProtection="1">
      <alignment horizontal="left" vertical="top" wrapText="1"/>
    </xf>
    <xf numFmtId="0" fontId="0" fillId="0" borderId="0" xfId="0" applyProtection="1"/>
    <xf numFmtId="0" fontId="0" fillId="0" borderId="0" xfId="0" applyAlignment="1" applyProtection="1">
      <alignment vertical="center"/>
    </xf>
    <xf numFmtId="0" fontId="53" fillId="0" borderId="0" xfId="9" applyFont="1" applyFill="1" applyBorder="1" applyAlignment="1" applyProtection="1">
      <alignment horizontal="left" vertical="top" wrapText="1"/>
    </xf>
    <xf numFmtId="15" fontId="7" fillId="0" borderId="14" xfId="1" applyNumberFormat="1" applyFont="1" applyBorder="1" applyAlignment="1" applyProtection="1">
      <alignment horizontal="center" vertical="center" wrapText="1"/>
      <protection locked="0"/>
    </xf>
    <xf numFmtId="0" fontId="31" fillId="9" borderId="0" xfId="0" applyFont="1" applyFill="1" applyBorder="1" applyAlignment="1" applyProtection="1">
      <alignment vertical="center"/>
    </xf>
    <xf numFmtId="0" fontId="7" fillId="3" borderId="20" xfId="0" applyFont="1" applyFill="1" applyBorder="1" applyAlignment="1" applyProtection="1">
      <alignment vertical="top"/>
    </xf>
    <xf numFmtId="0" fontId="7" fillId="3" borderId="186" xfId="0" applyFont="1" applyFill="1" applyBorder="1" applyAlignment="1" applyProtection="1">
      <alignment vertical="top"/>
    </xf>
    <xf numFmtId="0" fontId="7" fillId="3" borderId="187" xfId="0" applyFont="1" applyFill="1" applyBorder="1" applyAlignment="1" applyProtection="1">
      <alignment vertical="top"/>
    </xf>
    <xf numFmtId="0" fontId="9" fillId="0" borderId="0" xfId="0" applyFont="1" applyBorder="1" applyAlignment="1" applyProtection="1">
      <alignment vertical="top"/>
    </xf>
    <xf numFmtId="0" fontId="9" fillId="0" borderId="0" xfId="0" applyFont="1" applyBorder="1" applyAlignment="1" applyProtection="1">
      <alignment horizontal="center" vertical="top"/>
    </xf>
    <xf numFmtId="0" fontId="7" fillId="3" borderId="16" xfId="0" applyFont="1" applyFill="1" applyBorder="1" applyAlignment="1" applyProtection="1">
      <alignment vertical="top"/>
    </xf>
    <xf numFmtId="0" fontId="7" fillId="3" borderId="8" xfId="0" applyFont="1" applyFill="1" applyBorder="1" applyAlignment="1" applyProtection="1">
      <alignment vertical="top"/>
    </xf>
    <xf numFmtId="0" fontId="7" fillId="3" borderId="25" xfId="0" applyFont="1" applyFill="1" applyBorder="1" applyAlignment="1" applyProtection="1">
      <alignment vertical="top"/>
    </xf>
    <xf numFmtId="0" fontId="7" fillId="3" borderId="27" xfId="0" applyFont="1" applyFill="1" applyBorder="1" applyAlignment="1" applyProtection="1">
      <alignment vertical="top"/>
    </xf>
    <xf numFmtId="0" fontId="7" fillId="6" borderId="8" xfId="0" applyFont="1" applyFill="1" applyBorder="1" applyAlignment="1" applyProtection="1">
      <alignment vertical="top"/>
    </xf>
    <xf numFmtId="0" fontId="11" fillId="0" borderId="0" xfId="0" applyFont="1" applyAlignment="1" applyProtection="1">
      <alignment vertical="top"/>
    </xf>
    <xf numFmtId="0" fontId="11" fillId="0" borderId="28" xfId="0" applyFont="1" applyBorder="1" applyAlignment="1" applyProtection="1">
      <alignment vertical="top"/>
    </xf>
    <xf numFmtId="0" fontId="11" fillId="0" borderId="0" xfId="0" applyFont="1" applyAlignment="1" applyProtection="1">
      <alignment vertical="top" wrapText="1"/>
    </xf>
    <xf numFmtId="0" fontId="7" fillId="0" borderId="0" xfId="0" quotePrefix="1" applyFont="1" applyAlignment="1" applyProtection="1">
      <alignment vertical="top"/>
    </xf>
    <xf numFmtId="0" fontId="7" fillId="4" borderId="0" xfId="0" applyFont="1" applyFill="1" applyAlignment="1" applyProtection="1">
      <alignment vertical="top"/>
    </xf>
    <xf numFmtId="0" fontId="7" fillId="0" borderId="0" xfId="0" applyFont="1" applyFill="1" applyAlignment="1" applyProtection="1">
      <alignment vertical="top"/>
    </xf>
    <xf numFmtId="0" fontId="7" fillId="5" borderId="0" xfId="0" applyFont="1" applyFill="1" applyAlignment="1" applyProtection="1">
      <alignment vertical="top"/>
    </xf>
    <xf numFmtId="0" fontId="7" fillId="3" borderId="0" xfId="0" applyFont="1" applyFill="1" applyAlignment="1" applyProtection="1">
      <alignment vertical="top"/>
    </xf>
    <xf numFmtId="0" fontId="9" fillId="0" borderId="0" xfId="0" applyFont="1" applyAlignment="1" applyProtection="1">
      <alignment vertical="top"/>
    </xf>
    <xf numFmtId="0" fontId="9" fillId="0" borderId="0" xfId="0" applyFont="1" applyAlignment="1" applyProtection="1">
      <alignment horizontal="center" vertical="top"/>
    </xf>
    <xf numFmtId="0" fontId="25" fillId="9" borderId="294" xfId="0" applyFont="1" applyFill="1" applyBorder="1" applyAlignment="1" applyProtection="1">
      <alignment horizontal="center" vertical="center" wrapText="1"/>
    </xf>
    <xf numFmtId="0" fontId="25" fillId="9" borderId="0" xfId="0" applyFont="1" applyFill="1" applyBorder="1" applyAlignment="1" applyProtection="1">
      <alignment horizontal="center" vertical="center" wrapText="1"/>
    </xf>
    <xf numFmtId="0" fontId="25" fillId="9" borderId="89" xfId="0" applyFont="1" applyFill="1" applyBorder="1" applyAlignment="1" applyProtection="1">
      <alignment horizontal="center" vertical="center" wrapText="1"/>
    </xf>
    <xf numFmtId="0" fontId="7" fillId="3" borderId="0" xfId="0" applyFont="1" applyFill="1" applyBorder="1" applyAlignment="1" applyProtection="1">
      <alignment horizontal="left" vertical="center"/>
    </xf>
    <xf numFmtId="0" fontId="7" fillId="3" borderId="30" xfId="0" applyFont="1" applyFill="1" applyBorder="1" applyAlignment="1" applyProtection="1">
      <alignment horizontal="left" vertical="center"/>
    </xf>
    <xf numFmtId="49" fontId="7" fillId="3" borderId="0" xfId="0" applyNumberFormat="1" applyFont="1" applyFill="1" applyBorder="1" applyAlignment="1" applyProtection="1">
      <alignment horizontal="left" vertical="center"/>
    </xf>
    <xf numFmtId="49" fontId="7" fillId="3" borderId="30" xfId="0" applyNumberFormat="1" applyFont="1" applyFill="1" applyBorder="1" applyAlignment="1" applyProtection="1">
      <alignment horizontal="left" vertical="center"/>
    </xf>
    <xf numFmtId="0" fontId="38" fillId="3" borderId="137" xfId="0" applyFont="1" applyFill="1" applyBorder="1" applyAlignment="1" applyProtection="1">
      <alignment vertical="center"/>
    </xf>
    <xf numFmtId="0" fontId="33" fillId="3" borderId="131" xfId="0" applyFont="1" applyFill="1" applyBorder="1" applyAlignment="1" applyProtection="1">
      <alignment horizontal="left" vertical="center"/>
    </xf>
    <xf numFmtId="0" fontId="33" fillId="3" borderId="132" xfId="0" applyFont="1" applyFill="1" applyBorder="1" applyAlignment="1" applyProtection="1">
      <alignment horizontal="left" vertical="center"/>
    </xf>
    <xf numFmtId="0" fontId="7" fillId="14" borderId="91" xfId="0" applyFont="1" applyFill="1" applyBorder="1" applyAlignment="1" applyProtection="1">
      <alignment horizontal="left" vertical="center" wrapText="1"/>
      <protection locked="0"/>
    </xf>
    <xf numFmtId="0" fontId="7" fillId="0" borderId="135" xfId="0" applyFont="1" applyBorder="1" applyAlignment="1" applyProtection="1">
      <alignment horizontal="left" vertical="center"/>
      <protection locked="0"/>
    </xf>
    <xf numFmtId="0" fontId="7" fillId="0" borderId="136" xfId="0" applyFont="1" applyBorder="1" applyAlignment="1" applyProtection="1">
      <alignment horizontal="left" vertical="center"/>
      <protection locked="0"/>
    </xf>
    <xf numFmtId="0" fontId="30" fillId="3" borderId="84" xfId="0" applyFont="1" applyFill="1" applyBorder="1" applyAlignment="1" applyProtection="1">
      <alignment vertical="center" wrapText="1"/>
    </xf>
    <xf numFmtId="0" fontId="30" fillId="3" borderId="85" xfId="0" applyFont="1" applyFill="1" applyBorder="1" applyAlignment="1" applyProtection="1">
      <alignment vertical="center" wrapText="1"/>
    </xf>
    <xf numFmtId="0" fontId="30" fillId="0" borderId="16" xfId="0" applyFont="1" applyBorder="1" applyAlignment="1" applyProtection="1">
      <alignment horizontal="left" vertical="center" wrapText="1"/>
    </xf>
    <xf numFmtId="0" fontId="30" fillId="0" borderId="25" xfId="0" applyFont="1" applyBorder="1" applyAlignment="1" applyProtection="1">
      <alignment horizontal="left" vertical="center" wrapText="1"/>
    </xf>
    <xf numFmtId="0" fontId="30" fillId="0" borderId="27" xfId="0" applyFont="1" applyBorder="1" applyAlignment="1" applyProtection="1">
      <alignment horizontal="left" vertical="center" wrapText="1"/>
    </xf>
    <xf numFmtId="0" fontId="43" fillId="15" borderId="168" xfId="0" applyFont="1" applyFill="1" applyBorder="1" applyAlignment="1" applyProtection="1">
      <alignment horizontal="center" vertical="center" wrapText="1"/>
    </xf>
    <xf numFmtId="0" fontId="43" fillId="15" borderId="169" xfId="0" applyFont="1" applyFill="1" applyBorder="1" applyAlignment="1" applyProtection="1">
      <alignment horizontal="center" vertical="center" wrapText="1"/>
    </xf>
    <xf numFmtId="0" fontId="43" fillId="15" borderId="170" xfId="0" applyFont="1" applyFill="1" applyBorder="1" applyAlignment="1" applyProtection="1">
      <alignment horizontal="center" vertical="center" wrapText="1"/>
    </xf>
    <xf numFmtId="0" fontId="20" fillId="10" borderId="20" xfId="0" applyFont="1" applyFill="1" applyBorder="1" applyAlignment="1" applyProtection="1">
      <alignment horizontal="left" vertical="center"/>
    </xf>
    <xf numFmtId="0" fontId="20" fillId="10" borderId="21" xfId="0" applyFont="1" applyFill="1" applyBorder="1" applyAlignment="1" applyProtection="1">
      <alignment horizontal="left" vertical="center"/>
    </xf>
    <xf numFmtId="0" fontId="20" fillId="10" borderId="26" xfId="0" applyFont="1" applyFill="1" applyBorder="1" applyAlignment="1" applyProtection="1">
      <alignment horizontal="left" vertical="center"/>
    </xf>
    <xf numFmtId="0" fontId="7" fillId="0" borderId="98" xfId="0" applyFont="1" applyBorder="1" applyAlignment="1" applyProtection="1">
      <alignment horizontal="left" vertical="center"/>
      <protection locked="0"/>
    </xf>
    <xf numFmtId="0" fontId="7" fillId="0" borderId="99" xfId="0" applyFont="1" applyBorder="1" applyAlignment="1" applyProtection="1">
      <alignment horizontal="left" vertical="center"/>
    </xf>
    <xf numFmtId="0" fontId="7" fillId="0" borderId="100" xfId="0" applyFont="1" applyBorder="1" applyAlignment="1" applyProtection="1">
      <alignment horizontal="left" vertical="center"/>
    </xf>
    <xf numFmtId="0" fontId="7" fillId="0" borderId="101" xfId="0" applyFont="1" applyBorder="1" applyAlignment="1" applyProtection="1">
      <alignment horizontal="left" vertical="center"/>
    </xf>
    <xf numFmtId="0" fontId="30" fillId="3" borderId="144" xfId="0" applyFont="1" applyFill="1" applyBorder="1" applyAlignment="1" applyProtection="1">
      <alignment horizontal="left" vertical="center" wrapText="1"/>
    </xf>
    <xf numFmtId="0" fontId="30" fillId="3" borderId="145" xfId="0" applyFont="1" applyFill="1" applyBorder="1" applyAlignment="1" applyProtection="1">
      <alignment horizontal="left" vertical="center" wrapText="1"/>
    </xf>
    <xf numFmtId="15" fontId="7" fillId="0" borderId="138" xfId="0" applyNumberFormat="1" applyFont="1" applyBorder="1" applyAlignment="1" applyProtection="1">
      <alignment horizontal="left" vertical="center"/>
      <protection locked="0"/>
    </xf>
    <xf numFmtId="15" fontId="7" fillId="0" borderId="139" xfId="0" applyNumberFormat="1" applyFont="1" applyBorder="1" applyAlignment="1" applyProtection="1">
      <alignment horizontal="left" vertical="center"/>
      <protection locked="0"/>
    </xf>
    <xf numFmtId="15" fontId="7" fillId="0" borderId="140" xfId="0" applyNumberFormat="1" applyFont="1" applyBorder="1" applyAlignment="1" applyProtection="1">
      <alignment horizontal="left" vertical="center"/>
      <protection locked="0"/>
    </xf>
    <xf numFmtId="0" fontId="7" fillId="0" borderId="102" xfId="0" applyFont="1" applyBorder="1" applyAlignment="1" applyProtection="1">
      <alignment horizontal="left" vertical="center"/>
      <protection locked="0"/>
    </xf>
    <xf numFmtId="0" fontId="7" fillId="0" borderId="55" xfId="0" applyFont="1" applyBorder="1" applyAlignment="1" applyProtection="1">
      <alignment horizontal="left" vertical="center"/>
      <protection locked="0"/>
    </xf>
    <xf numFmtId="0" fontId="7" fillId="0" borderId="103" xfId="0" applyFont="1" applyBorder="1" applyAlignment="1" applyProtection="1">
      <alignment horizontal="left" vertical="center"/>
      <protection locked="0"/>
    </xf>
    <xf numFmtId="0" fontId="20" fillId="10" borderId="66" xfId="0" applyFont="1" applyFill="1" applyBorder="1" applyAlignment="1" applyProtection="1">
      <alignment horizontal="left" vertical="center"/>
    </xf>
    <xf numFmtId="0" fontId="20" fillId="10" borderId="67" xfId="0" applyFont="1" applyFill="1" applyBorder="1" applyAlignment="1" applyProtection="1">
      <alignment horizontal="left" vertical="center"/>
    </xf>
    <xf numFmtId="0" fontId="20" fillId="10" borderId="68" xfId="0" applyFont="1" applyFill="1" applyBorder="1" applyAlignment="1" applyProtection="1">
      <alignment horizontal="left" vertical="center"/>
    </xf>
    <xf numFmtId="0" fontId="30" fillId="3" borderId="69" xfId="0" applyFont="1" applyFill="1" applyBorder="1" applyAlignment="1" applyProtection="1">
      <alignment horizontal="left" vertical="center"/>
    </xf>
    <xf numFmtId="0" fontId="30" fillId="3" borderId="70" xfId="0" applyFont="1" applyFill="1" applyBorder="1" applyAlignment="1" applyProtection="1">
      <alignment horizontal="left" vertical="center"/>
    </xf>
    <xf numFmtId="0" fontId="31" fillId="9" borderId="188" xfId="0" applyFont="1" applyFill="1" applyBorder="1" applyAlignment="1" applyProtection="1">
      <alignment horizontal="center" vertical="center"/>
    </xf>
    <xf numFmtId="0" fontId="31" fillId="9" borderId="189" xfId="0" applyFont="1" applyFill="1" applyBorder="1" applyAlignment="1" applyProtection="1">
      <alignment horizontal="center" vertical="center"/>
    </xf>
    <xf numFmtId="0" fontId="30" fillId="3" borderId="84" xfId="0" applyFont="1" applyFill="1" applyBorder="1" applyAlignment="1" applyProtection="1">
      <alignment horizontal="left" vertical="center"/>
    </xf>
    <xf numFmtId="0" fontId="30" fillId="3" borderId="85" xfId="0" applyFont="1" applyFill="1" applyBorder="1" applyAlignment="1" applyProtection="1">
      <alignment horizontal="left" vertical="center"/>
    </xf>
    <xf numFmtId="0" fontId="30" fillId="0" borderId="22" xfId="0" applyFont="1" applyBorder="1" applyAlignment="1" applyProtection="1">
      <alignment horizontal="left" vertical="center" wrapText="1"/>
    </xf>
    <xf numFmtId="0" fontId="30" fillId="0" borderId="0" xfId="0" applyFont="1" applyBorder="1" applyAlignment="1" applyProtection="1">
      <alignment horizontal="left" vertical="center" wrapText="1"/>
    </xf>
    <xf numFmtId="0" fontId="30" fillId="0" borderId="30" xfId="0" applyFont="1" applyBorder="1" applyAlignment="1" applyProtection="1">
      <alignment horizontal="left" vertical="center" wrapText="1"/>
    </xf>
    <xf numFmtId="0" fontId="30" fillId="3" borderId="142" xfId="0" applyFont="1" applyFill="1" applyBorder="1" applyAlignment="1" applyProtection="1">
      <alignment horizontal="left" vertical="center" wrapText="1"/>
    </xf>
    <xf numFmtId="0" fontId="30" fillId="3" borderId="143" xfId="0" applyFont="1" applyFill="1" applyBorder="1" applyAlignment="1" applyProtection="1">
      <alignment horizontal="left" vertical="center" wrapText="1"/>
    </xf>
    <xf numFmtId="0" fontId="7" fillId="0" borderId="146" xfId="0" applyNumberFormat="1" applyFont="1" applyBorder="1" applyAlignment="1" applyProtection="1">
      <alignment horizontal="left" vertical="center" wrapText="1"/>
      <protection locked="0"/>
    </xf>
    <xf numFmtId="0" fontId="7" fillId="0" borderId="147" xfId="0" applyNumberFormat="1" applyFont="1" applyBorder="1" applyAlignment="1" applyProtection="1">
      <alignment horizontal="left" vertical="center" wrapText="1"/>
      <protection locked="0"/>
    </xf>
    <xf numFmtId="0" fontId="7" fillId="0" borderId="148" xfId="0" applyNumberFormat="1" applyFont="1" applyBorder="1" applyAlignment="1" applyProtection="1">
      <alignment horizontal="left" vertical="center" wrapText="1"/>
      <protection locked="0"/>
    </xf>
    <xf numFmtId="0" fontId="48" fillId="0" borderId="72" xfId="0" applyNumberFormat="1" applyFont="1" applyBorder="1" applyAlignment="1" applyProtection="1">
      <alignment horizontal="center" vertical="center"/>
    </xf>
    <xf numFmtId="0" fontId="48" fillId="0" borderId="60" xfId="0" applyNumberFormat="1" applyFont="1" applyBorder="1" applyAlignment="1" applyProtection="1">
      <alignment horizontal="center" vertical="center"/>
    </xf>
    <xf numFmtId="0" fontId="48" fillId="0" borderId="73" xfId="0" applyNumberFormat="1" applyFont="1" applyBorder="1" applyAlignment="1" applyProtection="1">
      <alignment horizontal="center" vertical="center"/>
    </xf>
    <xf numFmtId="0" fontId="48" fillId="0" borderId="225" xfId="0" applyFont="1" applyBorder="1" applyAlignment="1" applyProtection="1">
      <alignment horizontal="center" vertical="center"/>
    </xf>
    <xf numFmtId="0" fontId="48" fillId="0" borderId="226" xfId="0" applyFont="1" applyBorder="1" applyAlignment="1" applyProtection="1">
      <alignment horizontal="center" vertical="center"/>
    </xf>
    <xf numFmtId="0" fontId="48" fillId="0" borderId="227" xfId="0" applyFont="1" applyBorder="1" applyAlignment="1" applyProtection="1">
      <alignment horizontal="center" vertical="center"/>
    </xf>
    <xf numFmtId="0" fontId="48" fillId="0" borderId="74" xfId="0" applyNumberFormat="1" applyFont="1" applyBorder="1" applyAlignment="1" applyProtection="1">
      <alignment horizontal="center" vertical="center"/>
    </xf>
    <xf numFmtId="0" fontId="48" fillId="0" borderId="75" xfId="0" applyNumberFormat="1" applyFont="1" applyBorder="1" applyAlignment="1" applyProtection="1">
      <alignment horizontal="center" vertical="center"/>
    </xf>
    <xf numFmtId="0" fontId="48" fillId="0" borderId="49" xfId="0" applyFont="1" applyBorder="1" applyAlignment="1" applyProtection="1">
      <alignment horizontal="center" vertical="center"/>
    </xf>
    <xf numFmtId="0" fontId="48" fillId="0" borderId="77" xfId="0" applyFont="1" applyBorder="1" applyAlignment="1" applyProtection="1">
      <alignment horizontal="center" vertical="center"/>
    </xf>
    <xf numFmtId="0" fontId="48" fillId="0" borderId="78" xfId="0" applyFont="1" applyBorder="1" applyAlignment="1" applyProtection="1">
      <alignment horizontal="center" vertical="center"/>
    </xf>
    <xf numFmtId="0" fontId="48" fillId="0" borderId="274" xfId="0" applyNumberFormat="1" applyFont="1" applyBorder="1" applyAlignment="1" applyProtection="1">
      <alignment horizontal="center" vertical="center"/>
    </xf>
    <xf numFmtId="0" fontId="48" fillId="0" borderId="275" xfId="0" applyNumberFormat="1" applyFont="1" applyBorder="1" applyAlignment="1" applyProtection="1">
      <alignment horizontal="center" vertical="center"/>
    </xf>
    <xf numFmtId="0" fontId="48" fillId="0" borderId="276" xfId="0" applyNumberFormat="1" applyFont="1" applyBorder="1" applyAlignment="1" applyProtection="1">
      <alignment horizontal="center" vertical="center"/>
    </xf>
    <xf numFmtId="0" fontId="48" fillId="0" borderId="271" xfId="0" applyNumberFormat="1" applyFont="1" applyBorder="1" applyAlignment="1" applyProtection="1">
      <alignment horizontal="center" vertical="center"/>
    </xf>
    <xf numFmtId="0" fontId="48" fillId="0" borderId="272" xfId="0" applyNumberFormat="1" applyFont="1" applyBorder="1" applyAlignment="1" applyProtection="1">
      <alignment horizontal="center" vertical="center"/>
    </xf>
    <xf numFmtId="0" fontId="48" fillId="0" borderId="273" xfId="0" applyNumberFormat="1" applyFont="1" applyBorder="1" applyAlignment="1" applyProtection="1">
      <alignment horizontal="center" vertical="center"/>
    </xf>
    <xf numFmtId="0" fontId="20" fillId="10" borderId="33" xfId="0" applyFont="1" applyFill="1" applyBorder="1" applyAlignment="1" applyProtection="1">
      <alignment horizontal="left" vertical="center"/>
    </xf>
    <xf numFmtId="0" fontId="20" fillId="10" borderId="23" xfId="0" applyFont="1" applyFill="1" applyBorder="1" applyAlignment="1" applyProtection="1">
      <alignment horizontal="left" vertical="center"/>
    </xf>
    <xf numFmtId="0" fontId="20" fillId="10" borderId="34" xfId="0" applyFont="1" applyFill="1" applyBorder="1" applyAlignment="1" applyProtection="1">
      <alignment horizontal="left" vertical="center"/>
    </xf>
    <xf numFmtId="0" fontId="23" fillId="0" borderId="80" xfId="0" applyFont="1" applyBorder="1" applyAlignment="1" applyProtection="1">
      <alignment horizontal="center" vertical="center"/>
    </xf>
    <xf numFmtId="0" fontId="23" fillId="0" borderId="81" xfId="0" applyFont="1" applyBorder="1" applyAlignment="1" applyProtection="1">
      <alignment horizontal="center" vertical="center"/>
    </xf>
    <xf numFmtId="0" fontId="48" fillId="0" borderId="79" xfId="0" applyNumberFormat="1" applyFont="1" applyBorder="1" applyAlignment="1" applyProtection="1">
      <alignment horizontal="center" vertical="center"/>
    </xf>
    <xf numFmtId="0" fontId="48" fillId="0" borderId="77" xfId="0" applyNumberFormat="1" applyFont="1" applyBorder="1" applyAlignment="1" applyProtection="1">
      <alignment horizontal="center" vertical="center"/>
    </xf>
    <xf numFmtId="0" fontId="48" fillId="0" borderId="78" xfId="0" applyNumberFormat="1" applyFont="1" applyBorder="1" applyAlignment="1" applyProtection="1">
      <alignment horizontal="center" vertical="center"/>
    </xf>
    <xf numFmtId="165" fontId="49" fillId="0" borderId="59" xfId="0" applyNumberFormat="1" applyFont="1" applyBorder="1" applyAlignment="1" applyProtection="1">
      <alignment horizontal="center" vertical="center"/>
    </xf>
    <xf numFmtId="165" fontId="49" fillId="0" borderId="60" xfId="0" applyNumberFormat="1" applyFont="1" applyBorder="1" applyAlignment="1" applyProtection="1">
      <alignment horizontal="center" vertical="center"/>
    </xf>
    <xf numFmtId="0" fontId="43" fillId="0" borderId="41" xfId="0" applyNumberFormat="1" applyFont="1" applyBorder="1" applyAlignment="1" applyProtection="1">
      <alignment horizontal="center" vertical="center" wrapText="1"/>
    </xf>
    <xf numFmtId="0" fontId="43" fillId="0" borderId="42" xfId="0" applyNumberFormat="1" applyFont="1" applyBorder="1" applyAlignment="1" applyProtection="1">
      <alignment horizontal="center" vertical="center" wrapText="1"/>
    </xf>
    <xf numFmtId="0" fontId="43" fillId="0" borderId="62" xfId="0" applyNumberFormat="1" applyFont="1" applyBorder="1" applyAlignment="1" applyProtection="1">
      <alignment horizontal="center" vertical="center" wrapText="1"/>
    </xf>
    <xf numFmtId="165" fontId="48" fillId="0" borderId="49" xfId="0" applyNumberFormat="1" applyFont="1" applyBorder="1" applyAlignment="1" applyProtection="1">
      <alignment horizontal="center" vertical="center"/>
    </xf>
    <xf numFmtId="165" fontId="48" fillId="0" borderId="63" xfId="0" applyNumberFormat="1" applyFont="1" applyBorder="1" applyAlignment="1" applyProtection="1">
      <alignment horizontal="center" vertical="center"/>
    </xf>
    <xf numFmtId="165" fontId="48" fillId="0" borderId="64" xfId="0" applyNumberFormat="1" applyFont="1" applyBorder="1" applyAlignment="1" applyProtection="1">
      <alignment horizontal="center" vertical="center"/>
    </xf>
    <xf numFmtId="165" fontId="48" fillId="0" borderId="74" xfId="0" applyNumberFormat="1" applyFont="1" applyBorder="1" applyAlignment="1" applyProtection="1">
      <alignment horizontal="center" vertical="center"/>
    </xf>
    <xf numFmtId="0" fontId="23" fillId="0" borderId="65" xfId="0" applyFont="1" applyBorder="1" applyAlignment="1" applyProtection="1">
      <alignment horizontal="center" vertical="center"/>
    </xf>
    <xf numFmtId="0" fontId="23" fillId="0" borderId="43" xfId="0" applyFont="1" applyBorder="1" applyAlignment="1" applyProtection="1">
      <alignment horizontal="center" vertical="center"/>
    </xf>
    <xf numFmtId="165" fontId="48" fillId="0" borderId="77" xfId="0" applyNumberFormat="1" applyFont="1" applyBorder="1" applyAlignment="1" applyProtection="1">
      <alignment horizontal="center" vertical="center"/>
    </xf>
    <xf numFmtId="0" fontId="30" fillId="3" borderId="159" xfId="0" applyFont="1" applyFill="1" applyBorder="1" applyAlignment="1" applyProtection="1">
      <alignment horizontal="center" vertical="center" wrapText="1"/>
    </xf>
    <xf numFmtId="0" fontId="30" fillId="3" borderId="54" xfId="0" applyFont="1" applyFill="1" applyBorder="1" applyAlignment="1" applyProtection="1">
      <alignment horizontal="center" vertical="center" wrapText="1"/>
    </xf>
    <xf numFmtId="0" fontId="30" fillId="3" borderId="160" xfId="0" applyFont="1" applyFill="1" applyBorder="1" applyAlignment="1" applyProtection="1">
      <alignment horizontal="center" vertical="center" wrapText="1"/>
    </xf>
    <xf numFmtId="0" fontId="30" fillId="3" borderId="71" xfId="0" applyFont="1" applyFill="1" applyBorder="1" applyAlignment="1" applyProtection="1">
      <alignment horizontal="left" vertical="center" wrapText="1"/>
    </xf>
    <xf numFmtId="0" fontId="30" fillId="3" borderId="58" xfId="0" applyFont="1" applyFill="1" applyBorder="1" applyAlignment="1" applyProtection="1">
      <alignment horizontal="left" vertical="center" wrapText="1"/>
    </xf>
    <xf numFmtId="0" fontId="30" fillId="3" borderId="162" xfId="0" applyFont="1" applyFill="1" applyBorder="1" applyAlignment="1" applyProtection="1">
      <alignment horizontal="left" vertical="center" wrapText="1"/>
    </xf>
    <xf numFmtId="0" fontId="30" fillId="3" borderId="164" xfId="0" applyFont="1" applyFill="1" applyBorder="1" applyAlignment="1" applyProtection="1">
      <alignment horizontal="center" vertical="center" wrapText="1"/>
    </xf>
    <xf numFmtId="0" fontId="30" fillId="3" borderId="58" xfId="0" applyFont="1" applyFill="1" applyBorder="1" applyAlignment="1" applyProtection="1">
      <alignment horizontal="center" vertical="center" wrapText="1"/>
    </xf>
    <xf numFmtId="0" fontId="30" fillId="3" borderId="83" xfId="0" applyFont="1" applyFill="1" applyBorder="1" applyAlignment="1" applyProtection="1">
      <alignment horizontal="center" vertical="center" wrapText="1"/>
    </xf>
    <xf numFmtId="0" fontId="30" fillId="3" borderId="82" xfId="0" applyFont="1" applyFill="1" applyBorder="1" applyAlignment="1" applyProtection="1">
      <alignment horizontal="left" vertical="center"/>
    </xf>
    <xf numFmtId="0" fontId="30" fillId="3" borderId="48" xfId="0" applyFont="1" applyFill="1" applyBorder="1" applyAlignment="1" applyProtection="1">
      <alignment horizontal="left" vertical="center"/>
    </xf>
    <xf numFmtId="0" fontId="30" fillId="16" borderId="153" xfId="0" applyFont="1" applyFill="1" applyBorder="1" applyAlignment="1" applyProtection="1">
      <alignment horizontal="left" vertical="center"/>
    </xf>
    <xf numFmtId="0" fontId="30" fillId="16" borderId="154" xfId="0" applyFont="1" applyFill="1" applyBorder="1" applyAlignment="1" applyProtection="1">
      <alignment horizontal="left" vertical="center"/>
    </xf>
    <xf numFmtId="0" fontId="30" fillId="16" borderId="155" xfId="0" applyFont="1" applyFill="1" applyBorder="1" applyAlignment="1" applyProtection="1">
      <alignment horizontal="left" vertical="center"/>
    </xf>
    <xf numFmtId="0" fontId="30" fillId="16" borderId="157" xfId="0" applyFont="1" applyFill="1" applyBorder="1" applyAlignment="1" applyProtection="1">
      <alignment horizontal="center" vertical="center"/>
    </xf>
    <xf numFmtId="0" fontId="30" fillId="16" borderId="48" xfId="0" applyFont="1" applyFill="1" applyBorder="1" applyAlignment="1" applyProtection="1">
      <alignment horizontal="center" vertical="center"/>
    </xf>
    <xf numFmtId="0" fontId="30" fillId="16" borderId="61" xfId="0" applyFont="1" applyFill="1" applyBorder="1" applyAlignment="1" applyProtection="1">
      <alignment horizontal="center" vertical="center"/>
    </xf>
    <xf numFmtId="0" fontId="30" fillId="3" borderId="165" xfId="0" applyFont="1" applyFill="1" applyBorder="1" applyAlignment="1" applyProtection="1">
      <alignment horizontal="left" vertical="center" wrapText="1"/>
    </xf>
    <xf numFmtId="0" fontId="30" fillId="3" borderId="166" xfId="0" applyFont="1" applyFill="1" applyBorder="1" applyAlignment="1" applyProtection="1">
      <alignment horizontal="left" vertical="center" wrapText="1"/>
    </xf>
    <xf numFmtId="0" fontId="30" fillId="3" borderId="167" xfId="0" applyFont="1" applyFill="1" applyBorder="1" applyAlignment="1" applyProtection="1">
      <alignment horizontal="left" vertical="center" wrapText="1"/>
    </xf>
    <xf numFmtId="0" fontId="30" fillId="3" borderId="76" xfId="0" applyFont="1" applyFill="1" applyBorder="1" applyAlignment="1" applyProtection="1">
      <alignment horizontal="left" vertical="center" wrapText="1"/>
    </xf>
    <xf numFmtId="0" fontId="30" fillId="3" borderId="54" xfId="0" applyFont="1" applyFill="1" applyBorder="1" applyAlignment="1" applyProtection="1">
      <alignment horizontal="left" vertical="center" wrapText="1"/>
    </xf>
    <xf numFmtId="0" fontId="30" fillId="3" borderId="161" xfId="0" applyFont="1" applyFill="1" applyBorder="1" applyAlignment="1" applyProtection="1">
      <alignment horizontal="left" vertical="center" wrapText="1"/>
    </xf>
    <xf numFmtId="0" fontId="30" fillId="3" borderId="96" xfId="0" applyFont="1" applyFill="1" applyBorder="1" applyAlignment="1" applyProtection="1">
      <alignment horizontal="left" vertical="center"/>
    </xf>
    <xf numFmtId="0" fontId="30" fillId="3" borderId="97" xfId="0" applyFont="1" applyFill="1" applyBorder="1" applyAlignment="1" applyProtection="1">
      <alignment horizontal="left" vertical="center"/>
    </xf>
    <xf numFmtId="49" fontId="7" fillId="0" borderId="98" xfId="0" applyNumberFormat="1" applyFont="1" applyBorder="1" applyAlignment="1" applyProtection="1">
      <alignment horizontal="left" vertical="center"/>
      <protection locked="0"/>
    </xf>
    <xf numFmtId="0" fontId="47" fillId="0" borderId="107" xfId="0" applyFont="1" applyBorder="1" applyAlignment="1">
      <alignment horizontal="center" vertical="center" wrapText="1"/>
    </xf>
    <xf numFmtId="0" fontId="47" fillId="0" borderId="0" xfId="0" applyFont="1" applyBorder="1" applyAlignment="1">
      <alignment horizontal="center" vertical="center" wrapText="1"/>
    </xf>
    <xf numFmtId="0" fontId="23" fillId="0" borderId="107" xfId="0" applyFont="1" applyBorder="1" applyAlignment="1">
      <alignment horizontal="center" vertical="center" wrapText="1"/>
    </xf>
    <xf numFmtId="0" fontId="23" fillId="0" borderId="0" xfId="0" applyFont="1" applyBorder="1" applyAlignment="1">
      <alignment horizontal="center" vertical="center" wrapText="1"/>
    </xf>
    <xf numFmtId="0" fontId="20" fillId="10" borderId="186" xfId="0" applyFont="1" applyFill="1" applyBorder="1" applyAlignment="1" applyProtection="1">
      <alignment horizontal="left" vertical="center"/>
    </xf>
    <xf numFmtId="0" fontId="20" fillId="10" borderId="187" xfId="0" applyFont="1" applyFill="1" applyBorder="1" applyAlignment="1" applyProtection="1">
      <alignment horizontal="left" vertical="center"/>
    </xf>
    <xf numFmtId="0" fontId="31" fillId="3" borderId="133" xfId="0" applyFont="1" applyFill="1" applyBorder="1" applyAlignment="1" applyProtection="1">
      <alignment vertical="center"/>
    </xf>
    <xf numFmtId="0" fontId="30" fillId="0" borderId="134" xfId="0" applyFont="1" applyBorder="1" applyAlignment="1">
      <alignment vertical="center"/>
    </xf>
    <xf numFmtId="0" fontId="20" fillId="10" borderId="104" xfId="0" applyFont="1" applyFill="1" applyBorder="1" applyAlignment="1" applyProtection="1">
      <alignment horizontal="left" vertical="center"/>
    </xf>
    <xf numFmtId="0" fontId="20" fillId="10" borderId="105" xfId="0" applyFont="1" applyFill="1" applyBorder="1" applyAlignment="1" applyProtection="1">
      <alignment horizontal="left" vertical="center"/>
    </xf>
    <xf numFmtId="0" fontId="20" fillId="10" borderId="106" xfId="0" applyFont="1" applyFill="1" applyBorder="1" applyAlignment="1" applyProtection="1">
      <alignment horizontal="left" vertical="center"/>
    </xf>
    <xf numFmtId="0" fontId="7" fillId="0" borderId="98" xfId="0" applyFont="1" applyBorder="1" applyAlignment="1" applyProtection="1">
      <alignment horizontal="left" vertical="center"/>
    </xf>
    <xf numFmtId="0" fontId="7" fillId="0" borderId="102" xfId="0" applyFont="1" applyBorder="1" applyAlignment="1" applyProtection="1">
      <alignment horizontal="left" vertical="center"/>
    </xf>
    <xf numFmtId="0" fontId="30" fillId="3" borderId="86" xfId="0" applyFont="1" applyFill="1" applyBorder="1" applyAlignment="1" applyProtection="1">
      <alignment horizontal="left" vertical="center"/>
    </xf>
    <xf numFmtId="0" fontId="30" fillId="3" borderId="87" xfId="0" applyFont="1" applyFill="1" applyBorder="1" applyAlignment="1" applyProtection="1">
      <alignment horizontal="left" vertical="center"/>
    </xf>
    <xf numFmtId="0" fontId="27" fillId="3" borderId="88" xfId="0" applyFont="1" applyFill="1" applyBorder="1" applyAlignment="1" applyProtection="1">
      <alignment horizontal="center" vertical="center"/>
    </xf>
    <xf numFmtId="0" fontId="27" fillId="3" borderId="0" xfId="0" applyFont="1" applyFill="1" applyBorder="1" applyAlignment="1" applyProtection="1">
      <alignment horizontal="center" vertical="center"/>
    </xf>
    <xf numFmtId="0" fontId="27" fillId="3" borderId="89" xfId="0" applyFont="1" applyFill="1" applyBorder="1" applyAlignment="1" applyProtection="1">
      <alignment horizontal="center" vertical="center"/>
    </xf>
    <xf numFmtId="0" fontId="27" fillId="3" borderId="90" xfId="0" applyFont="1" applyFill="1" applyBorder="1" applyAlignment="1" applyProtection="1">
      <alignment horizontal="center" vertical="center"/>
    </xf>
    <xf numFmtId="0" fontId="27" fillId="3" borderId="91" xfId="0" applyFont="1" applyFill="1" applyBorder="1" applyAlignment="1" applyProtection="1">
      <alignment horizontal="center" vertical="center"/>
    </xf>
    <xf numFmtId="0" fontId="27" fillId="3" borderId="92" xfId="0" applyFont="1" applyFill="1" applyBorder="1" applyAlignment="1" applyProtection="1">
      <alignment horizontal="center" vertical="center"/>
    </xf>
    <xf numFmtId="0" fontId="7" fillId="0" borderId="93" xfId="0" applyFont="1" applyBorder="1" applyAlignment="1" applyProtection="1">
      <alignment horizontal="left" vertical="center"/>
      <protection locked="0"/>
    </xf>
    <xf numFmtId="0" fontId="30" fillId="3" borderId="94" xfId="0" applyFont="1" applyFill="1" applyBorder="1" applyAlignment="1" applyProtection="1">
      <alignment horizontal="left" vertical="center"/>
    </xf>
    <xf numFmtId="0" fontId="30" fillId="3" borderId="95" xfId="0" applyFont="1" applyFill="1" applyBorder="1" applyAlignment="1" applyProtection="1">
      <alignment horizontal="left" vertical="center"/>
    </xf>
    <xf numFmtId="0" fontId="21" fillId="0" borderId="0" xfId="2" applyFont="1"/>
    <xf numFmtId="0" fontId="11" fillId="0" borderId="0" xfId="0" applyFont="1" applyAlignment="1">
      <alignment vertical="top" wrapText="1"/>
    </xf>
    <xf numFmtId="0" fontId="7" fillId="0" borderId="0" xfId="0" applyFont="1" applyAlignment="1">
      <alignment vertical="top" wrapText="1"/>
    </xf>
    <xf numFmtId="49" fontId="26" fillId="8" borderId="110" xfId="0" applyNumberFormat="1" applyFont="1" applyFill="1" applyBorder="1" applyAlignment="1" applyProtection="1">
      <alignment horizontal="left" vertical="center"/>
      <protection locked="0"/>
    </xf>
    <xf numFmtId="49" fontId="26" fillId="8" borderId="111" xfId="0" applyNumberFormat="1" applyFont="1" applyFill="1" applyBorder="1" applyAlignment="1" applyProtection="1">
      <alignment horizontal="left" vertical="center"/>
      <protection locked="0"/>
    </xf>
    <xf numFmtId="49" fontId="26" fillId="8" borderId="112" xfId="0" applyNumberFormat="1" applyFont="1" applyFill="1" applyBorder="1" applyAlignment="1" applyProtection="1">
      <alignment horizontal="left" vertical="center"/>
      <protection locked="0"/>
    </xf>
    <xf numFmtId="0" fontId="36" fillId="0" borderId="0" xfId="0" applyFont="1" applyAlignment="1" applyProtection="1">
      <alignment horizontal="center" vertical="center" wrapText="1"/>
    </xf>
    <xf numFmtId="0" fontId="36" fillId="0" borderId="0" xfId="0" applyFont="1" applyAlignment="1" applyProtection="1">
      <alignment horizontal="center" vertical="center"/>
    </xf>
    <xf numFmtId="0" fontId="22" fillId="0" borderId="0" xfId="0" applyFont="1" applyAlignment="1" applyProtection="1">
      <alignment horizontal="center" vertical="center"/>
    </xf>
    <xf numFmtId="0" fontId="7" fillId="0" borderId="0" xfId="0" applyFont="1" applyAlignment="1" applyProtection="1">
      <alignment horizontal="left" vertical="center"/>
    </xf>
    <xf numFmtId="0" fontId="22" fillId="0" borderId="0" xfId="0" applyFont="1" applyAlignment="1" applyProtection="1">
      <alignment horizontal="left" vertical="center"/>
    </xf>
    <xf numFmtId="0" fontId="23" fillId="0" borderId="0" xfId="0" applyFont="1" applyBorder="1" applyAlignment="1" applyProtection="1">
      <alignment horizontal="left" vertical="center"/>
    </xf>
    <xf numFmtId="0" fontId="11" fillId="3" borderId="108" xfId="0" applyFont="1" applyFill="1" applyBorder="1" applyAlignment="1" applyProtection="1">
      <alignment horizontal="center" vertical="center"/>
    </xf>
    <xf numFmtId="0" fontId="11" fillId="3" borderId="48" xfId="0" applyFont="1" applyFill="1" applyBorder="1" applyAlignment="1" applyProtection="1">
      <alignment horizontal="center" vertical="center"/>
    </xf>
    <xf numFmtId="0" fontId="11" fillId="3" borderId="109" xfId="0" applyFont="1" applyFill="1" applyBorder="1" applyAlignment="1" applyProtection="1">
      <alignment horizontal="center" vertical="center"/>
    </xf>
    <xf numFmtId="0" fontId="7" fillId="0" borderId="175" xfId="1" applyFont="1" applyBorder="1" applyAlignment="1" applyProtection="1">
      <alignment horizontal="left" vertical="top" wrapText="1"/>
      <protection locked="0"/>
    </xf>
    <xf numFmtId="0" fontId="7" fillId="0" borderId="174" xfId="1" applyFont="1" applyBorder="1" applyAlignment="1" applyProtection="1">
      <alignment horizontal="left" vertical="top" wrapText="1"/>
      <protection locked="0"/>
    </xf>
    <xf numFmtId="0" fontId="7" fillId="4" borderId="36" xfId="1" applyFont="1" applyFill="1" applyBorder="1" applyAlignment="1">
      <alignment horizontal="center" vertical="center"/>
    </xf>
    <xf numFmtId="0" fontId="7" fillId="4" borderId="0" xfId="1" applyFont="1" applyFill="1" applyBorder="1" applyAlignment="1">
      <alignment horizontal="center" vertical="center"/>
    </xf>
    <xf numFmtId="0" fontId="45" fillId="3" borderId="11" xfId="1" applyFont="1" applyFill="1" applyBorder="1" applyAlignment="1" applyProtection="1">
      <alignment horizontal="left" vertical="center"/>
    </xf>
    <xf numFmtId="0" fontId="45" fillId="3" borderId="120" xfId="1" applyFont="1" applyFill="1" applyBorder="1" applyAlignment="1" applyProtection="1">
      <alignment horizontal="left" vertical="center"/>
    </xf>
    <xf numFmtId="0" fontId="45" fillId="3" borderId="123" xfId="1" applyFont="1" applyFill="1" applyBorder="1" applyAlignment="1" applyProtection="1">
      <alignment horizontal="left" vertical="center"/>
    </xf>
    <xf numFmtId="0" fontId="30" fillId="3" borderId="33" xfId="1" applyFont="1" applyFill="1" applyBorder="1" applyAlignment="1">
      <alignment horizontal="left" vertical="center" wrapText="1"/>
    </xf>
    <xf numFmtId="0" fontId="30" fillId="3" borderId="23" xfId="1" applyFont="1" applyFill="1" applyBorder="1" applyAlignment="1">
      <alignment horizontal="left" vertical="center" wrapText="1"/>
    </xf>
    <xf numFmtId="0" fontId="30" fillId="3" borderId="185" xfId="1" applyFont="1" applyFill="1" applyBorder="1" applyAlignment="1">
      <alignment horizontal="left" vertical="center" wrapText="1"/>
    </xf>
    <xf numFmtId="0" fontId="30" fillId="3" borderId="184" xfId="1" applyFont="1" applyFill="1" applyBorder="1" applyAlignment="1" applyProtection="1">
      <alignment horizontal="center" vertical="center" wrapText="1"/>
    </xf>
    <xf numFmtId="0" fontId="30" fillId="3" borderId="183" xfId="1" applyFont="1" applyFill="1" applyBorder="1" applyAlignment="1" applyProtection="1">
      <alignment horizontal="center" vertical="center" wrapText="1"/>
    </xf>
    <xf numFmtId="22" fontId="7" fillId="0" borderId="182" xfId="1" applyNumberFormat="1" applyFont="1" applyFill="1" applyBorder="1" applyAlignment="1" applyProtection="1">
      <alignment horizontal="center" vertical="center"/>
    </xf>
    <xf numFmtId="22" fontId="7" fillId="0" borderId="181" xfId="1" applyNumberFormat="1" applyFont="1" applyFill="1" applyBorder="1" applyAlignment="1" applyProtection="1">
      <alignment horizontal="center" vertical="center"/>
    </xf>
    <xf numFmtId="0" fontId="7" fillId="0" borderId="0" xfId="1" applyFont="1" applyBorder="1" applyAlignment="1" applyProtection="1">
      <alignment horizontal="left" vertical="center"/>
      <protection locked="0"/>
    </xf>
    <xf numFmtId="164" fontId="30" fillId="3" borderId="179" xfId="1" applyNumberFormat="1" applyFont="1" applyFill="1" applyBorder="1" applyAlignment="1">
      <alignment horizontal="center" vertical="center" wrapText="1"/>
    </xf>
    <xf numFmtId="0" fontId="7" fillId="0" borderId="178" xfId="1" applyFont="1" applyBorder="1" applyAlignment="1" applyProtection="1">
      <alignment horizontal="center" vertical="center"/>
      <protection locked="0"/>
    </xf>
    <xf numFmtId="0" fontId="7" fillId="0" borderId="177" xfId="1" applyFont="1" applyBorder="1" applyAlignment="1" applyProtection="1">
      <alignment horizontal="center" vertical="center"/>
      <protection locked="0"/>
    </xf>
    <xf numFmtId="0" fontId="32" fillId="0" borderId="0" xfId="0" applyFont="1" applyAlignment="1">
      <alignment horizontal="center" vertical="center"/>
    </xf>
    <xf numFmtId="0" fontId="52" fillId="15" borderId="280" xfId="8" applyFont="1" applyFill="1" applyBorder="1" applyAlignment="1">
      <alignment horizontal="right" vertical="center"/>
    </xf>
    <xf numFmtId="0" fontId="52" fillId="15" borderId="279" xfId="8" applyFont="1" applyFill="1" applyBorder="1" applyAlignment="1">
      <alignment horizontal="right" vertical="center"/>
    </xf>
    <xf numFmtId="0" fontId="52" fillId="15" borderId="285" xfId="8" applyFont="1" applyFill="1" applyBorder="1" applyAlignment="1">
      <alignment horizontal="right" vertical="center"/>
    </xf>
    <xf numFmtId="0" fontId="52" fillId="15" borderId="286" xfId="8" applyFont="1" applyFill="1" applyBorder="1" applyAlignment="1">
      <alignment horizontal="right" vertical="center"/>
    </xf>
    <xf numFmtId="0" fontId="1" fillId="15" borderId="115" xfId="8" applyFill="1" applyBorder="1" applyAlignment="1">
      <alignment horizontal="center"/>
    </xf>
    <xf numFmtId="0" fontId="1" fillId="15" borderId="117" xfId="8" applyFill="1" applyBorder="1" applyAlignment="1">
      <alignment horizontal="center"/>
    </xf>
    <xf numFmtId="0" fontId="33" fillId="11" borderId="205" xfId="1" applyFont="1" applyFill="1" applyBorder="1" applyAlignment="1" applyProtection="1">
      <alignment horizontal="center" vertical="center"/>
      <protection locked="0"/>
    </xf>
    <xf numFmtId="0" fontId="33" fillId="11" borderId="204" xfId="1" applyFont="1" applyFill="1" applyBorder="1" applyAlignment="1" applyProtection="1">
      <alignment horizontal="center" vertical="center"/>
      <protection locked="0"/>
    </xf>
    <xf numFmtId="0" fontId="33" fillId="0" borderId="219" xfId="1" applyFont="1" applyFill="1" applyBorder="1" applyAlignment="1" applyProtection="1">
      <alignment horizontal="left" vertical="center"/>
      <protection locked="0"/>
    </xf>
    <xf numFmtId="0" fontId="33" fillId="0" borderId="220" xfId="1" applyFont="1" applyFill="1" applyBorder="1" applyAlignment="1" applyProtection="1">
      <alignment horizontal="left" vertical="center"/>
      <protection locked="0"/>
    </xf>
    <xf numFmtId="0" fontId="33" fillId="0" borderId="221" xfId="1" applyFont="1" applyFill="1" applyBorder="1" applyAlignment="1" applyProtection="1">
      <alignment horizontal="left" vertical="center"/>
      <protection locked="0"/>
    </xf>
    <xf numFmtId="0" fontId="33" fillId="0" borderId="222" xfId="1" applyFont="1" applyFill="1" applyBorder="1" applyAlignment="1" applyProtection="1">
      <alignment horizontal="left" vertical="center"/>
      <protection locked="0"/>
    </xf>
    <xf numFmtId="0" fontId="33" fillId="0" borderId="223" xfId="1" applyFont="1" applyFill="1" applyBorder="1" applyAlignment="1" applyProtection="1">
      <alignment horizontal="left" vertical="center"/>
      <protection locked="0"/>
    </xf>
    <xf numFmtId="0" fontId="33" fillId="0" borderId="224" xfId="1" applyFont="1" applyFill="1" applyBorder="1" applyAlignment="1" applyProtection="1">
      <alignment horizontal="left" vertical="center"/>
      <protection locked="0"/>
    </xf>
    <xf numFmtId="0" fontId="33" fillId="11" borderId="16" xfId="1" applyFont="1" applyFill="1" applyBorder="1" applyAlignment="1" applyProtection="1">
      <alignment horizontal="center" vertical="center"/>
    </xf>
    <xf numFmtId="0" fontId="33" fillId="11" borderId="25" xfId="1" applyFont="1" applyFill="1" applyBorder="1" applyAlignment="1" applyProtection="1">
      <alignment horizontal="center" vertical="center"/>
    </xf>
    <xf numFmtId="0" fontId="33" fillId="11" borderId="37" xfId="1" applyFont="1" applyFill="1" applyBorder="1" applyAlignment="1" applyProtection="1">
      <alignment horizontal="center" vertical="center"/>
    </xf>
    <xf numFmtId="0" fontId="33" fillId="0" borderId="205" xfId="1" applyFont="1" applyFill="1" applyBorder="1" applyAlignment="1" applyProtection="1">
      <alignment horizontal="left" vertical="center"/>
      <protection locked="0"/>
    </xf>
    <xf numFmtId="0" fontId="33" fillId="0" borderId="207" xfId="1" applyFont="1" applyFill="1" applyBorder="1" applyAlignment="1" applyProtection="1">
      <alignment horizontal="left" vertical="center"/>
      <protection locked="0"/>
    </xf>
    <xf numFmtId="0" fontId="33" fillId="11" borderId="205" xfId="1" applyFont="1" applyFill="1" applyBorder="1" applyAlignment="1" applyProtection="1">
      <alignment horizontal="center" vertical="center"/>
    </xf>
    <xf numFmtId="0" fontId="33" fillId="11" borderId="203" xfId="1" applyFont="1" applyFill="1" applyBorder="1" applyAlignment="1" applyProtection="1">
      <alignment horizontal="center" vertical="center"/>
    </xf>
    <xf numFmtId="0" fontId="33" fillId="11" borderId="209" xfId="1" applyFont="1" applyFill="1" applyBorder="1" applyAlignment="1" applyProtection="1">
      <alignment horizontal="center" vertical="center"/>
    </xf>
    <xf numFmtId="0" fontId="33" fillId="11" borderId="210" xfId="1" applyFont="1" applyFill="1" applyBorder="1" applyAlignment="1" applyProtection="1">
      <alignment horizontal="center" vertical="center"/>
    </xf>
    <xf numFmtId="0" fontId="33" fillId="11" borderId="212" xfId="1" applyFont="1" applyFill="1" applyBorder="1" applyAlignment="1" applyProtection="1">
      <alignment horizontal="center" vertical="center"/>
      <protection locked="0"/>
    </xf>
    <xf numFmtId="0" fontId="33" fillId="11" borderId="208" xfId="1" applyFont="1" applyFill="1" applyBorder="1" applyAlignment="1" applyProtection="1">
      <alignment horizontal="center" vertical="center"/>
      <protection locked="0"/>
    </xf>
    <xf numFmtId="0" fontId="33" fillId="11" borderId="213" xfId="1" applyFont="1" applyFill="1" applyBorder="1" applyAlignment="1" applyProtection="1">
      <alignment horizontal="center" vertical="center"/>
      <protection locked="0"/>
    </xf>
    <xf numFmtId="0" fontId="33" fillId="11" borderId="214" xfId="1" applyFont="1" applyFill="1" applyBorder="1" applyAlignment="1" applyProtection="1">
      <alignment horizontal="center" vertical="center"/>
      <protection locked="0"/>
    </xf>
    <xf numFmtId="0" fontId="33" fillId="0" borderId="216" xfId="1" applyFont="1" applyFill="1" applyBorder="1" applyAlignment="1" applyProtection="1">
      <alignment horizontal="left" vertical="center"/>
      <protection locked="0"/>
    </xf>
    <xf numFmtId="0" fontId="33" fillId="0" borderId="217" xfId="1" applyFont="1" applyFill="1" applyBorder="1" applyAlignment="1" applyProtection="1">
      <alignment horizontal="left" vertical="center"/>
      <protection locked="0"/>
    </xf>
    <xf numFmtId="0" fontId="33" fillId="0" borderId="218" xfId="1" applyFont="1" applyFill="1" applyBorder="1" applyAlignment="1" applyProtection="1">
      <alignment horizontal="left" vertical="center"/>
      <protection locked="0"/>
    </xf>
    <xf numFmtId="0" fontId="33" fillId="11" borderId="16" xfId="1" applyFont="1" applyFill="1" applyBorder="1" applyAlignment="1" applyProtection="1">
      <alignment horizontal="center" vertical="center"/>
      <protection locked="0"/>
    </xf>
    <xf numFmtId="0" fontId="33" fillId="11" borderId="119" xfId="1" applyFont="1" applyFill="1" applyBorder="1" applyAlignment="1" applyProtection="1">
      <alignment horizontal="center" vertical="center"/>
      <protection locked="0"/>
    </xf>
    <xf numFmtId="0" fontId="31" fillId="0" borderId="205" xfId="1" applyFont="1" applyBorder="1" applyAlignment="1" applyProtection="1">
      <alignment horizontal="left" vertical="center"/>
      <protection locked="0"/>
    </xf>
    <xf numFmtId="0" fontId="31" fillId="0" borderId="203" xfId="1" applyFont="1" applyBorder="1" applyAlignment="1" applyProtection="1">
      <alignment horizontal="left" vertical="center"/>
      <protection locked="0"/>
    </xf>
    <xf numFmtId="0" fontId="31" fillId="0" borderId="204" xfId="1" applyFont="1" applyBorder="1" applyAlignment="1" applyProtection="1">
      <alignment horizontal="left" vertical="center"/>
      <protection locked="0"/>
    </xf>
    <xf numFmtId="0" fontId="32" fillId="0" borderId="0" xfId="1" applyFont="1" applyFill="1" applyAlignment="1" applyProtection="1">
      <alignment horizontal="center" vertical="center" wrapText="1"/>
    </xf>
    <xf numFmtId="0" fontId="33" fillId="0" borderId="5" xfId="1" applyNumberFormat="1" applyFont="1" applyFill="1" applyBorder="1" applyAlignment="1" applyProtection="1">
      <alignment horizontal="left" vertical="center"/>
    </xf>
    <xf numFmtId="0" fontId="33" fillId="0" borderId="15" xfId="1" applyNumberFormat="1" applyFont="1" applyFill="1" applyBorder="1" applyAlignment="1" applyProtection="1">
      <alignment horizontal="left" vertical="center"/>
    </xf>
    <xf numFmtId="49" fontId="33" fillId="0" borderId="12" xfId="1" applyNumberFormat="1" applyFont="1" applyFill="1" applyBorder="1" applyAlignment="1" applyProtection="1">
      <alignment horizontal="left" vertical="center"/>
    </xf>
    <xf numFmtId="49" fontId="33" fillId="0" borderId="13" xfId="1" applyNumberFormat="1" applyFont="1" applyFill="1" applyBorder="1" applyAlignment="1" applyProtection="1">
      <alignment horizontal="left" vertical="center"/>
    </xf>
    <xf numFmtId="0" fontId="30" fillId="0" borderId="46" xfId="1" applyFont="1" applyFill="1" applyBorder="1" applyAlignment="1" applyProtection="1">
      <alignment horizontal="center" vertical="center"/>
    </xf>
    <xf numFmtId="0" fontId="33" fillId="11" borderId="124" xfId="1" applyFont="1" applyFill="1" applyBorder="1" applyAlignment="1" applyProtection="1">
      <alignment horizontal="center" vertical="center"/>
      <protection locked="0"/>
    </xf>
    <xf numFmtId="0" fontId="33" fillId="11" borderId="34" xfId="1" applyFont="1" applyFill="1" applyBorder="1" applyAlignment="1" applyProtection="1">
      <alignment horizontal="center" vertical="center"/>
      <protection locked="0"/>
    </xf>
    <xf numFmtId="0" fontId="30" fillId="15" borderId="202" xfId="1" applyFont="1" applyFill="1" applyBorder="1" applyAlignment="1" applyProtection="1">
      <alignment horizontal="left" vertical="top" wrapText="1"/>
    </xf>
    <xf numFmtId="0" fontId="30" fillId="15" borderId="203" xfId="1" applyFont="1" applyFill="1" applyBorder="1" applyAlignment="1" applyProtection="1">
      <alignment horizontal="left" vertical="top" wrapText="1"/>
    </xf>
    <xf numFmtId="0" fontId="30" fillId="15" borderId="204" xfId="1" applyFont="1" applyFill="1" applyBorder="1" applyAlignment="1" applyProtection="1">
      <alignment horizontal="left" vertical="top" wrapText="1"/>
    </xf>
    <xf numFmtId="0" fontId="11" fillId="0" borderId="3" xfId="0" applyFont="1" applyBorder="1" applyAlignment="1">
      <alignment horizontal="center" vertical="center" wrapText="1"/>
    </xf>
    <xf numFmtId="0" fontId="11" fillId="0" borderId="3" xfId="0" applyFont="1" applyBorder="1" applyAlignment="1">
      <alignment horizontal="center" vertical="center"/>
    </xf>
    <xf numFmtId="0" fontId="32" fillId="8" borderId="0" xfId="1" applyFont="1" applyFill="1" applyBorder="1" applyAlignment="1">
      <alignment horizontal="center" vertical="center" wrapText="1"/>
    </xf>
    <xf numFmtId="0" fontId="12" fillId="0" borderId="0" xfId="1" applyFont="1" applyAlignment="1">
      <alignment vertical="center"/>
    </xf>
    <xf numFmtId="0" fontId="31" fillId="3" borderId="115" xfId="1" applyFont="1" applyFill="1" applyBorder="1" applyAlignment="1">
      <alignment vertical="center"/>
    </xf>
    <xf numFmtId="0" fontId="31" fillId="3" borderId="116" xfId="1" applyFont="1" applyFill="1" applyBorder="1" applyAlignment="1">
      <alignment vertical="center"/>
    </xf>
    <xf numFmtId="0" fontId="21" fillId="0" borderId="4" xfId="1" applyFont="1" applyBorder="1" applyAlignment="1" applyProtection="1">
      <alignment vertical="center"/>
    </xf>
    <xf numFmtId="0" fontId="21" fillId="0" borderId="117" xfId="1" applyFont="1" applyBorder="1" applyAlignment="1" applyProtection="1">
      <alignment vertical="center"/>
    </xf>
    <xf numFmtId="0" fontId="21" fillId="0" borderId="116" xfId="1" applyFont="1" applyBorder="1" applyAlignment="1" applyProtection="1">
      <alignment vertical="center"/>
    </xf>
    <xf numFmtId="0" fontId="31" fillId="3" borderId="4" xfId="1" applyFont="1" applyFill="1" applyBorder="1" applyAlignment="1">
      <alignment vertical="center"/>
    </xf>
    <xf numFmtId="0" fontId="7" fillId="0" borderId="4" xfId="1" applyFont="1" applyFill="1" applyBorder="1" applyAlignment="1" applyProtection="1">
      <alignment vertical="center"/>
    </xf>
    <xf numFmtId="0" fontId="7" fillId="0" borderId="117" xfId="1" applyFont="1" applyFill="1" applyBorder="1" applyAlignment="1" applyProtection="1">
      <alignment vertical="center"/>
    </xf>
    <xf numFmtId="0" fontId="7" fillId="0" borderId="118" xfId="1" applyFont="1" applyFill="1" applyBorder="1" applyAlignment="1" applyProtection="1">
      <alignment vertical="center"/>
    </xf>
    <xf numFmtId="0" fontId="30" fillId="3" borderId="113" xfId="1" applyFont="1" applyFill="1" applyBorder="1" applyAlignment="1">
      <alignment vertical="center" wrapText="1"/>
    </xf>
    <xf numFmtId="0" fontId="30" fillId="3" borderId="114" xfId="1" applyFont="1" applyFill="1" applyBorder="1" applyAlignment="1">
      <alignment vertical="center" wrapText="1"/>
    </xf>
    <xf numFmtId="0" fontId="7" fillId="0" borderId="228" xfId="1" applyNumberFormat="1" applyFont="1" applyBorder="1" applyAlignment="1" applyProtection="1">
      <alignment vertical="center" wrapText="1"/>
    </xf>
    <xf numFmtId="0" fontId="7" fillId="0" borderId="229" xfId="1" applyNumberFormat="1" applyFont="1" applyBorder="1" applyAlignment="1" applyProtection="1">
      <alignment vertical="center" wrapText="1"/>
    </xf>
    <xf numFmtId="0" fontId="7" fillId="0" borderId="230" xfId="1" applyNumberFormat="1" applyFont="1" applyBorder="1" applyAlignment="1" applyProtection="1">
      <alignment vertical="center" wrapText="1"/>
    </xf>
    <xf numFmtId="0" fontId="30" fillId="3" borderId="231" xfId="1" applyFont="1" applyFill="1" applyBorder="1" applyAlignment="1">
      <alignment vertical="center" wrapText="1"/>
    </xf>
    <xf numFmtId="0" fontId="30" fillId="3" borderId="232" xfId="1" applyFont="1" applyFill="1" applyBorder="1" applyAlignment="1">
      <alignment vertical="center" wrapText="1"/>
    </xf>
    <xf numFmtId="0" fontId="21" fillId="0" borderId="233" xfId="1" applyNumberFormat="1" applyFont="1" applyBorder="1" applyAlignment="1" applyProtection="1">
      <alignment horizontal="left" vertical="center" wrapText="1"/>
    </xf>
    <xf numFmtId="0" fontId="21" fillId="0" borderId="234" xfId="1" applyNumberFormat="1" applyFont="1" applyBorder="1" applyAlignment="1" applyProtection="1">
      <alignment horizontal="left" vertical="center" wrapText="1"/>
    </xf>
    <xf numFmtId="0" fontId="21" fillId="0" borderId="235" xfId="1" applyNumberFormat="1" applyFont="1" applyBorder="1" applyAlignment="1" applyProtection="1">
      <alignment horizontal="left" vertical="center" wrapText="1"/>
    </xf>
    <xf numFmtId="0" fontId="35" fillId="12" borderId="45" xfId="1" applyFont="1" applyFill="1" applyBorder="1" applyAlignment="1">
      <alignment vertical="center"/>
    </xf>
    <xf numFmtId="0" fontId="35" fillId="12" borderId="46" xfId="1" applyFont="1" applyFill="1" applyBorder="1" applyAlignment="1">
      <alignment vertical="center"/>
    </xf>
    <xf numFmtId="0" fontId="35" fillId="12" borderId="47" xfId="1" applyFont="1" applyFill="1" applyBorder="1" applyAlignment="1">
      <alignment vertical="center"/>
    </xf>
    <xf numFmtId="0" fontId="7" fillId="12" borderId="45" xfId="1" applyFont="1" applyFill="1" applyBorder="1" applyAlignment="1" applyProtection="1">
      <alignment vertical="center"/>
    </xf>
    <xf numFmtId="0" fontId="7" fillId="12" borderId="127" xfId="1" applyFont="1" applyFill="1" applyBorder="1" applyAlignment="1" applyProtection="1">
      <alignment vertical="center"/>
    </xf>
    <xf numFmtId="1" fontId="11" fillId="0" borderId="128" xfId="1" applyNumberFormat="1" applyFont="1" applyFill="1" applyBorder="1" applyAlignment="1" applyProtection="1">
      <alignment horizontal="center" vertical="center" wrapText="1"/>
      <protection locked="0"/>
    </xf>
    <xf numFmtId="1" fontId="11" fillId="0" borderId="47" xfId="1" applyNumberFormat="1" applyFont="1" applyBorder="1" applyAlignment="1">
      <alignment horizontal="center" vertical="center" wrapText="1"/>
    </xf>
    <xf numFmtId="49" fontId="7" fillId="0" borderId="238" xfId="1" applyNumberFormat="1" applyFont="1" applyBorder="1" applyAlignment="1" applyProtection="1">
      <alignment horizontal="left" vertical="center" wrapText="1"/>
    </xf>
    <xf numFmtId="0" fontId="7" fillId="0" borderId="238" xfId="1" applyNumberFormat="1" applyFont="1" applyBorder="1" applyAlignment="1" applyProtection="1">
      <alignment horizontal="left" vertical="center" wrapText="1"/>
    </xf>
    <xf numFmtId="0" fontId="7" fillId="11" borderId="243" xfId="1" applyFont="1" applyFill="1" applyBorder="1" applyAlignment="1" applyProtection="1">
      <alignment vertical="center"/>
    </xf>
    <xf numFmtId="0" fontId="7" fillId="11" borderId="244" xfId="1" applyFont="1" applyFill="1" applyBorder="1" applyAlignment="1" applyProtection="1">
      <alignment vertical="center"/>
    </xf>
    <xf numFmtId="0" fontId="7" fillId="11" borderId="244" xfId="1" applyNumberFormat="1" applyFont="1" applyFill="1" applyBorder="1" applyAlignment="1" applyProtection="1">
      <alignment vertical="center" wrapText="1"/>
    </xf>
    <xf numFmtId="0" fontId="7" fillId="11" borderId="245" xfId="1" applyNumberFormat="1" applyFont="1" applyFill="1" applyBorder="1" applyAlignment="1" applyProtection="1">
      <alignment vertical="center" wrapText="1"/>
    </xf>
    <xf numFmtId="0" fontId="30" fillId="3" borderId="246" xfId="1" applyFont="1" applyFill="1" applyBorder="1" applyAlignment="1">
      <alignment horizontal="left" vertical="center" wrapText="1"/>
    </xf>
    <xf numFmtId="0" fontId="30" fillId="3" borderId="247" xfId="1" applyFont="1" applyFill="1" applyBorder="1" applyAlignment="1">
      <alignment horizontal="left" vertical="center" wrapText="1"/>
    </xf>
    <xf numFmtId="49" fontId="7" fillId="0" borderId="248" xfId="1" applyNumberFormat="1" applyFont="1" applyBorder="1" applyAlignment="1" applyProtection="1">
      <alignment horizontal="left" vertical="center" wrapText="1"/>
    </xf>
    <xf numFmtId="49" fontId="7" fillId="0" borderId="249" xfId="1" applyNumberFormat="1" applyFont="1" applyBorder="1" applyAlignment="1" applyProtection="1">
      <alignment horizontal="left" vertical="center" wrapText="1"/>
    </xf>
    <xf numFmtId="0" fontId="7" fillId="11" borderId="239" xfId="1" applyNumberFormat="1" applyFont="1" applyFill="1" applyBorder="1" applyAlignment="1" applyProtection="1">
      <alignment horizontal="left" vertical="center" wrapText="1"/>
    </xf>
    <xf numFmtId="0" fontId="7" fillId="11" borderId="250" xfId="1" applyNumberFormat="1" applyFont="1" applyFill="1" applyBorder="1" applyAlignment="1" applyProtection="1">
      <alignment horizontal="left" vertical="center" wrapText="1"/>
    </xf>
    <xf numFmtId="0" fontId="30" fillId="3" borderId="251" xfId="1" applyFont="1" applyFill="1" applyBorder="1" applyAlignment="1">
      <alignment vertical="center" wrapText="1"/>
    </xf>
    <xf numFmtId="0" fontId="30" fillId="3" borderId="252" xfId="1" applyFont="1" applyFill="1" applyBorder="1" applyAlignment="1">
      <alignment vertical="center" wrapText="1"/>
    </xf>
    <xf numFmtId="0" fontId="30" fillId="3" borderId="0" xfId="1" applyFont="1" applyFill="1" applyBorder="1" applyAlignment="1">
      <alignment vertical="center" wrapText="1"/>
    </xf>
    <xf numFmtId="0" fontId="30" fillId="3" borderId="236" xfId="1" applyFont="1" applyFill="1" applyBorder="1" applyAlignment="1">
      <alignment horizontal="left" vertical="center" wrapText="1"/>
    </xf>
    <xf numFmtId="0" fontId="30" fillId="3" borderId="237" xfId="1" applyFont="1" applyFill="1" applyBorder="1" applyAlignment="1">
      <alignment horizontal="left" vertical="center" wrapText="1"/>
    </xf>
    <xf numFmtId="0" fontId="30" fillId="3" borderId="180" xfId="1" applyFont="1" applyFill="1" applyBorder="1" applyAlignment="1">
      <alignment horizontal="left" vertical="center" wrapText="1"/>
    </xf>
    <xf numFmtId="0" fontId="30" fillId="3" borderId="242" xfId="1" applyFont="1" applyFill="1" applyBorder="1" applyAlignment="1">
      <alignment horizontal="left" vertical="center" wrapText="1"/>
    </xf>
    <xf numFmtId="0" fontId="7" fillId="11" borderId="239" xfId="1" applyFont="1" applyFill="1" applyBorder="1" applyAlignment="1" applyProtection="1">
      <alignment vertical="center"/>
    </xf>
    <xf numFmtId="0" fontId="7" fillId="11" borderId="240" xfId="1" applyFont="1" applyFill="1" applyBorder="1" applyAlignment="1" applyProtection="1">
      <alignment vertical="center"/>
    </xf>
    <xf numFmtId="0" fontId="7" fillId="11" borderId="240" xfId="1" applyNumberFormat="1" applyFont="1" applyFill="1" applyBorder="1" applyAlignment="1" applyProtection="1">
      <alignment vertical="center" wrapText="1"/>
    </xf>
    <xf numFmtId="0" fontId="7" fillId="11" borderId="241" xfId="1" applyNumberFormat="1" applyFont="1" applyFill="1" applyBorder="1" applyAlignment="1" applyProtection="1">
      <alignment vertical="center" wrapText="1"/>
    </xf>
    <xf numFmtId="0" fontId="30" fillId="3" borderId="254" xfId="1" applyFont="1" applyFill="1" applyBorder="1" applyAlignment="1">
      <alignment vertical="center"/>
    </xf>
    <xf numFmtId="0" fontId="30" fillId="3" borderId="255" xfId="1" applyFont="1" applyFill="1" applyBorder="1" applyAlignment="1">
      <alignment vertical="center"/>
    </xf>
    <xf numFmtId="15" fontId="7" fillId="0" borderId="256" xfId="1" applyNumberFormat="1" applyFont="1" applyBorder="1" applyAlignment="1" applyProtection="1">
      <alignment horizontal="center" vertical="center" wrapText="1"/>
    </xf>
    <xf numFmtId="15" fontId="7" fillId="0" borderId="257" xfId="1" applyNumberFormat="1" applyFont="1" applyBorder="1" applyAlignment="1" applyProtection="1">
      <alignment horizontal="center" vertical="center" wrapText="1"/>
    </xf>
    <xf numFmtId="164" fontId="33" fillId="0" borderId="23" xfId="1" applyNumberFormat="1" applyFont="1" applyFill="1" applyBorder="1" applyAlignment="1">
      <alignment vertical="center" wrapText="1"/>
    </xf>
    <xf numFmtId="0" fontId="7" fillId="0" borderId="23" xfId="1" applyFont="1" applyFill="1" applyBorder="1" applyAlignment="1">
      <alignment vertical="center"/>
    </xf>
    <xf numFmtId="0" fontId="40" fillId="0" borderId="45" xfId="1" applyFont="1" applyFill="1" applyBorder="1" applyAlignment="1" applyProtection="1">
      <alignment horizontal="left" vertical="center" wrapText="1"/>
    </xf>
    <xf numFmtId="0" fontId="40" fillId="0" borderId="46" xfId="1" applyFont="1" applyFill="1" applyBorder="1" applyAlignment="1" applyProtection="1">
      <alignment horizontal="left" vertical="center" wrapText="1"/>
    </xf>
    <xf numFmtId="0" fontId="40" fillId="0" borderId="47" xfId="1" applyFont="1" applyFill="1" applyBorder="1" applyAlignment="1" applyProtection="1">
      <alignment horizontal="left" vertical="center" wrapText="1"/>
    </xf>
    <xf numFmtId="0" fontId="7" fillId="3" borderId="115" xfId="1" applyFont="1" applyFill="1" applyBorder="1" applyAlignment="1">
      <alignment vertical="center" wrapText="1"/>
    </xf>
    <xf numFmtId="0" fontId="7" fillId="0" borderId="117" xfId="1" applyFont="1" applyBorder="1" applyAlignment="1">
      <alignment wrapText="1"/>
    </xf>
    <xf numFmtId="0" fontId="7" fillId="0" borderId="118" xfId="1" applyFont="1" applyBorder="1" applyAlignment="1">
      <alignment wrapText="1"/>
    </xf>
    <xf numFmtId="0" fontId="33" fillId="3" borderId="38" xfId="1" applyFont="1" applyFill="1" applyBorder="1" applyAlignment="1">
      <alignment vertical="center"/>
    </xf>
    <xf numFmtId="0" fontId="33" fillId="0" borderId="122" xfId="1" applyFont="1" applyBorder="1" applyAlignment="1">
      <alignment vertical="center"/>
    </xf>
    <xf numFmtId="164" fontId="34" fillId="0" borderId="256" xfId="1" applyNumberFormat="1" applyFont="1" applyBorder="1" applyAlignment="1" applyProtection="1">
      <alignment horizontal="left" vertical="center" indent="3"/>
      <protection locked="0"/>
    </xf>
    <xf numFmtId="0" fontId="34" fillId="0" borderId="269" xfId="1" applyFont="1" applyBorder="1" applyAlignment="1" applyProtection="1">
      <alignment horizontal="left" vertical="center" indent="3"/>
      <protection locked="0"/>
    </xf>
    <xf numFmtId="0" fontId="34" fillId="0" borderId="266" xfId="1" applyFont="1" applyBorder="1" applyAlignment="1" applyProtection="1">
      <alignment horizontal="left" vertical="center" indent="3"/>
      <protection locked="0"/>
    </xf>
    <xf numFmtId="164" fontId="33" fillId="3" borderId="121" xfId="1" applyNumberFormat="1" applyFont="1" applyFill="1" applyBorder="1" applyAlignment="1">
      <alignment vertical="center"/>
    </xf>
    <xf numFmtId="0" fontId="34" fillId="0" borderId="257" xfId="1" applyFont="1" applyBorder="1" applyAlignment="1" applyProtection="1">
      <alignment horizontal="left" vertical="center" indent="3"/>
      <protection locked="0"/>
    </xf>
    <xf numFmtId="0" fontId="50" fillId="0" borderId="43" xfId="1" applyFont="1" applyFill="1" applyBorder="1" applyAlignment="1">
      <alignment horizontal="center" vertical="center" wrapText="1"/>
    </xf>
    <xf numFmtId="0" fontId="7" fillId="15" borderId="258" xfId="1" applyFont="1" applyFill="1" applyBorder="1" applyAlignment="1">
      <alignment horizontal="left" vertical="center" wrapText="1"/>
    </xf>
    <xf numFmtId="0" fontId="7" fillId="15" borderId="259" xfId="1" applyFont="1" applyFill="1" applyBorder="1" applyAlignment="1">
      <alignment horizontal="left" vertical="center" wrapText="1"/>
    </xf>
    <xf numFmtId="0" fontId="7" fillId="15" borderId="260" xfId="1" applyFont="1" applyFill="1" applyBorder="1" applyAlignment="1">
      <alignment horizontal="left" vertical="center" wrapText="1"/>
    </xf>
    <xf numFmtId="0" fontId="7" fillId="0" borderId="4" xfId="1" applyFont="1" applyFill="1" applyBorder="1" applyAlignment="1" applyProtection="1">
      <alignment horizontal="left" vertical="center"/>
    </xf>
    <xf numFmtId="0" fontId="7" fillId="0" borderId="116" xfId="1" applyFont="1" applyFill="1" applyBorder="1" applyAlignment="1" applyProtection="1">
      <alignment horizontal="left" vertical="center"/>
    </xf>
    <xf numFmtId="0" fontId="7" fillId="15" borderId="261" xfId="1" applyFont="1" applyFill="1" applyBorder="1" applyAlignment="1">
      <alignment horizontal="left" vertical="center"/>
    </xf>
    <xf numFmtId="0" fontId="7" fillId="15" borderId="262" xfId="1" applyFont="1" applyFill="1" applyBorder="1" applyAlignment="1">
      <alignment horizontal="left" vertical="center"/>
    </xf>
    <xf numFmtId="0" fontId="7" fillId="0" borderId="117" xfId="1" applyFont="1" applyFill="1" applyBorder="1" applyAlignment="1" applyProtection="1">
      <alignment horizontal="left" vertical="center"/>
    </xf>
    <xf numFmtId="0" fontId="7" fillId="0" borderId="118" xfId="1" applyFont="1" applyFill="1" applyBorder="1" applyAlignment="1" applyProtection="1">
      <alignment horizontal="left" vertical="center"/>
    </xf>
    <xf numFmtId="0" fontId="7" fillId="15" borderId="263" xfId="1" applyFont="1" applyFill="1" applyBorder="1" applyAlignment="1">
      <alignment horizontal="left" vertical="center" wrapText="1"/>
    </xf>
    <xf numFmtId="0" fontId="7" fillId="15" borderId="264" xfId="1" applyFont="1" applyFill="1" applyBorder="1" applyAlignment="1">
      <alignment horizontal="left" vertical="center" wrapText="1"/>
    </xf>
    <xf numFmtId="0" fontId="7" fillId="15" borderId="265" xfId="1" applyFont="1" applyFill="1" applyBorder="1" applyAlignment="1">
      <alignment horizontal="left" vertical="center" wrapText="1"/>
    </xf>
    <xf numFmtId="0" fontId="7" fillId="0" borderId="256" xfId="1" applyFont="1" applyFill="1" applyBorder="1" applyAlignment="1" applyProtection="1">
      <alignment horizontal="left" vertical="center" wrapText="1"/>
      <protection locked="0"/>
    </xf>
    <xf numFmtId="0" fontId="7" fillId="0" borderId="266" xfId="1" applyFont="1" applyFill="1" applyBorder="1" applyAlignment="1" applyProtection="1">
      <alignment horizontal="left" vertical="center" wrapText="1"/>
      <protection locked="0"/>
    </xf>
    <xf numFmtId="0" fontId="7" fillId="15" borderId="267" xfId="1" applyFont="1" applyFill="1" applyBorder="1" applyAlignment="1">
      <alignment horizontal="left" vertical="center" wrapText="1"/>
    </xf>
    <xf numFmtId="0" fontId="7" fillId="15" borderId="268" xfId="1" applyFont="1" applyFill="1" applyBorder="1" applyAlignment="1">
      <alignment horizontal="left" vertical="center" wrapText="1"/>
    </xf>
    <xf numFmtId="0" fontId="7" fillId="0" borderId="269" xfId="1" applyFont="1" applyFill="1" applyBorder="1" applyAlignment="1" applyProtection="1">
      <alignment horizontal="left" vertical="center" wrapText="1"/>
      <protection locked="0"/>
    </xf>
    <xf numFmtId="0" fontId="7" fillId="0" borderId="257" xfId="1" applyFont="1" applyFill="1" applyBorder="1" applyAlignment="1" applyProtection="1">
      <alignment horizontal="left" vertical="center" wrapText="1"/>
      <protection locked="0"/>
    </xf>
    <xf numFmtId="0" fontId="7" fillId="0" borderId="205" xfId="1" applyFont="1" applyBorder="1" applyAlignment="1" applyProtection="1">
      <alignment vertical="center" wrapText="1"/>
    </xf>
    <xf numFmtId="0" fontId="7" fillId="0" borderId="203" xfId="1" applyFont="1" applyBorder="1" applyAlignment="1" applyProtection="1">
      <alignment vertical="center" wrapText="1"/>
    </xf>
    <xf numFmtId="0" fontId="7" fillId="0" borderId="207" xfId="1" applyFont="1" applyBorder="1" applyAlignment="1" applyProtection="1">
      <alignment vertical="center" wrapText="1"/>
    </xf>
    <xf numFmtId="0" fontId="7" fillId="0" borderId="0" xfId="1" applyFont="1" applyBorder="1" applyAlignment="1">
      <alignment vertical="center"/>
    </xf>
    <xf numFmtId="0" fontId="33" fillId="3" borderId="33" xfId="1" applyFont="1" applyFill="1" applyBorder="1" applyAlignment="1">
      <alignment horizontal="left" vertical="center"/>
    </xf>
    <xf numFmtId="0" fontId="33" fillId="3" borderId="23" xfId="1" applyFont="1" applyFill="1" applyBorder="1" applyAlignment="1">
      <alignment horizontal="left" vertical="center"/>
    </xf>
    <xf numFmtId="0" fontId="33" fillId="3" borderId="38" xfId="1" applyFont="1" applyFill="1" applyBorder="1" applyAlignment="1">
      <alignment horizontal="left" vertical="center"/>
    </xf>
    <xf numFmtId="0" fontId="33" fillId="3" borderId="43" xfId="1" applyFont="1" applyFill="1" applyBorder="1" applyAlignment="1">
      <alignment horizontal="left" vertical="center"/>
    </xf>
    <xf numFmtId="0" fontId="7" fillId="0" borderId="124" xfId="1" applyNumberFormat="1" applyFont="1" applyBorder="1" applyAlignment="1" applyProtection="1">
      <alignment horizontal="left" vertical="center" wrapText="1"/>
      <protection locked="0"/>
    </xf>
    <xf numFmtId="0" fontId="7" fillId="0" borderId="23" xfId="1" applyNumberFormat="1" applyFont="1" applyBorder="1" applyAlignment="1" applyProtection="1">
      <alignment horizontal="left" vertical="center" wrapText="1"/>
      <protection locked="0"/>
    </xf>
    <xf numFmtId="0" fontId="7" fillId="0" borderId="34" xfId="1" applyNumberFormat="1" applyFont="1" applyBorder="1" applyAlignment="1" applyProtection="1">
      <alignment horizontal="left" vertical="center" wrapText="1"/>
      <protection locked="0"/>
    </xf>
    <xf numFmtId="0" fontId="7" fillId="0" borderId="121" xfId="1" applyNumberFormat="1" applyFont="1" applyBorder="1" applyAlignment="1" applyProtection="1">
      <alignment horizontal="left" vertical="center" wrapText="1"/>
      <protection locked="0"/>
    </xf>
    <xf numFmtId="0" fontId="7" fillId="0" borderId="43" xfId="1" applyNumberFormat="1" applyFont="1" applyBorder="1" applyAlignment="1" applyProtection="1">
      <alignment horizontal="left" vertical="center" wrapText="1"/>
      <protection locked="0"/>
    </xf>
    <xf numFmtId="0" fontId="7" fillId="0" borderId="39" xfId="1" applyNumberFormat="1" applyFont="1" applyBorder="1" applyAlignment="1" applyProtection="1">
      <alignment horizontal="left" vertical="center" wrapText="1"/>
      <protection locked="0"/>
    </xf>
    <xf numFmtId="0" fontId="7" fillId="0" borderId="0" xfId="1" applyFont="1" applyAlignment="1">
      <alignment vertical="center"/>
    </xf>
    <xf numFmtId="0" fontId="33" fillId="3" borderId="125" xfId="1" applyFont="1" applyFill="1" applyBorder="1" applyAlignment="1">
      <alignment horizontal="center" vertical="center"/>
    </xf>
    <xf numFmtId="0" fontId="33" fillId="3" borderId="117" xfId="1" applyFont="1" applyFill="1" applyBorder="1" applyAlignment="1">
      <alignment horizontal="center" vertical="center"/>
    </xf>
    <xf numFmtId="0" fontId="33" fillId="3" borderId="126" xfId="1" applyFont="1" applyFill="1" applyBorder="1" applyAlignment="1">
      <alignment horizontal="center" vertical="center"/>
    </xf>
    <xf numFmtId="0" fontId="33" fillId="3" borderId="125" xfId="1" applyFont="1" applyFill="1" applyBorder="1" applyAlignment="1">
      <alignment horizontal="center" vertical="center" wrapText="1"/>
    </xf>
    <xf numFmtId="0" fontId="33" fillId="3" borderId="117" xfId="1" applyFont="1" applyFill="1" applyBorder="1" applyAlignment="1">
      <alignment horizontal="center" vertical="center" wrapText="1"/>
    </xf>
    <xf numFmtId="0" fontId="33" fillId="3" borderId="126" xfId="1" applyFont="1" applyFill="1" applyBorder="1" applyAlignment="1">
      <alignment horizontal="center" vertical="center" wrapText="1"/>
    </xf>
    <xf numFmtId="0" fontId="7" fillId="0" borderId="248" xfId="1" applyNumberFormat="1" applyFont="1" applyBorder="1" applyAlignment="1" applyProtection="1">
      <alignment horizontal="center" vertical="center" wrapText="1"/>
    </xf>
    <xf numFmtId="0" fontId="7" fillId="0" borderId="277" xfId="1" applyNumberFormat="1" applyFont="1" applyBorder="1" applyAlignment="1" applyProtection="1">
      <alignment horizontal="center" vertical="center" wrapText="1"/>
    </xf>
    <xf numFmtId="0" fontId="7" fillId="0" borderId="249" xfId="1" applyNumberFormat="1" applyFont="1" applyBorder="1" applyAlignment="1" applyProtection="1">
      <alignment horizontal="center" vertical="center" wrapText="1"/>
    </xf>
    <xf numFmtId="0" fontId="54" fillId="0" borderId="290" xfId="9" applyFont="1" applyBorder="1" applyAlignment="1" applyProtection="1">
      <alignment horizontal="center" vertical="top" wrapText="1"/>
      <protection locked="0"/>
    </xf>
    <xf numFmtId="0" fontId="54" fillId="0" borderId="292" xfId="9" applyFont="1" applyBorder="1" applyAlignment="1" applyProtection="1">
      <alignment horizontal="center" vertical="top" wrapText="1"/>
      <protection locked="0"/>
    </xf>
    <xf numFmtId="0" fontId="53" fillId="18" borderId="290" xfId="9" applyFont="1" applyFill="1" applyBorder="1" applyAlignment="1" applyProtection="1">
      <alignment vertical="center"/>
    </xf>
    <xf numFmtId="0" fontId="54" fillId="18" borderId="291" xfId="9" applyFont="1" applyFill="1" applyBorder="1" applyAlignment="1" applyProtection="1">
      <alignment vertical="center"/>
    </xf>
    <xf numFmtId="0" fontId="53" fillId="18" borderId="292" xfId="9" applyFont="1" applyFill="1" applyBorder="1" applyAlignment="1" applyProtection="1">
      <alignment vertical="center"/>
    </xf>
    <xf numFmtId="0" fontId="53" fillId="18" borderId="290" xfId="9" applyFont="1" applyFill="1" applyBorder="1" applyAlignment="1" applyProtection="1">
      <alignment horizontal="left" vertical="center" wrapText="1"/>
    </xf>
    <xf numFmtId="0" fontId="53" fillId="18" borderId="291" xfId="9" applyFont="1" applyFill="1" applyBorder="1" applyAlignment="1" applyProtection="1">
      <alignment horizontal="left" vertical="center" wrapText="1"/>
    </xf>
    <xf numFmtId="0" fontId="53" fillId="18" borderId="292" xfId="9" applyFont="1" applyFill="1" applyBorder="1" applyAlignment="1" applyProtection="1">
      <alignment horizontal="left" vertical="center" wrapText="1"/>
    </xf>
    <xf numFmtId="0" fontId="54" fillId="0" borderId="290" xfId="9" applyFont="1" applyBorder="1" applyAlignment="1" applyProtection="1">
      <alignment horizontal="left" vertical="top" wrapText="1"/>
    </xf>
    <xf numFmtId="0" fontId="54" fillId="0" borderId="291" xfId="9" applyFont="1" applyBorder="1" applyAlignment="1" applyProtection="1">
      <alignment horizontal="left" vertical="top" wrapText="1"/>
    </xf>
    <xf numFmtId="0" fontId="54" fillId="0" borderId="292" xfId="9" applyFont="1" applyBorder="1" applyAlignment="1" applyProtection="1">
      <alignment horizontal="left" vertical="top" wrapText="1"/>
    </xf>
    <xf numFmtId="0" fontId="54" fillId="0" borderId="289" xfId="9" applyFont="1" applyBorder="1" applyAlignment="1" applyProtection="1">
      <alignment horizontal="left" vertical="top" wrapText="1"/>
    </xf>
    <xf numFmtId="0" fontId="53" fillId="18" borderId="290" xfId="9" applyFont="1" applyFill="1" applyBorder="1" applyAlignment="1" applyProtection="1">
      <alignment horizontal="left" vertical="center"/>
    </xf>
    <xf numFmtId="0" fontId="54" fillId="18" borderId="291" xfId="9" applyFont="1" applyFill="1" applyBorder="1" applyAlignment="1" applyProtection="1">
      <alignment horizontal="left" vertical="center"/>
    </xf>
    <xf numFmtId="0" fontId="53" fillId="18" borderId="292" xfId="9" applyFont="1" applyFill="1" applyBorder="1" applyAlignment="1" applyProtection="1">
      <alignment horizontal="left" vertical="center"/>
    </xf>
    <xf numFmtId="0" fontId="56" fillId="0" borderId="289" xfId="9" applyFont="1" applyBorder="1" applyAlignment="1" applyProtection="1">
      <alignment horizontal="left" vertical="top" wrapText="1"/>
      <protection locked="0"/>
    </xf>
    <xf numFmtId="0" fontId="54" fillId="0" borderId="289" xfId="9" applyFont="1" applyBorder="1" applyAlignment="1" applyProtection="1">
      <alignment horizontal="left" vertical="top"/>
    </xf>
    <xf numFmtId="0" fontId="53" fillId="18" borderId="0" xfId="9" applyFont="1" applyFill="1" applyBorder="1" applyAlignment="1" applyProtection="1">
      <alignment horizontal="left" vertical="center"/>
    </xf>
    <xf numFmtId="0" fontId="57" fillId="0" borderId="0" xfId="9" applyFont="1" applyBorder="1" applyAlignment="1" applyProtection="1">
      <alignment horizontal="left" vertical="top" wrapText="1"/>
    </xf>
    <xf numFmtId="0" fontId="54" fillId="0" borderId="0" xfId="9" applyFont="1" applyBorder="1" applyAlignment="1" applyProtection="1">
      <alignment horizontal="left" vertical="top" wrapText="1"/>
    </xf>
    <xf numFmtId="0" fontId="25" fillId="20" borderId="110" xfId="0" applyNumberFormat="1" applyFont="1" applyFill="1" applyBorder="1" applyAlignment="1" applyProtection="1">
      <alignment horizontal="left" vertical="center"/>
      <protection locked="0"/>
    </xf>
    <xf numFmtId="0" fontId="25" fillId="20" borderId="111" xfId="0" applyNumberFormat="1" applyFont="1" applyFill="1" applyBorder="1" applyAlignment="1" applyProtection="1">
      <alignment horizontal="left" vertical="center"/>
      <protection locked="0"/>
    </xf>
    <xf numFmtId="0" fontId="25" fillId="20" borderId="112" xfId="0" applyNumberFormat="1" applyFont="1" applyFill="1" applyBorder="1" applyAlignment="1" applyProtection="1">
      <alignment horizontal="left" vertical="center"/>
      <protection locked="0"/>
    </xf>
    <xf numFmtId="49" fontId="26" fillId="20" borderId="110" xfId="0" applyNumberFormat="1" applyFont="1" applyFill="1" applyBorder="1" applyAlignment="1" applyProtection="1">
      <alignment horizontal="left" vertical="center"/>
      <protection locked="0"/>
    </xf>
    <xf numFmtId="49" fontId="26" fillId="20" borderId="111" xfId="0" applyNumberFormat="1" applyFont="1" applyFill="1" applyBorder="1" applyAlignment="1" applyProtection="1">
      <alignment horizontal="left" vertical="center"/>
      <protection locked="0"/>
    </xf>
    <xf numFmtId="49" fontId="26" fillId="20" borderId="112" xfId="0" applyNumberFormat="1" applyFont="1" applyFill="1" applyBorder="1" applyAlignment="1" applyProtection="1">
      <alignment horizontal="left" vertical="center"/>
      <protection locked="0"/>
    </xf>
    <xf numFmtId="0" fontId="7" fillId="20" borderId="295" xfId="0" applyFont="1" applyFill="1" applyBorder="1" applyAlignment="1" applyProtection="1">
      <alignment horizontal="left" vertical="center"/>
      <protection locked="0"/>
    </xf>
    <xf numFmtId="0" fontId="7" fillId="20" borderId="296" xfId="0" applyFont="1" applyFill="1" applyBorder="1" applyAlignment="1" applyProtection="1">
      <alignment horizontal="left" vertical="center"/>
      <protection locked="0"/>
    </xf>
    <xf numFmtId="0" fontId="7" fillId="0" borderId="297" xfId="0" applyFont="1" applyBorder="1" applyAlignment="1" applyProtection="1">
      <alignment horizontal="left" vertical="center"/>
      <protection locked="0"/>
    </xf>
    <xf numFmtId="0" fontId="7" fillId="0" borderId="298" xfId="0" applyFont="1" applyBorder="1" applyAlignment="1" applyProtection="1">
      <alignment horizontal="left" vertical="center"/>
      <protection locked="0"/>
    </xf>
    <xf numFmtId="49" fontId="7" fillId="0" borderId="297" xfId="0" applyNumberFormat="1" applyFont="1" applyBorder="1" applyAlignment="1" applyProtection="1">
      <alignment horizontal="left" vertical="center"/>
      <protection locked="0"/>
    </xf>
    <xf numFmtId="49" fontId="7" fillId="0" borderId="298" xfId="0" applyNumberFormat="1" applyFont="1" applyBorder="1" applyAlignment="1" applyProtection="1">
      <alignment horizontal="left" vertical="center"/>
      <protection locked="0"/>
    </xf>
    <xf numFmtId="0" fontId="7" fillId="0" borderId="299" xfId="0" applyFont="1" applyBorder="1" applyAlignment="1" applyProtection="1">
      <alignment horizontal="left" vertical="center"/>
      <protection locked="0"/>
    </xf>
    <xf numFmtId="49" fontId="7" fillId="0" borderId="299" xfId="0" applyNumberFormat="1" applyFont="1" applyBorder="1" applyAlignment="1" applyProtection="1">
      <alignment horizontal="left" vertical="center"/>
      <protection locked="0"/>
    </xf>
    <xf numFmtId="0" fontId="7" fillId="0" borderId="300" xfId="0" applyFont="1" applyBorder="1" applyAlignment="1" applyProtection="1">
      <alignment horizontal="left" vertical="center"/>
      <protection locked="0"/>
    </xf>
    <xf numFmtId="0" fontId="7" fillId="0" borderId="301" xfId="0" applyFont="1" applyBorder="1" applyAlignment="1" applyProtection="1">
      <alignment horizontal="left" vertical="center"/>
      <protection locked="0"/>
    </xf>
    <xf numFmtId="0" fontId="7" fillId="0" borderId="302" xfId="0" applyFont="1" applyBorder="1" applyAlignment="1" applyProtection="1">
      <alignment horizontal="left" vertical="center"/>
      <protection locked="0"/>
    </xf>
    <xf numFmtId="0" fontId="7" fillId="0" borderId="303" xfId="0" applyFont="1" applyBorder="1" applyAlignment="1" applyProtection="1">
      <alignment horizontal="left" vertical="center"/>
      <protection locked="0"/>
    </xf>
    <xf numFmtId="0" fontId="7" fillId="0" borderId="304" xfId="0" applyFont="1" applyBorder="1" applyAlignment="1" applyProtection="1">
      <alignment vertical="center"/>
      <protection locked="0"/>
    </xf>
    <xf numFmtId="0" fontId="7" fillId="20" borderId="129" xfId="0" applyFont="1" applyFill="1" applyBorder="1" applyAlignment="1" applyProtection="1">
      <alignment vertical="center"/>
      <protection locked="0"/>
    </xf>
    <xf numFmtId="0" fontId="7" fillId="0" borderId="305" xfId="0" applyFont="1" applyBorder="1" applyAlignment="1" applyProtection="1">
      <alignment horizontal="left" vertical="center"/>
      <protection locked="0"/>
    </xf>
    <xf numFmtId="0" fontId="7" fillId="8" borderId="298" xfId="0" applyNumberFormat="1" applyFont="1" applyFill="1" applyBorder="1" applyAlignment="1" applyProtection="1">
      <alignment horizontal="left" vertical="center"/>
      <protection locked="0"/>
    </xf>
    <xf numFmtId="0" fontId="7" fillId="8" borderId="305" xfId="0" applyNumberFormat="1" applyFont="1" applyFill="1" applyBorder="1" applyAlignment="1" applyProtection="1">
      <alignment horizontal="left" vertical="center"/>
      <protection locked="0"/>
    </xf>
    <xf numFmtId="0" fontId="7" fillId="20" borderId="130" xfId="0" applyFont="1" applyFill="1" applyBorder="1" applyAlignment="1" applyProtection="1">
      <alignment horizontal="center" vertical="center"/>
      <protection locked="0"/>
    </xf>
  </cellXfs>
  <cellStyles count="10">
    <cellStyle name="Normal" xfId="0" builtinId="0"/>
    <cellStyle name="Normal 2" xfId="1" xr:uid="{00000000-0005-0000-0000-000001000000}"/>
    <cellStyle name="Normal 3" xfId="8" xr:uid="{00000000-0005-0000-0000-000002000000}"/>
    <cellStyle name="Normal 4" xfId="9" xr:uid="{00000000-0005-0000-0000-000003000000}"/>
    <cellStyle name="Normal_Client" xfId="2" xr:uid="{00000000-0005-0000-0000-000004000000}"/>
    <cellStyle name="Normal_Crops" xfId="3" xr:uid="{00000000-0005-0000-0000-000005000000}"/>
    <cellStyle name="Normal_Labels" xfId="4" xr:uid="{00000000-0005-0000-0000-000006000000}"/>
    <cellStyle name="Normal_Labels_1" xfId="5" xr:uid="{00000000-0005-0000-0000-000007000000}"/>
    <cellStyle name="Normal_Labels_2" xfId="6" xr:uid="{00000000-0005-0000-0000-000008000000}"/>
    <cellStyle name="Stand. 2" xfId="7" xr:uid="{00000000-0005-0000-0000-000009000000}"/>
  </cellStyles>
  <dxfs count="22">
    <dxf>
      <font>
        <condense val="0"/>
        <extend val="0"/>
        <color indexed="17"/>
      </font>
    </dxf>
    <dxf>
      <font>
        <condense val="0"/>
        <extend val="0"/>
        <color indexed="17"/>
      </font>
    </dxf>
    <dxf>
      <font>
        <condense val="0"/>
        <extend val="0"/>
        <color indexed="17"/>
      </font>
    </dxf>
    <dxf>
      <font>
        <condense val="0"/>
        <extend val="0"/>
        <color indexed="17"/>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14996795556505021"/>
        </patternFill>
      </fill>
    </dxf>
    <dxf>
      <fill>
        <patternFill>
          <bgColor theme="8" tint="0.39994506668294322"/>
        </patternFill>
      </fill>
    </dxf>
    <dxf>
      <font>
        <color rgb="FFFF0000"/>
      </font>
    </dxf>
    <dxf>
      <font>
        <color rgb="FF008000"/>
      </font>
    </dxf>
    <dxf>
      <font>
        <color rgb="FFFF0000"/>
      </font>
    </dxf>
    <dxf>
      <font>
        <color rgb="FFFF0000"/>
      </font>
    </dxf>
    <dxf>
      <font>
        <color rgb="FFFF0000"/>
      </font>
      <fill>
        <patternFill patternType="none">
          <bgColor indexed="65"/>
        </patternFill>
      </fill>
    </dxf>
    <dxf>
      <font>
        <color rgb="FF00B050"/>
      </font>
    </dxf>
    <dxf>
      <font>
        <color rgb="FFFF0000"/>
      </font>
      <fill>
        <patternFill>
          <bgColor rgb="FFFF0000"/>
        </patternFill>
      </fill>
    </dxf>
    <dxf>
      <font>
        <color rgb="FF00B050"/>
      </font>
      <fill>
        <patternFill>
          <bgColor rgb="FF00B050"/>
        </patternFill>
      </fill>
    </dxf>
  </dxfs>
  <tableStyles count="0" defaultTableStyle="TableStyleMedium9" defaultPivotStyle="PivotStyleLight16"/>
  <colors>
    <mruColors>
      <color rgb="FF993300"/>
      <color rgb="FF808080"/>
      <color rgb="FF000080"/>
      <color rgb="FF0033CC"/>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theme" Target="theme/theme1.xml"/>
  <Relationship Id="rId18" Type="http://schemas.openxmlformats.org/officeDocument/2006/relationships/styles" Target="styles.xml"/>
  <Relationship Id="rId19" Type="http://schemas.openxmlformats.org/officeDocument/2006/relationships/sharedStrings" Target="sharedStrings.xml"/>
  <Relationship Id="rId2" Type="http://schemas.openxmlformats.org/officeDocument/2006/relationships/worksheet" Target="worksheets/sheet2.xml"/>
  <Relationship Id="rId20" Type="http://schemas.openxmlformats.org/officeDocument/2006/relationships/calcChain" Target="calcChain.xml"/>
  <Relationship Id="rId21" Type="http://schemas.microsoft.com/office/2006/relationships/vbaProject" Target="vbaProject.bin"/>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s>

</file>

<file path=xl/activeX/_rels/activeX1.xml.rels><?xml version="1.0" encoding="UTF-8"?>

<Relationships xmlns="http://schemas.openxmlformats.org/package/2006/relationships">
  <Relationship Id="rId1" Type="http://schemas.microsoft.com/office/2006/relationships/activeXControlBinary" Target="activeX1.bin"/>
</Relationships>

</file>

<file path=xl/activeX/_rels/activeX2.xml.rels><?xml version="1.0" encoding="UTF-8"?>

<Relationships xmlns="http://schemas.openxmlformats.org/package/2006/relationships">
  <Relationship Id="rId1" Type="http://schemas.microsoft.com/office/2006/relationships/activeXControlBinary" Target="activeX2.bin"/>
</Relationships>

</file>

<file path=xl/activeX/_rels/activeX3.xml.rels><?xml version="1.0" encoding="UTF-8"?>

<Relationships xmlns="http://schemas.openxmlformats.org/package/2006/relationships">
  <Relationship Id="rId1" Type="http://schemas.microsoft.com/office/2006/relationships/activeXControlBinary" Target="activeX3.bin"/>
</Relationships>

</file>

<file path=xl/activeX/_rels/activeX4.xml.rels><?xml version="1.0" encoding="UTF-8"?>

<Relationships xmlns="http://schemas.openxmlformats.org/package/2006/relationships">
  <Relationship Id="rId1" Type="http://schemas.microsoft.com/office/2006/relationships/activeXControlBinary" Target="activeX4.bin"/>
</Relationships>

</file>

<file path=xl/activeX/_rels/activeX5.xml.rels><?xml version="1.0" encoding="UTF-8"?>

<Relationships xmlns="http://schemas.openxmlformats.org/package/2006/relationships">
  <Relationship Id="rId1" Type="http://schemas.microsoft.com/office/2006/relationships/activeXControlBinary" Target="activeX5.bin"/>
</Relationships>

</file>

<file path=xl/activeX/_rels/activeX6.xml.rels><?xml version="1.0" encoding="UTF-8"?>

<Relationships xmlns="http://schemas.openxmlformats.org/package/2006/relationships">
  <Relationship Id="rId1" Type="http://schemas.microsoft.com/office/2006/relationships/activeXControlBinary" Target="activeX6.bin"/>
</Relationships>

</file>

<file path=xl/activeX/_rels/activeX7.xml.rels><?xml version="1.0" encoding="UTF-8"?>

<Relationships xmlns="http://schemas.openxmlformats.org/package/2006/relationships">
  <Relationship Id="rId1" Type="http://schemas.microsoft.com/office/2006/relationships/activeXControlBinary" Target="activeX7.bin"/>
</Relationships>

</file>

<file path=xl/activeX/_rels/activeX8.xml.rels><?xml version="1.0" encoding="UTF-8"?>

<Relationships xmlns="http://schemas.openxmlformats.org/package/2006/relationships">
  <Relationship Id="rId1" Type="http://schemas.microsoft.com/office/2006/relationships/activeXControlBinary" Target="activeX8.bin"/>
</Relationships>

</file>

<file path=xl/activeX/_rels/activeX9.xml.rels><?xml version="1.0" encoding="UTF-8"?>

<Relationships xmlns="http://schemas.openxmlformats.org/package/2006/relationships">
  <Relationship Id="rId1" Type="http://schemas.microsoft.com/office/2006/relationships/activeXControlBinary" Target="activeX9.bin"/>
</Relationships>

</file>

<file path=xl/activeX/_rels/activeX10.xml.rels><?xml version="1.0" encoding="UTF-8"?>

<Relationships xmlns="http://schemas.openxmlformats.org/package/2006/relationships">
  <Relationship Id="rId1" Type="http://schemas.microsoft.com/office/2006/relationships/activeXControlBinary" Target="activeX10.bin"/>
</Relationships>

</file>

<file path=xl/activeX/_rels/activeX11.xml.rels><?xml version="1.0" encoding="UTF-8"?>

<Relationships xmlns="http://schemas.openxmlformats.org/package/2006/relationships">
  <Relationship Id="rId1" Type="http://schemas.microsoft.com/office/2006/relationships/activeXControlBinary" Target="activeX11.bin"/>
</Relationships>

</file>

<file path=xl/activeX/_rels/activeX12.xml.rels><?xml version="1.0" encoding="UTF-8"?>

<Relationships xmlns="http://schemas.openxmlformats.org/package/2006/relationships">
  <Relationship Id="rId1" Type="http://schemas.microsoft.com/office/2006/relationships/activeXControlBinary" Target="activeX12.bin"/>
</Relationships>

</file>

<file path=xl/activeX/_rels/activeX13.xml.rels><?xml version="1.0" encoding="UTF-8"?>

<Relationships xmlns="http://schemas.openxmlformats.org/package/2006/relationships">
  <Relationship Id="rId1" Type="http://schemas.microsoft.com/office/2006/relationships/activeXControlBinary" Target="activeX13.bin"/>
</Relationships>

</file>

<file path=xl/activeX/_rels/activeX14.xml.rels><?xml version="1.0" encoding="UTF-8"?>

<Relationships xmlns="http://schemas.openxmlformats.org/package/2006/relationships">
  <Relationship Id="rId1" Type="http://schemas.microsoft.com/office/2006/relationships/activeXControlBinary" Target="activeX14.bin"/>
</Relationships>

</file>

<file path=xl/activeX/_rels/activeX15.xml.rels><?xml version="1.0" encoding="UTF-8"?>

<Relationships xmlns="http://schemas.openxmlformats.org/package/2006/relationships">
  <Relationship Id="rId1" Type="http://schemas.microsoft.com/office/2006/relationships/activeXControlBinary" Target="activeX15.bin"/>
</Relationships>

</file>

<file path=xl/activeX/_rels/activeX16.xml.rels><?xml version="1.0" encoding="UTF-8"?>

<Relationships xmlns="http://schemas.openxmlformats.org/package/2006/relationships">
  <Relationship Id="rId1" Type="http://schemas.microsoft.com/office/2006/relationships/activeXControlBinary" Target="activeX16.bin"/>
</Relationships>

</file>

<file path=xl/activeX/_rels/activeX17.xml.rels><?xml version="1.0" encoding="UTF-8"?>

<Relationships xmlns="http://schemas.openxmlformats.org/package/2006/relationships">
  <Relationship Id="rId1" Type="http://schemas.microsoft.com/office/2006/relationships/activeXControlBinary" Target="activeX17.bin"/>
</Relationships>

</file>

<file path=xl/activeX/_rels/activeX18.xml.rels><?xml version="1.0" encoding="UTF-8"?>

<Relationships xmlns="http://schemas.openxmlformats.org/package/2006/relationships">
  <Relationship Id="rId1" Type="http://schemas.microsoft.com/office/2006/relationships/activeXControlBinary" Target="activeX18.bin"/>
</Relationships>

</file>

<file path=xl/activeX/_rels/activeX19.xml.rels><?xml version="1.0" encoding="UTF-8"?>

<Relationships xmlns="http://schemas.openxmlformats.org/package/2006/relationships">
  <Relationship Id="rId1" Type="http://schemas.microsoft.com/office/2006/relationships/activeXControlBinary" Target="activeX19.bin"/>
</Relationships>

</file>

<file path=xl/activeX/_rels/activeX20.xml.rels><?xml version="1.0" encoding="UTF-8"?>

<Relationships xmlns="http://schemas.openxmlformats.org/package/2006/relationships">
  <Relationship Id="rId1" Type="http://schemas.microsoft.com/office/2006/relationships/activeXControlBinary" Target="activeX20.bin"/>
</Relationships>

</file>

<file path=xl/activeX/_rels/activeX21.xml.rels><?xml version="1.0" encoding="UTF-8"?>

<Relationships xmlns="http://schemas.openxmlformats.org/package/2006/relationships">
  <Relationship Id="rId1" Type="http://schemas.microsoft.com/office/2006/relationships/activeXControlBinary" Target="activeX21.bin"/>
</Relationships>

</file>

<file path=xl/activeX/_rels/activeX22.xml.rels><?xml version="1.0" encoding="UTF-8"?>

<Relationships xmlns="http://schemas.openxmlformats.org/package/2006/relationships">
  <Relationship Id="rId1" Type="http://schemas.microsoft.com/office/2006/relationships/activeXControlBinary" Target="activeX22.bin"/>
</Relationships>

</file>

<file path=xl/activeX/_rels/activeX23.xml.rels><?xml version="1.0" encoding="UTF-8"?>

<Relationships xmlns="http://schemas.openxmlformats.org/package/2006/relationships">
  <Relationship Id="rId1" Type="http://schemas.microsoft.com/office/2006/relationships/activeXControlBinary" Target="activeX23.bin"/>
</Relationships>

</file>

<file path=xl/activeX/_rels/activeX24.xml.rels><?xml version="1.0" encoding="UTF-8"?>

<Relationships xmlns="http://schemas.openxmlformats.org/package/2006/relationships">
  <Relationship Id="rId1" Type="http://schemas.microsoft.com/office/2006/relationships/activeXControlBinary" Target="activeX24.bin"/>
</Relationships>

</file>

<file path=xl/activeX/_rels/activeX25.xml.rels><?xml version="1.0" encoding="UTF-8"?>

<Relationships xmlns="http://schemas.openxmlformats.org/package/2006/relationships">
  <Relationship Id="rId1" Type="http://schemas.microsoft.com/office/2006/relationships/activeXControlBinary" Target="activeX25.bin"/>
</Relationships>

</file>

<file path=xl/activeX/_rels/activeX26.xml.rels><?xml version="1.0" encoding="UTF-8"?>

<Relationships xmlns="http://schemas.openxmlformats.org/package/2006/relationships">
  <Relationship Id="rId1" Type="http://schemas.microsoft.com/office/2006/relationships/activeXControlBinary" Target="activeX26.bin"/>
</Relationships>

</file>

<file path=xl/activeX/_rels/activeX27.xml.rels><?xml version="1.0" encoding="UTF-8"?>

<Relationships xmlns="http://schemas.openxmlformats.org/package/2006/relationships">
  <Relationship Id="rId1" Type="http://schemas.microsoft.com/office/2006/relationships/activeXControlBinary" Target="activeX27.bin"/>
</Relationships>

</file>

<file path=xl/activeX/_rels/activeX28.xml.rels><?xml version="1.0" encoding="UTF-8"?>

<Relationships xmlns="http://schemas.openxmlformats.org/package/2006/relationships">
  <Relationship Id="rId1" Type="http://schemas.microsoft.com/office/2006/relationships/activeXControlBinary" Target="activeX28.bin"/>
</Relationships>

</file>

<file path=xl/activeX/_rels/activeX29.xml.rels><?xml version="1.0" encoding="UTF-8"?>

<Relationships xmlns="http://schemas.openxmlformats.org/package/2006/relationships">
  <Relationship Id="rId1" Type="http://schemas.microsoft.com/office/2006/relationships/activeXControlBinary" Target="activeX29.bin"/>
</Relationships>

</file>

<file path=xl/activeX/_rels/activeX30.xml.rels><?xml version="1.0" encoding="UTF-8"?>

<Relationships xmlns="http://schemas.openxmlformats.org/package/2006/relationships">
  <Relationship Id="rId1" Type="http://schemas.microsoft.com/office/2006/relationships/activeXControlBinary" Target="activeX30.bin"/>
</Relationships>

</file>

<file path=xl/activeX/_rels/activeX31.xml.rels><?xml version="1.0" encoding="UTF-8"?>

<Relationships xmlns="http://schemas.openxmlformats.org/package/2006/relationships">
  <Relationship Id="rId1" Type="http://schemas.microsoft.com/office/2006/relationships/activeXControlBinary" Target="activeX31.bin"/>
</Relationships>

</file>

<file path=xl/activeX/_rels/activeX32.xml.rels><?xml version="1.0" encoding="UTF-8"?>

<Relationships xmlns="http://schemas.openxmlformats.org/package/2006/relationships">
  <Relationship Id="rId1" Type="http://schemas.microsoft.com/office/2006/relationships/activeXControlBinary" Target="activeX32.bin"/>
</Relationships>

</file>

<file path=xl/activeX/_rels/activeX33.xml.rels><?xml version="1.0" encoding="UTF-8"?>

<Relationships xmlns="http://schemas.openxmlformats.org/package/2006/relationships">
  <Relationship Id="rId1" Type="http://schemas.microsoft.com/office/2006/relationships/activeXControlBinary" Target="activeX33.bin"/>
</Relationships>

</file>

<file path=xl/activeX/_rels/activeX34.xml.rels><?xml version="1.0" encoding="UTF-8"?>

<Relationships xmlns="http://schemas.openxmlformats.org/package/2006/relationships">
  <Relationship Id="rId1" Type="http://schemas.microsoft.com/office/2006/relationships/activeXControlBinary" Target="activeX34.bin"/>
</Relationships>

</file>

<file path=xl/activeX/_rels/activeX35.xml.rels><?xml version="1.0" encoding="UTF-8"?>

<Relationships xmlns="http://schemas.openxmlformats.org/package/2006/relationships">
  <Relationship Id="rId1" Type="http://schemas.microsoft.com/office/2006/relationships/activeXControlBinary" Target="activeX35.bin"/>
</Relationships>

</file>

<file path=xl/activeX/_rels/activeX36.xml.rels><?xml version="1.0" encoding="UTF-8"?>

<Relationships xmlns="http://schemas.openxmlformats.org/package/2006/relationships">
  <Relationship Id="rId1" Type="http://schemas.microsoft.com/office/2006/relationships/activeXControlBinary" Target="activeX36.bin"/>
</Relationships>

</file>

<file path=xl/activeX/_rels/activeX37.xml.rels><?xml version="1.0" encoding="UTF-8"?>

<Relationships xmlns="http://schemas.openxmlformats.org/package/2006/relationships">
  <Relationship Id="rId1" Type="http://schemas.microsoft.com/office/2006/relationships/activeXControlBinary" Target="activeX37.bin"/>
</Relationships>

</file>

<file path=xl/activeX/_rels/activeX38.xml.rels><?xml version="1.0" encoding="UTF-8"?>

<Relationships xmlns="http://schemas.openxmlformats.org/package/2006/relationships">
  <Relationship Id="rId1" Type="http://schemas.microsoft.com/office/2006/relationships/activeXControlBinary" Target="activeX38.bin"/>
</Relationships>

</file>

<file path=xl/activeX/_rels/activeX39.xml.rels><?xml version="1.0" encoding="UTF-8"?>

<Relationships xmlns="http://schemas.openxmlformats.org/package/2006/relationships">
  <Relationship Id="rId1" Type="http://schemas.microsoft.com/office/2006/relationships/activeXControlBinary" Target="activeX39.bin"/>
</Relationships>

</file>

<file path=xl/activeX/_rels/activeX40.xml.rels><?xml version="1.0" encoding="UTF-8"?>

<Relationships xmlns="http://schemas.openxmlformats.org/package/2006/relationships">
  <Relationship Id="rId1" Type="http://schemas.microsoft.com/office/2006/relationships/activeXControlBinary" Target="activeX40.bin"/>
</Relationships>

</file>

<file path=xl/activeX/_rels/activeX41.xml.rels><?xml version="1.0" encoding="UTF-8"?>

<Relationships xmlns="http://schemas.openxmlformats.org/package/2006/relationships">
  <Relationship Id="rId1" Type="http://schemas.microsoft.com/office/2006/relationships/activeXControlBinary" Target="activeX41.bin"/>
</Relationships>

</file>

<file path=xl/activeX/_rels/activeX42.xml.rels><?xml version="1.0" encoding="UTF-8"?>

<Relationships xmlns="http://schemas.openxmlformats.org/package/2006/relationships">
  <Relationship Id="rId1" Type="http://schemas.microsoft.com/office/2006/relationships/activeXControlBinary" Target="activeX42.bin"/>
</Relationships>

</file>

<file path=xl/activeX/_rels/activeX43.xml.rels><?xml version="1.0" encoding="UTF-8"?>

<Relationships xmlns="http://schemas.openxmlformats.org/package/2006/relationships">
  <Relationship Id="rId1" Type="http://schemas.microsoft.com/office/2006/relationships/activeXControlBinary" Target="activeX43.bin"/>
</Relationships>

</file>

<file path=xl/activeX/_rels/activeX44.xml.rels><?xml version="1.0" encoding="UTF-8"?>

<Relationships xmlns="http://schemas.openxmlformats.org/package/2006/relationships">
  <Relationship Id="rId1" Type="http://schemas.microsoft.com/office/2006/relationships/activeXControlBinary" Target="activeX44.bin"/>
</Relationships>

</file>

<file path=xl/activeX/_rels/activeX45.xml.rels><?xml version="1.0" encoding="UTF-8"?>

<Relationships xmlns="http://schemas.openxmlformats.org/package/2006/relationships">
  <Relationship Id="rId1" Type="http://schemas.microsoft.com/office/2006/relationships/activeXControlBinary" Target="activeX45.bin"/>
</Relationships>

</file>

<file path=xl/activeX/_rels/activeX46.xml.rels><?xml version="1.0" encoding="UTF-8"?>

<Relationships xmlns="http://schemas.openxmlformats.org/package/2006/relationships">
  <Relationship Id="rId1" Type="http://schemas.microsoft.com/office/2006/relationships/activeXControlBinary" Target="activeX46.bin"/>
</Relationships>

</file>

<file path=xl/activeX/_rels/activeX47.xml.rels><?xml version="1.0" encoding="UTF-8"?>

<Relationships xmlns="http://schemas.openxmlformats.org/package/2006/relationships">
  <Relationship Id="rId1" Type="http://schemas.microsoft.com/office/2006/relationships/activeXControlBinary" Target="activeX47.bin"/>
</Relationships>

</file>

<file path=xl/activeX/_rels/activeX48.xml.rels><?xml version="1.0" encoding="UTF-8"?>

<Relationships xmlns="http://schemas.openxmlformats.org/package/2006/relationships">
  <Relationship Id="rId1" Type="http://schemas.microsoft.com/office/2006/relationships/activeXControlBinary" Target="activeX48.bin"/>
</Relationships>

</file>

<file path=xl/activeX/_rels/activeX49.xml.rels><?xml version="1.0" encoding="UTF-8"?>

<Relationships xmlns="http://schemas.openxmlformats.org/package/2006/relationships">
  <Relationship Id="rId1" Type="http://schemas.microsoft.com/office/2006/relationships/activeXControlBinary" Target="activeX49.bin"/>
</Relationships>

</file>

<file path=xl/activeX/_rels/activeX50.xml.rels><?xml version="1.0" encoding="UTF-8"?>

<Relationships xmlns="http://schemas.openxmlformats.org/package/2006/relationships">
  <Relationship Id="rId1" Type="http://schemas.microsoft.com/office/2006/relationships/activeXControlBinary" Target="activeX50.bin"/>
</Relationships>

</file>

<file path=xl/activeX/_rels/activeX51.xml.rels><?xml version="1.0" encoding="UTF-8"?>

<Relationships xmlns="http://schemas.openxmlformats.org/package/2006/relationships">
  <Relationship Id="rId1" Type="http://schemas.microsoft.com/office/2006/relationships/activeXControlBinary" Target="activeX51.bin"/>
</Relationships>

</file>

<file path=xl/activeX/_rels/activeX52.xml.rels><?xml version="1.0" encoding="UTF-8"?>

<Relationships xmlns="http://schemas.openxmlformats.org/package/2006/relationships">
  <Relationship Id="rId1" Type="http://schemas.microsoft.com/office/2006/relationships/activeXControlBinary" Target="activeX52.bin"/>
</Relationships>

</file>

<file path=xl/activeX/_rels/activeX53.xml.rels><?xml version="1.0" encoding="UTF-8"?>

<Relationships xmlns="http://schemas.openxmlformats.org/package/2006/relationships">
  <Relationship Id="rId1" Type="http://schemas.microsoft.com/office/2006/relationships/activeXControlBinary" Target="activeX53.bin"/>
</Relationships>

</file>

<file path=xl/activeX/_rels/activeX54.xml.rels><?xml version="1.0" encoding="UTF-8"?>

<Relationships xmlns="http://schemas.openxmlformats.org/package/2006/relationships">
  <Relationship Id="rId1" Type="http://schemas.microsoft.com/office/2006/relationships/activeXControlBinary" Target="activeX54.bin"/>
</Relationships>

</file>

<file path=xl/activeX/_rels/activeX55.xml.rels><?xml version="1.0" encoding="UTF-8"?>

<Relationships xmlns="http://schemas.openxmlformats.org/package/2006/relationships">
  <Relationship Id="rId1" Type="http://schemas.microsoft.com/office/2006/relationships/activeXControlBinary" Target="activeX55.bin"/>
</Relationships>

</file>

<file path=xl/activeX/_rels/activeX56.xml.rels><?xml version="1.0" encoding="UTF-8"?>

<Relationships xmlns="http://schemas.openxmlformats.org/package/2006/relationships">
  <Relationship Id="rId1" Type="http://schemas.microsoft.com/office/2006/relationships/activeXControlBinary" Target="activeX56.bin"/>
</Relationships>

</file>

<file path=xl/activeX/_rels/activeX57.xml.rels><?xml version="1.0" encoding="UTF-8"?>

<Relationships xmlns="http://schemas.openxmlformats.org/package/2006/relationships">
  <Relationship Id="rId1" Type="http://schemas.microsoft.com/office/2006/relationships/activeXControlBinary" Target="activeX57.bin"/>
</Relationships>

</file>

<file path=xl/activeX/_rels/activeX58.xml.rels><?xml version="1.0" encoding="UTF-8"?>

<Relationships xmlns="http://schemas.openxmlformats.org/package/2006/relationships">
  <Relationship Id="rId1" Type="http://schemas.microsoft.com/office/2006/relationships/activeXControlBinary" Target="activeX58.bin"/>
</Relationships>

</file>

<file path=xl/activeX/_rels/activeX59.xml.rels><?xml version="1.0" encoding="UTF-8"?>

<Relationships xmlns="http://schemas.openxmlformats.org/package/2006/relationships">
  <Relationship Id="rId1" Type="http://schemas.microsoft.com/office/2006/relationships/activeXControlBinary" Target="activeX59.bin"/>
</Relationships>

</file>

<file path=xl/activeX/_rels/activeX60.xml.rels><?xml version="1.0" encoding="UTF-8"?>

<Relationships xmlns="http://schemas.openxmlformats.org/package/2006/relationships">
  <Relationship Id="rId1" Type="http://schemas.microsoft.com/office/2006/relationships/activeXControlBinary" Target="activeX60.bin"/>
</Relationships>

</file>

<file path=xl/activeX/_rels/activeX61.xml.rels><?xml version="1.0" encoding="UTF-8"?>

<Relationships xmlns="http://schemas.openxmlformats.org/package/2006/relationships">
  <Relationship Id="rId1" Type="http://schemas.microsoft.com/office/2006/relationships/activeXControlBinary" Target="activeX61.bin"/>
</Relationships>

</file>

<file path=xl/activeX/_rels/activeX62.xml.rels><?xml version="1.0" encoding="UTF-8"?>

<Relationships xmlns="http://schemas.openxmlformats.org/package/2006/relationships">
  <Relationship Id="rId1" Type="http://schemas.microsoft.com/office/2006/relationships/activeXControlBinary" Target="activeX62.bin"/>
</Relationships>

</file>

<file path=xl/activeX/_rels/activeX63.xml.rels><?xml version="1.0" encoding="UTF-8"?>

<Relationships xmlns="http://schemas.openxmlformats.org/package/2006/relationships">
  <Relationship Id="rId1" Type="http://schemas.microsoft.com/office/2006/relationships/activeXControlBinary" Target="activeX63.bin"/>
</Relationships>

</file>

<file path=xl/activeX/_rels/activeX64.xml.rels><?xml version="1.0" encoding="UTF-8"?>

<Relationships xmlns="http://schemas.openxmlformats.org/package/2006/relationships">
  <Relationship Id="rId1" Type="http://schemas.microsoft.com/office/2006/relationships/activeXControlBinary" Target="activeX64.bin"/>
</Relationships>

</file>

<file path=xl/activeX/_rels/activeX65.xml.rels><?xml version="1.0" encoding="UTF-8"?>

<Relationships xmlns="http://schemas.openxmlformats.org/package/2006/relationships">
  <Relationship Id="rId1" Type="http://schemas.microsoft.com/office/2006/relationships/activeXControlBinary" Target="activeX65.bin"/>
</Relationships>

</file>

<file path=xl/activeX/_rels/activeX66.xml.rels><?xml version="1.0" encoding="UTF-8"?>

<Relationships xmlns="http://schemas.openxmlformats.org/package/2006/relationships">
  <Relationship Id="rId1" Type="http://schemas.microsoft.com/office/2006/relationships/activeXControlBinary" Target="activeX66.bin"/>
</Relationships>

</file>

<file path=xl/activeX/_rels/activeX67.xml.rels><?xml version="1.0" encoding="UTF-8"?>

<Relationships xmlns="http://schemas.openxmlformats.org/package/2006/relationships">
  <Relationship Id="rId1" Type="http://schemas.microsoft.com/office/2006/relationships/activeXControlBinary" Target="activeX67.bin"/>
</Relationships>

</file>

<file path=xl/activeX/_rels/activeX68.xml.rels><?xml version="1.0" encoding="UTF-8"?>

<Relationships xmlns="http://schemas.openxmlformats.org/package/2006/relationships">
  <Relationship Id="rId1" Type="http://schemas.microsoft.com/office/2006/relationships/activeXControlBinary" Target="activeX68.bin"/>
</Relationships>

</file>

<file path=xl/activeX/_rels/activeX69.xml.rels><?xml version="1.0" encoding="UTF-8"?>

<Relationships xmlns="http://schemas.openxmlformats.org/package/2006/relationships">
  <Relationship Id="rId1" Type="http://schemas.microsoft.com/office/2006/relationships/activeXControlBinary" Target="activeX69.bin"/>
</Relationships>

</file>

<file path=xl/activeX/_rels/activeX70.xml.rels><?xml version="1.0" encoding="UTF-8"?>

<Relationships xmlns="http://schemas.openxmlformats.org/package/2006/relationships">
  <Relationship Id="rId1" Type="http://schemas.microsoft.com/office/2006/relationships/activeXControlBinary" Target="activeX70.bin"/>
</Relationships>

</file>

<file path=xl/activeX/_rels/activeX71.xml.rels><?xml version="1.0" encoding="UTF-8"?>

<Relationships xmlns="http://schemas.openxmlformats.org/package/2006/relationships">
  <Relationship Id="rId1" Type="http://schemas.microsoft.com/office/2006/relationships/activeXControlBinary" Target="activeX71.bin"/>
</Relationships>

</file>

<file path=xl/activeX/_rels/activeX72.xml.rels><?xml version="1.0" encoding="UTF-8"?>

<Relationships xmlns="http://schemas.openxmlformats.org/package/2006/relationships">
  <Relationship Id="rId1" Type="http://schemas.microsoft.com/office/2006/relationships/activeXControlBinary" Target="activeX72.bin"/>
</Relationships>

</file>

<file path=xl/activeX/_rels/activeX73.xml.rels><?xml version="1.0" encoding="UTF-8"?>

<Relationships xmlns="http://schemas.openxmlformats.org/package/2006/relationships">
  <Relationship Id="rId1" Type="http://schemas.microsoft.com/office/2006/relationships/activeXControlBinary" Target="activeX73.bin"/>
</Relationships>

</file>

<file path=xl/activeX/_rels/activeX74.xml.rels><?xml version="1.0" encoding="UTF-8"?>

<Relationships xmlns="http://schemas.openxmlformats.org/package/2006/relationships">
  <Relationship Id="rId1" Type="http://schemas.microsoft.com/office/2006/relationships/activeXControlBinary" Target="activeX74.bin"/>
</Relationships>

</file>

<file path=xl/activeX/_rels/activeX75.xml.rels><?xml version="1.0" encoding="UTF-8"?>

<Relationships xmlns="http://schemas.openxmlformats.org/package/2006/relationships">
  <Relationship Id="rId1" Type="http://schemas.microsoft.com/office/2006/relationships/activeXControlBinary" Target="activeX75.bin"/>
</Relationships>

</file>

<file path=xl/activeX/_rels/activeX76.xml.rels><?xml version="1.0" encoding="UTF-8"?>

<Relationships xmlns="http://schemas.openxmlformats.org/package/2006/relationships">
  <Relationship Id="rId1" Type="http://schemas.microsoft.com/office/2006/relationships/activeXControlBinary" Target="activeX76.bin"/>
</Relationships>

</file>

<file path=xl/activeX/_rels/activeX77.xml.rels><?xml version="1.0" encoding="UTF-8"?>

<Relationships xmlns="http://schemas.openxmlformats.org/package/2006/relationships">
  <Relationship Id="rId1" Type="http://schemas.microsoft.com/office/2006/relationships/activeXControlBinary" Target="activeX77.bin"/>
</Relationships>

</file>

<file path=xl/activeX/_rels/activeX78.xml.rels><?xml version="1.0" encoding="UTF-8"?>

<Relationships xmlns="http://schemas.openxmlformats.org/package/2006/relationships">
  <Relationship Id="rId1" Type="http://schemas.microsoft.com/office/2006/relationships/activeXControlBinary" Target="activeX78.bin"/>
</Relationships>

</file>

<file path=xl/activeX/_rels/activeX79.xml.rels><?xml version="1.0" encoding="UTF-8"?>

<Relationships xmlns="http://schemas.openxmlformats.org/package/2006/relationships">
  <Relationship Id="rId1" Type="http://schemas.microsoft.com/office/2006/relationships/activeXControlBinary" Target="activeX79.bin"/>
</Relationships>

</file>

<file path=xl/activeX/_rels/activeX80.xml.rels><?xml version="1.0" encoding="UTF-8"?>

<Relationships xmlns="http://schemas.openxmlformats.org/package/2006/relationships">
  <Relationship Id="rId1" Type="http://schemas.microsoft.com/office/2006/relationships/activeXControlBinary" Target="activeX80.bin"/>
</Relationships>

</file>

<file path=xl/activeX/_rels/activeX81.xml.rels><?xml version="1.0" encoding="UTF-8"?>

<Relationships xmlns="http://schemas.openxmlformats.org/package/2006/relationships">
  <Relationship Id="rId1" Type="http://schemas.microsoft.com/office/2006/relationships/activeXControlBinary" Target="activeX81.bin"/>
</Relationships>

</file>

<file path=xl/activeX/_rels/activeX82.xml.rels><?xml version="1.0" encoding="UTF-8"?>

<Relationships xmlns="http://schemas.openxmlformats.org/package/2006/relationships">
  <Relationship Id="rId1" Type="http://schemas.microsoft.com/office/2006/relationships/activeXControlBinary" Target="activeX82.bin"/>
</Relationships>

</file>

<file path=xl/activeX/_rels/activeX83.xml.rels><?xml version="1.0" encoding="UTF-8"?>

<Relationships xmlns="http://schemas.openxmlformats.org/package/2006/relationships">
  <Relationship Id="rId1" Type="http://schemas.microsoft.com/office/2006/relationships/activeXControlBinary" Target="activeX83.bin"/>
</Relationships>

</file>

<file path=xl/activeX/_rels/activeX84.xml.rels><?xml version="1.0" encoding="UTF-8"?>

<Relationships xmlns="http://schemas.openxmlformats.org/package/2006/relationships">
  <Relationship Id="rId1" Type="http://schemas.microsoft.com/office/2006/relationships/activeXControlBinary" Target="activeX84.bin"/>
</Relationships>

</file>

<file path=xl/activeX/_rels/activeX85.xml.rels><?xml version="1.0" encoding="UTF-8"?>

<Relationships xmlns="http://schemas.openxmlformats.org/package/2006/relationships">
  <Relationship Id="rId1" Type="http://schemas.microsoft.com/office/2006/relationships/activeXControlBinary" Target="activeX85.bin"/>
</Relationships>

</file>

<file path=xl/activeX/_rels/activeX86.xml.rels><?xml version="1.0" encoding="UTF-8"?>

<Relationships xmlns="http://schemas.openxmlformats.org/package/2006/relationships">
  <Relationship Id="rId1" Type="http://schemas.microsoft.com/office/2006/relationships/activeXControlBinary" Target="activeX86.bin"/>
</Relationships>

</file>

<file path=xl/activeX/_rels/activeX87.xml.rels><?xml version="1.0" encoding="UTF-8"?>

<Relationships xmlns="http://schemas.openxmlformats.org/package/2006/relationships">
  <Relationship Id="rId1" Type="http://schemas.microsoft.com/office/2006/relationships/activeXControlBinary" Target="activeX87.bin"/>
</Relationships>

</file>

<file path=xl/activeX/_rels/activeX88.xml.rels><?xml version="1.0" encoding="UTF-8"?>

<Relationships xmlns="http://schemas.openxmlformats.org/package/2006/relationships">
  <Relationship Id="rId1" Type="http://schemas.microsoft.com/office/2006/relationships/activeXControlBinary" Target="activeX88.bin"/>
</Relationships>

</file>

<file path=xl/activeX/_rels/activeX89.xml.rels><?xml version="1.0" encoding="UTF-8"?>

<Relationships xmlns="http://schemas.openxmlformats.org/package/2006/relationships">
  <Relationship Id="rId1" Type="http://schemas.microsoft.com/office/2006/relationships/activeXControlBinary" Target="activeX89.bin"/>
</Relationships>

</file>

<file path=xl/activeX/_rels/activeX90.xml.rels><?xml version="1.0" encoding="UTF-8"?>

<Relationships xmlns="http://schemas.openxmlformats.org/package/2006/relationships">
  <Relationship Id="rId1" Type="http://schemas.microsoft.com/office/2006/relationships/activeXControlBinary" Target="activeX90.bin"/>
</Relationships>

</file>

<file path=xl/activeX/_rels/activeX91.xml.rels><?xml version="1.0" encoding="UTF-8"?>

<Relationships xmlns="http://schemas.openxmlformats.org/package/2006/relationships">
  <Relationship Id="rId1" Type="http://schemas.microsoft.com/office/2006/relationships/activeXControlBinary" Target="activeX91.bin"/>
</Relationships>

</file>

<file path=xl/activeX/_rels/activeX92.xml.rels><?xml version="1.0" encoding="UTF-8"?>

<Relationships xmlns="http://schemas.openxmlformats.org/package/2006/relationships">
  <Relationship Id="rId1" Type="http://schemas.microsoft.com/office/2006/relationships/activeXControlBinary" Target="activeX92.bin"/>
</Relationships>

</file>

<file path=xl/activeX/_rels/activeX93.xml.rels><?xml version="1.0" encoding="UTF-8"?>

<Relationships xmlns="http://schemas.openxmlformats.org/package/2006/relationships">
  <Relationship Id="rId1" Type="http://schemas.microsoft.com/office/2006/relationships/activeXControlBinary" Target="activeX93.bin"/>
</Relationships>

</file>

<file path=xl/activeX/_rels/activeX94.xml.rels><?xml version="1.0" encoding="UTF-8"?>

<Relationships xmlns="http://schemas.openxmlformats.org/package/2006/relationships">
  <Relationship Id="rId1" Type="http://schemas.microsoft.com/office/2006/relationships/activeXControlBinary" Target="activeX94.bin"/>
</Relationships>

</file>

<file path=xl/activeX/_rels/activeX95.xml.rels><?xml version="1.0" encoding="UTF-8"?>

<Relationships xmlns="http://schemas.openxmlformats.org/package/2006/relationships">
  <Relationship Id="rId1" Type="http://schemas.microsoft.com/office/2006/relationships/activeXControlBinary" Target="activeX95.bin"/>
</Relationships>

</file>

<file path=xl/activeX/_rels/activeX96.xml.rels><?xml version="1.0" encoding="UTF-8"?>

<Relationships xmlns="http://schemas.openxmlformats.org/package/2006/relationships">
  <Relationship Id="rId1" Type="http://schemas.microsoft.com/office/2006/relationships/activeXControlBinary" Target="activeX96.bin"/>
</Relationships>

</file>

<file path=xl/activeX/_rels/activeX97.xml.rels><?xml version="1.0" encoding="UTF-8"?>

<Relationships xmlns="http://schemas.openxmlformats.org/package/2006/relationships">
  <Relationship Id="rId1" Type="http://schemas.microsoft.com/office/2006/relationships/activeXControlBinary" Target="activeX97.bin"/>
</Relationships>

</file>

<file path=xl/activeX/_rels/activeX98.xml.rels><?xml version="1.0" encoding="UTF-8"?>

<Relationships xmlns="http://schemas.openxmlformats.org/package/2006/relationships">
  <Relationship Id="rId1" Type="http://schemas.microsoft.com/office/2006/relationships/activeXControlBinary" Target="activeX98.bin"/>
</Relationships>

</file>

<file path=xl/activeX/_rels/activeX99.xml.rels><?xml version="1.0" encoding="UTF-8"?>

<Relationships xmlns="http://schemas.openxmlformats.org/package/2006/relationships">
  <Relationship Id="rId1" Type="http://schemas.microsoft.com/office/2006/relationships/activeXControlBinary" Target="activeX99.bin"/>
</Relationships>

</file>

<file path=xl/activeX/_rels/activeX100.xml.rels><?xml version="1.0" encoding="UTF-8"?>

<Relationships xmlns="http://schemas.openxmlformats.org/package/2006/relationships">
  <Relationship Id="rId1" Type="http://schemas.microsoft.com/office/2006/relationships/activeXControlBinary" Target="activeX100.bin"/>
</Relationships>

</file>

<file path=xl/activeX/_rels/activeX101.xml.rels><?xml version="1.0" encoding="UTF-8"?>

<Relationships xmlns="http://schemas.openxmlformats.org/package/2006/relationships">
  <Relationship Id="rId1" Type="http://schemas.microsoft.com/office/2006/relationships/activeXControlBinary" Target="activeX101.bin"/>
</Relationships>

</file>

<file path=xl/activeX/_rels/activeX102.xml.rels><?xml version="1.0" encoding="UTF-8"?>

<Relationships xmlns="http://schemas.openxmlformats.org/package/2006/relationships">
  <Relationship Id="rId1" Type="http://schemas.microsoft.com/office/2006/relationships/activeXControlBinary" Target="activeX102.bin"/>
</Relationships>

</file>

<file path=xl/activeX/_rels/activeX103.xml.rels><?xml version="1.0" encoding="UTF-8"?>

<Relationships xmlns="http://schemas.openxmlformats.org/package/2006/relationships">
  <Relationship Id="rId1" Type="http://schemas.microsoft.com/office/2006/relationships/activeXControlBinary" Target="activeX103.bin"/>
</Relationships>

</file>

<file path=xl/activeX/_rels/activeX104.xml.rels><?xml version="1.0" encoding="UTF-8"?>

<Relationships xmlns="http://schemas.openxmlformats.org/package/2006/relationships">
  <Relationship Id="rId1" Type="http://schemas.microsoft.com/office/2006/relationships/activeXControlBinary" Target="activeX104.bin"/>
</Relationships>

</file>

<file path=xl/activeX/_rels/activeX105.xml.rels><?xml version="1.0" encoding="UTF-8"?>

<Relationships xmlns="http://schemas.openxmlformats.org/package/2006/relationships">
  <Relationship Id="rId1" Type="http://schemas.microsoft.com/office/2006/relationships/activeXControlBinary" Target="activeX105.bin"/>
</Relationships>

</file>

<file path=xl/activeX/_rels/activeX106.xml.rels><?xml version="1.0" encoding="UTF-8"?>

<Relationships xmlns="http://schemas.openxmlformats.org/package/2006/relationships">
  <Relationship Id="rId1" Type="http://schemas.microsoft.com/office/2006/relationships/activeXControlBinary" Target="activeX106.bin"/>
</Relationships>

</file>

<file path=xl/activeX/_rels/activeX107.xml.rels><?xml version="1.0" encoding="UTF-8"?>

<Relationships xmlns="http://schemas.openxmlformats.org/package/2006/relationships">
  <Relationship Id="rId1" Type="http://schemas.microsoft.com/office/2006/relationships/activeXControlBinary" Target="activeX107.bin"/>
</Relationships>

</file>

<file path=xl/activeX/_rels/activeX108.xml.rels><?xml version="1.0" encoding="UTF-8"?>

<Relationships xmlns="http://schemas.openxmlformats.org/package/2006/relationships">
  <Relationship Id="rId1" Type="http://schemas.microsoft.com/office/2006/relationships/activeXControlBinary" Target="activeX108.bin"/>
</Relationships>

</file>

<file path=xl/activeX/_rels/activeX109.xml.rels><?xml version="1.0" encoding="UTF-8"?>

<Relationships xmlns="http://schemas.openxmlformats.org/package/2006/relationships">
  <Relationship Id="rId1" Type="http://schemas.microsoft.com/office/2006/relationships/activeXControlBinary" Target="activeX109.bin"/>
</Relationships>

</file>

<file path=xl/activeX/_rels/activeX110.xml.rels><?xml version="1.0" encoding="UTF-8"?>

<Relationships xmlns="http://schemas.openxmlformats.org/package/2006/relationships">
  <Relationship Id="rId1" Type="http://schemas.microsoft.com/office/2006/relationships/activeXControlBinary" Target="activeX110.bin"/>
</Relationships>

</file>

<file path=xl/activeX/_rels/activeX111.xml.rels><?xml version="1.0" encoding="UTF-8"?>

<Relationships xmlns="http://schemas.openxmlformats.org/package/2006/relationships">
  <Relationship Id="rId1" Type="http://schemas.microsoft.com/office/2006/relationships/activeXControlBinary" Target="activeX111.bin"/>
</Relationships>

</file>

<file path=xl/activeX/_rels/activeX112.xml.rels><?xml version="1.0" encoding="UTF-8"?>

<Relationships xmlns="http://schemas.openxmlformats.org/package/2006/relationships">
  <Relationship Id="rId1" Type="http://schemas.microsoft.com/office/2006/relationships/activeXControlBinary" Target="activeX112.bin"/>
</Relationships>

</file>

<file path=xl/activeX/_rels/activeX113.xml.rels><?xml version="1.0" encoding="UTF-8"?>

<Relationships xmlns="http://schemas.openxmlformats.org/package/2006/relationships">
  <Relationship Id="rId1" Type="http://schemas.microsoft.com/office/2006/relationships/activeXControlBinary" Target="activeX113.bin"/>
</Relationships>

</file>

<file path=xl/activeX/_rels/activeX114.xml.rels><?xml version="1.0" encoding="UTF-8"?>

<Relationships xmlns="http://schemas.openxmlformats.org/package/2006/relationships">
  <Relationship Id="rId1" Type="http://schemas.microsoft.com/office/2006/relationships/activeXControlBinary" Target="activeX114.bin"/>
</Relationships>

</file>

<file path=xl/activeX/_rels/activeX115.xml.rels><?xml version="1.0" encoding="UTF-8"?>

<Relationships xmlns="http://schemas.openxmlformats.org/package/2006/relationships">
  <Relationship Id="rId1" Type="http://schemas.microsoft.com/office/2006/relationships/activeXControlBinary" Target="activeX115.bin"/>
</Relationships>

</file>

<file path=xl/activeX/_rels/activeX116.xml.rels><?xml version="1.0" encoding="UTF-8"?>

<Relationships xmlns="http://schemas.openxmlformats.org/package/2006/relationships">
  <Relationship Id="rId1" Type="http://schemas.microsoft.com/office/2006/relationships/activeXControlBinary" Target="activeX116.bin"/>
</Relationships>

</file>

<file path=xl/activeX/_rels/activeX117.xml.rels><?xml version="1.0" encoding="UTF-8"?>

<Relationships xmlns="http://schemas.openxmlformats.org/package/2006/relationships">
  <Relationship Id="rId1" Type="http://schemas.microsoft.com/office/2006/relationships/activeXControlBinary" Target="activeX117.bin"/>
</Relationships>

</file>

<file path=xl/activeX/_rels/activeX118.xml.rels><?xml version="1.0" encoding="UTF-8"?>

<Relationships xmlns="http://schemas.openxmlformats.org/package/2006/relationships">
  <Relationship Id="rId1" Type="http://schemas.microsoft.com/office/2006/relationships/activeXControlBinary" Target="activeX118.bin"/>
</Relationships>

</file>

<file path=xl/activeX/_rels/activeX119.xml.rels><?xml version="1.0" encoding="UTF-8"?>

<Relationships xmlns="http://schemas.openxmlformats.org/package/2006/relationships">
  <Relationship Id="rId1" Type="http://schemas.microsoft.com/office/2006/relationships/activeXControlBinary" Target="activeX119.bin"/>
</Relationships>

</file>

<file path=xl/activeX/_rels/activeX120.xml.rels><?xml version="1.0" encoding="UTF-8"?>

<Relationships xmlns="http://schemas.openxmlformats.org/package/2006/relationships">
  <Relationship Id="rId1" Type="http://schemas.microsoft.com/office/2006/relationships/activeXControlBinary" Target="activeX120.bin"/>
</Relationships>

</file>

<file path=xl/activeX/_rels/activeX121.xml.rels><?xml version="1.0" encoding="UTF-8"?>

<Relationships xmlns="http://schemas.openxmlformats.org/package/2006/relationships">
  <Relationship Id="rId1" Type="http://schemas.microsoft.com/office/2006/relationships/activeXControlBinary" Target="activeX121.bin"/>
</Relationships>

</file>

<file path=xl/activeX/_rels/activeX122.xml.rels><?xml version="1.0" encoding="UTF-8"?>

<Relationships xmlns="http://schemas.openxmlformats.org/package/2006/relationships">
  <Relationship Id="rId1" Type="http://schemas.microsoft.com/office/2006/relationships/activeXControlBinary" Target="activeX122.bin"/>
</Relationships>

</file>

<file path=xl/activeX/_rels/activeX123.xml.rels><?xml version="1.0" encoding="UTF-8"?>

<Relationships xmlns="http://schemas.openxmlformats.org/package/2006/relationships">
  <Relationship Id="rId1" Type="http://schemas.microsoft.com/office/2006/relationships/activeXControlBinary" Target="activeX123.bin"/>
</Relationships>

</file>

<file path=xl/activeX/_rels/activeX124.xml.rels><?xml version="1.0" encoding="UTF-8"?>

<Relationships xmlns="http://schemas.openxmlformats.org/package/2006/relationships">
  <Relationship Id="rId1" Type="http://schemas.microsoft.com/office/2006/relationships/activeXControlBinary" Target="activeX124.bin"/>
</Relationships>

</file>

<file path=xl/activeX/_rels/activeX125.xml.rels><?xml version="1.0" encoding="UTF-8"?>

<Relationships xmlns="http://schemas.openxmlformats.org/package/2006/relationships">
  <Relationship Id="rId1" Type="http://schemas.microsoft.com/office/2006/relationships/activeXControlBinary" Target="activeX125.bin"/>
</Relationships>

</file>

<file path=xl/activeX/_rels/activeX126.xml.rels><?xml version="1.0" encoding="UTF-8"?>

<Relationships xmlns="http://schemas.openxmlformats.org/package/2006/relationships">
  <Relationship Id="rId1" Type="http://schemas.microsoft.com/office/2006/relationships/activeXControlBinary" Target="activeX126.bin"/>
</Relationships>

</file>

<file path=xl/activeX/_rels/activeX127.xml.rels><?xml version="1.0" encoding="UTF-8"?>

<Relationships xmlns="http://schemas.openxmlformats.org/package/2006/relationships">
  <Relationship Id="rId1" Type="http://schemas.microsoft.com/office/2006/relationships/activeXControlBinary" Target="activeX127.bin"/>
</Relationships>

</file>

<file path=xl/activeX/_rels/activeX128.xml.rels><?xml version="1.0" encoding="UTF-8"?>

<Relationships xmlns="http://schemas.openxmlformats.org/package/2006/relationships">
  <Relationship Id="rId1" Type="http://schemas.microsoft.com/office/2006/relationships/activeXControlBinary" Target="activeX128.bin"/>
</Relationships>

</file>

<file path=xl/activeX/_rels/activeX129.xml.rels><?xml version="1.0" encoding="UTF-8"?>

<Relationships xmlns="http://schemas.openxmlformats.org/package/2006/relationships">
  <Relationship Id="rId1" Type="http://schemas.microsoft.com/office/2006/relationships/activeXControlBinary" Target="activeX129.bin"/>
</Relationships>

</file>

<file path=xl/activeX/_rels/activeX130.xml.rels><?xml version="1.0" encoding="UTF-8"?>

<Relationships xmlns="http://schemas.openxmlformats.org/package/2006/relationships">
  <Relationship Id="rId1" Type="http://schemas.microsoft.com/office/2006/relationships/activeXControlBinary" Target="activeX130.bin"/>
</Relationships>

</file>

<file path=xl/activeX/_rels/activeX131.xml.rels><?xml version="1.0" encoding="UTF-8"?>

<Relationships xmlns="http://schemas.openxmlformats.org/package/2006/relationships">
  <Relationship Id="rId1" Type="http://schemas.microsoft.com/office/2006/relationships/activeXControlBinary" Target="activeX131.bin"/>
</Relationships>

</file>

<file path=xl/activeX/_rels/activeX132.xml.rels><?xml version="1.0" encoding="UTF-8"?>

<Relationships xmlns="http://schemas.openxmlformats.org/package/2006/relationships">
  <Relationship Id="rId1" Type="http://schemas.microsoft.com/office/2006/relationships/activeXControlBinary" Target="activeX132.bin"/>
</Relationships>

</file>

<file path=xl/activeX/_rels/activeX133.xml.rels><?xml version="1.0" encoding="UTF-8"?>

<Relationships xmlns="http://schemas.openxmlformats.org/package/2006/relationships">
  <Relationship Id="rId1" Type="http://schemas.microsoft.com/office/2006/relationships/activeXControlBinary" Target="activeX133.bin"/>
</Relationships>

</file>

<file path=xl/activeX/_rels/activeX134.xml.rels><?xml version="1.0" encoding="UTF-8"?>

<Relationships xmlns="http://schemas.openxmlformats.org/package/2006/relationships">
  <Relationship Id="rId1" Type="http://schemas.microsoft.com/office/2006/relationships/activeXControlBinary" Target="activeX134.bin"/>
</Relationships>

</file>

<file path=xl/activeX/_rels/activeX135.xml.rels><?xml version="1.0" encoding="UTF-8"?>

<Relationships xmlns="http://schemas.openxmlformats.org/package/2006/relationships">
  <Relationship Id="rId1" Type="http://schemas.microsoft.com/office/2006/relationships/activeXControlBinary" Target="activeX135.bin"/>
</Relationships>

</file>

<file path=xl/activeX/_rels/activeX136.xml.rels><?xml version="1.0" encoding="UTF-8"?>

<Relationships xmlns="http://schemas.openxmlformats.org/package/2006/relationships">
  <Relationship Id="rId1" Type="http://schemas.microsoft.com/office/2006/relationships/activeXControlBinary" Target="activeX136.bin"/>
</Relationships>

</file>

<file path=xl/activeX/_rels/activeX137.xml.rels><?xml version="1.0" encoding="UTF-8"?>

<Relationships xmlns="http://schemas.openxmlformats.org/package/2006/relationships">
  <Relationship Id="rId1" Type="http://schemas.microsoft.com/office/2006/relationships/activeXControlBinary" Target="activeX137.bin"/>
</Relationships>

</file>

<file path=xl/activeX/_rels/activeX138.xml.rels><?xml version="1.0" encoding="UTF-8"?>

<Relationships xmlns="http://schemas.openxmlformats.org/package/2006/relationships">
  <Relationship Id="rId1" Type="http://schemas.microsoft.com/office/2006/relationships/activeXControlBinary" Target="activeX138.bin"/>
</Relationships>

</file>

<file path=xl/activeX/_rels/activeX139.xml.rels><?xml version="1.0" encoding="UTF-8"?>

<Relationships xmlns="http://schemas.openxmlformats.org/package/2006/relationships">
  <Relationship Id="rId1" Type="http://schemas.microsoft.com/office/2006/relationships/activeXControlBinary" Target="activeX139.bin"/>
</Relationships>

</file>

<file path=xl/activeX/_rels/activeX140.xml.rels><?xml version="1.0" encoding="UTF-8"?>

<Relationships xmlns="http://schemas.openxmlformats.org/package/2006/relationships">
  <Relationship Id="rId1" Type="http://schemas.microsoft.com/office/2006/relationships/activeXControlBinary" Target="activeX140.bin"/>
</Relationships>

</file>

<file path=xl/activeX/_rels/activeX141.xml.rels><?xml version="1.0" encoding="UTF-8"?>

<Relationships xmlns="http://schemas.openxmlformats.org/package/2006/relationships">
  <Relationship Id="rId1" Type="http://schemas.microsoft.com/office/2006/relationships/activeXControlBinary" Target="activeX141.bin"/>
</Relationships>

</file>

<file path=xl/activeX/_rels/activeX142.xml.rels><?xml version="1.0" encoding="UTF-8"?>

<Relationships xmlns="http://schemas.openxmlformats.org/package/2006/relationships">
  <Relationship Id="rId1" Type="http://schemas.microsoft.com/office/2006/relationships/activeXControlBinary" Target="activeX142.bin"/>
</Relationships>

</file>

<file path=xl/activeX/_rels/activeX143.xml.rels><?xml version="1.0" encoding="UTF-8"?>

<Relationships xmlns="http://schemas.openxmlformats.org/package/2006/relationships">
  <Relationship Id="rId1" Type="http://schemas.microsoft.com/office/2006/relationships/activeXControlBinary" Target="activeX143.bin"/>
</Relationships>

</file>

<file path=xl/activeX/_rels/activeX144.xml.rels><?xml version="1.0" encoding="UTF-8"?>

<Relationships xmlns="http://schemas.openxmlformats.org/package/2006/relationships">
  <Relationship Id="rId1" Type="http://schemas.microsoft.com/office/2006/relationships/activeXControlBinary" Target="activeX144.bin"/>
</Relationships>

</file>

<file path=xl/activeX/_rels/activeX145.xml.rels><?xml version="1.0" encoding="UTF-8"?>

<Relationships xmlns="http://schemas.openxmlformats.org/package/2006/relationships">
  <Relationship Id="rId1" Type="http://schemas.microsoft.com/office/2006/relationships/activeXControlBinary" Target="activeX145.bin"/>
</Relationships>

</file>

<file path=xl/activeX/_rels/activeX146.xml.rels><?xml version="1.0" encoding="UTF-8"?>

<Relationships xmlns="http://schemas.openxmlformats.org/package/2006/relationships">
  <Relationship Id="rId1" Type="http://schemas.microsoft.com/office/2006/relationships/activeXControlBinary" Target="activeX146.bin"/>
</Relationships>

</file>

<file path=xl/activeX/_rels/activeX147.xml.rels><?xml version="1.0" encoding="UTF-8"?>

<Relationships xmlns="http://schemas.openxmlformats.org/package/2006/relationships">
  <Relationship Id="rId1" Type="http://schemas.microsoft.com/office/2006/relationships/activeXControlBinary" Target="activeX147.bin"/>
</Relationships>

</file>

<file path=xl/activeX/_rels/activeX148.xml.rels><?xml version="1.0" encoding="UTF-8"?>

<Relationships xmlns="http://schemas.openxmlformats.org/package/2006/relationships">
  <Relationship Id="rId1" Type="http://schemas.microsoft.com/office/2006/relationships/activeXControlBinary" Target="activeX148.bin"/>
</Relationships>

</file>

<file path=xl/activeX/_rels/activeX149.xml.rels><?xml version="1.0" encoding="UTF-8"?>

<Relationships xmlns="http://schemas.openxmlformats.org/package/2006/relationships">
  <Relationship Id="rId1" Type="http://schemas.microsoft.com/office/2006/relationships/activeXControlBinary" Target="activeX149.bin"/>
</Relationships>

</file>

<file path=xl/activeX/_rels/activeX150.xml.rels><?xml version="1.0" encoding="UTF-8"?>

<Relationships xmlns="http://schemas.openxmlformats.org/package/2006/relationships">
  <Relationship Id="rId1" Type="http://schemas.microsoft.com/office/2006/relationships/activeXControlBinary" Target="activeX150.bin"/>
</Relationships>

</file>

<file path=xl/activeX/_rels/activeX151.xml.rels><?xml version="1.0" encoding="UTF-8"?>

<Relationships xmlns="http://schemas.openxmlformats.org/package/2006/relationships">
  <Relationship Id="rId1" Type="http://schemas.microsoft.com/office/2006/relationships/activeXControlBinary" Target="activeX151.bin"/>
</Relationships>

</file>

<file path=xl/activeX/_rels/activeX152.xml.rels><?xml version="1.0" encoding="UTF-8"?>

<Relationships xmlns="http://schemas.openxmlformats.org/package/2006/relationships">
  <Relationship Id="rId1" Type="http://schemas.microsoft.com/office/2006/relationships/activeXControlBinary" Target="activeX152.bin"/>
</Relationships>

</file>

<file path=xl/activeX/_rels/activeX153.xml.rels><?xml version="1.0" encoding="UTF-8"?>

<Relationships xmlns="http://schemas.openxmlformats.org/package/2006/relationships">
  <Relationship Id="rId1" Type="http://schemas.microsoft.com/office/2006/relationships/activeXControlBinary" Target="activeX153.bin"/>
</Relationships>

</file>

<file path=xl/activeX/_rels/activeX154.xml.rels><?xml version="1.0" encoding="UTF-8"?>

<Relationships xmlns="http://schemas.openxmlformats.org/package/2006/relationships">
  <Relationship Id="rId1" Type="http://schemas.microsoft.com/office/2006/relationships/activeXControlBinary" Target="activeX154.bin"/>
</Relationships>

</file>

<file path=xl/activeX/_rels/activeX155.xml.rels><?xml version="1.0" encoding="UTF-8"?>

<Relationships xmlns="http://schemas.openxmlformats.org/package/2006/relationships">
  <Relationship Id="rId1" Type="http://schemas.microsoft.com/office/2006/relationships/activeXControlBinary" Target="activeX155.bin"/>
</Relationships>

</file>

<file path=xl/activeX/_rels/activeX156.xml.rels><?xml version="1.0" encoding="UTF-8"?>

<Relationships xmlns="http://schemas.openxmlformats.org/package/2006/relationships">
  <Relationship Id="rId1" Type="http://schemas.microsoft.com/office/2006/relationships/activeXControlBinary" Target="activeX156.bin"/>
</Relationships>

</file>

<file path=xl/activeX/_rels/activeX157.xml.rels><?xml version="1.0" encoding="UTF-8"?>

<Relationships xmlns="http://schemas.openxmlformats.org/package/2006/relationships">
  <Relationship Id="rId1" Type="http://schemas.microsoft.com/office/2006/relationships/activeXControlBinary" Target="activeX157.bin"/>
</Relationships>

</file>

<file path=xl/activeX/_rels/activeX158.xml.rels><?xml version="1.0" encoding="UTF-8"?>

<Relationships xmlns="http://schemas.openxmlformats.org/package/2006/relationships">
  <Relationship Id="rId1" Type="http://schemas.microsoft.com/office/2006/relationships/activeXControlBinary" Target="activeX158.bin"/>
</Relationships>

</file>

<file path=xl/activeX/_rels/activeX159.xml.rels><?xml version="1.0" encoding="UTF-8"?>

<Relationships xmlns="http://schemas.openxmlformats.org/package/2006/relationships">
  <Relationship Id="rId1" Type="http://schemas.microsoft.com/office/2006/relationships/activeXControlBinary" Target="activeX159.bin"/>
</Relationships>

</file>

<file path=xl/activeX/_rels/activeX160.xml.rels><?xml version="1.0" encoding="UTF-8"?>

<Relationships xmlns="http://schemas.openxmlformats.org/package/2006/relationships">
  <Relationship Id="rId1" Type="http://schemas.microsoft.com/office/2006/relationships/activeXControlBinary" Target="activeX160.bin"/>
</Relationships>

</file>

<file path=xl/activeX/_rels/activeX161.xml.rels><?xml version="1.0" encoding="UTF-8"?>

<Relationships xmlns="http://schemas.openxmlformats.org/package/2006/relationships">
  <Relationship Id="rId1" Type="http://schemas.microsoft.com/office/2006/relationships/activeXControlBinary" Target="activeX161.bin"/>
</Relationships>

</file>

<file path=xl/activeX/_rels/activeX162.xml.rels><?xml version="1.0" encoding="UTF-8"?>

<Relationships xmlns="http://schemas.openxmlformats.org/package/2006/relationships">
  <Relationship Id="rId1" Type="http://schemas.microsoft.com/office/2006/relationships/activeXControlBinary" Target="activeX162.bin"/>
</Relationships>

</file>

<file path=xl/activeX/_rels/activeX163.xml.rels><?xml version="1.0" encoding="UTF-8"?>

<Relationships xmlns="http://schemas.openxmlformats.org/package/2006/relationships">
  <Relationship Id="rId1" Type="http://schemas.microsoft.com/office/2006/relationships/activeXControlBinary" Target="activeX163.bin"/>
</Relationships>

</file>

<file path=xl/activeX/_rels/activeX164.xml.rels><?xml version="1.0" encoding="UTF-8"?>

<Relationships xmlns="http://schemas.openxmlformats.org/package/2006/relationships">
  <Relationship Id="rId1" Type="http://schemas.microsoft.com/office/2006/relationships/activeXControlBinary" Target="activeX164.bin"/>
</Relationships>

</file>

<file path=xl/activeX/_rels/activeX165.xml.rels><?xml version="1.0" encoding="UTF-8"?>

<Relationships xmlns="http://schemas.openxmlformats.org/package/2006/relationships">
  <Relationship Id="rId1" Type="http://schemas.microsoft.com/office/2006/relationships/activeXControlBinary" Target="activeX165.bin"/>
</Relationships>

</file>

<file path=xl/activeX/_rels/activeX166.xml.rels><?xml version="1.0" encoding="UTF-8"?>

<Relationships xmlns="http://schemas.openxmlformats.org/package/2006/relationships">
  <Relationship Id="rId1" Type="http://schemas.microsoft.com/office/2006/relationships/activeXControlBinary" Target="activeX166.bin"/>
</Relationships>

</file>

<file path=xl/activeX/_rels/activeX167.xml.rels><?xml version="1.0" encoding="UTF-8"?>

<Relationships xmlns="http://schemas.openxmlformats.org/package/2006/relationships">
  <Relationship Id="rId1" Type="http://schemas.microsoft.com/office/2006/relationships/activeXControlBinary" Target="activeX167.bin"/>
</Relationships>

</file>

<file path=xl/activeX/_rels/activeX168.xml.rels><?xml version="1.0" encoding="UTF-8"?>

<Relationships xmlns="http://schemas.openxmlformats.org/package/2006/relationships">
  <Relationship Id="rId1" Type="http://schemas.microsoft.com/office/2006/relationships/activeXControlBinary" Target="activeX168.bin"/>
</Relationships>

</file>

<file path=xl/activeX/_rels/activeX169.xml.rels><?xml version="1.0" encoding="UTF-8"?>

<Relationships xmlns="http://schemas.openxmlformats.org/package/2006/relationships">
  <Relationship Id="rId1" Type="http://schemas.microsoft.com/office/2006/relationships/activeXControlBinary" Target="activeX169.bin"/>
</Relationships>

</file>

<file path=xl/activeX/_rels/activeX170.xml.rels><?xml version="1.0" encoding="UTF-8"?>

<Relationships xmlns="http://schemas.openxmlformats.org/package/2006/relationships">
  <Relationship Id="rId1" Type="http://schemas.microsoft.com/office/2006/relationships/activeXControlBinary" Target="activeX170.bin"/>
</Relationships>

</file>

<file path=xl/activeX/_rels/activeX171.xml.rels><?xml version="1.0" encoding="UTF-8"?>

<Relationships xmlns="http://schemas.openxmlformats.org/package/2006/relationships">
  <Relationship Id="rId1" Type="http://schemas.microsoft.com/office/2006/relationships/activeXControlBinary" Target="activeX171.bin"/>
</Relationships>

</file>

<file path=xl/activeX/_rels/activeX172.xml.rels><?xml version="1.0" encoding="UTF-8"?>

<Relationships xmlns="http://schemas.openxmlformats.org/package/2006/relationships">
  <Relationship Id="rId1" Type="http://schemas.microsoft.com/office/2006/relationships/activeXControlBinary" Target="activeX172.bin"/>
</Relationships>

</file>

<file path=xl/activeX/_rels/activeX173.xml.rels><?xml version="1.0" encoding="UTF-8"?>

<Relationships xmlns="http://schemas.openxmlformats.org/package/2006/relationships">
  <Relationship Id="rId1" Type="http://schemas.microsoft.com/office/2006/relationships/activeXControlBinary" Target="activeX173.bin"/>
</Relationships>

</file>

<file path=xl/activeX/_rels/activeX174.xml.rels><?xml version="1.0" encoding="UTF-8"?>

<Relationships xmlns="http://schemas.openxmlformats.org/package/2006/relationships">
  <Relationship Id="rId1" Type="http://schemas.microsoft.com/office/2006/relationships/activeXControlBinary" Target="activeX174.bin"/>
</Relationships>

</file>

<file path=xl/activeX/_rels/activeX175.xml.rels><?xml version="1.0" encoding="UTF-8"?>

<Relationships xmlns="http://schemas.openxmlformats.org/package/2006/relationships">
  <Relationship Id="rId1" Type="http://schemas.microsoft.com/office/2006/relationships/activeXControlBinary" Target="activeX175.bin"/>
</Relationships>

</file>

<file path=xl/activeX/_rels/activeX176.xml.rels><?xml version="1.0" encoding="UTF-8"?>

<Relationships xmlns="http://schemas.openxmlformats.org/package/2006/relationships">
  <Relationship Id="rId1" Type="http://schemas.microsoft.com/office/2006/relationships/activeXControlBinary" Target="activeX176.bin"/>
</Relationships>

</file>

<file path=xl/activeX/_rels/activeX177.xml.rels><?xml version="1.0" encoding="UTF-8"?>

<Relationships xmlns="http://schemas.openxmlformats.org/package/2006/relationships">
  <Relationship Id="rId1" Type="http://schemas.microsoft.com/office/2006/relationships/activeXControlBinary" Target="activeX177.bin"/>
</Relationships>

</file>

<file path=xl/activeX/_rels/activeX178.xml.rels><?xml version="1.0" encoding="UTF-8"?>

<Relationships xmlns="http://schemas.openxmlformats.org/package/2006/relationships">
  <Relationship Id="rId1" Type="http://schemas.microsoft.com/office/2006/relationships/activeXControlBinary" Target="activeX178.bin"/>
</Relationships>

</file>

<file path=xl/activeX/_rels/activeX179.xml.rels><?xml version="1.0" encoding="UTF-8"?>

<Relationships xmlns="http://schemas.openxmlformats.org/package/2006/relationships">
  <Relationship Id="rId1" Type="http://schemas.microsoft.com/office/2006/relationships/activeXControlBinary" Target="activeX179.bin"/>
</Relationships>

</file>

<file path=xl/activeX/_rels/activeX180.xml.rels><?xml version="1.0" encoding="UTF-8"?>

<Relationships xmlns="http://schemas.openxmlformats.org/package/2006/relationships">
  <Relationship Id="rId1" Type="http://schemas.microsoft.com/office/2006/relationships/activeXControlBinary" Target="activeX180.bin"/>
</Relationships>

</file>

<file path=xl/activeX/_rels/activeX181.xml.rels><?xml version="1.0" encoding="UTF-8"?>

<Relationships xmlns="http://schemas.openxmlformats.org/package/2006/relationships">
  <Relationship Id="rId1" Type="http://schemas.microsoft.com/office/2006/relationships/activeXControlBinary" Target="activeX181.bin"/>
</Relationships>

</file>

<file path=xl/activeX/_rels/activeX182.xml.rels><?xml version="1.0" encoding="UTF-8"?>

<Relationships xmlns="http://schemas.openxmlformats.org/package/2006/relationships">
  <Relationship Id="rId1" Type="http://schemas.microsoft.com/office/2006/relationships/activeXControlBinary" Target="activeX182.bin"/>
</Relationships>

</file>

<file path=xl/activeX/_rels/activeX183.xml.rels><?xml version="1.0" encoding="UTF-8"?>

<Relationships xmlns="http://schemas.openxmlformats.org/package/2006/relationships">
  <Relationship Id="rId1" Type="http://schemas.microsoft.com/office/2006/relationships/activeXControlBinary" Target="activeX183.bin"/>
</Relationships>

</file>

<file path=xl/activeX/_rels/activeX184.xml.rels><?xml version="1.0" encoding="UTF-8"?>

<Relationships xmlns="http://schemas.openxmlformats.org/package/2006/relationships">
  <Relationship Id="rId1" Type="http://schemas.microsoft.com/office/2006/relationships/activeXControlBinary" Target="activeX184.bin"/>
</Relationships>

</file>

<file path=xl/activeX/_rels/activeX185.xml.rels><?xml version="1.0" encoding="UTF-8"?>

<Relationships xmlns="http://schemas.openxmlformats.org/package/2006/relationships">
  <Relationship Id="rId1" Type="http://schemas.microsoft.com/office/2006/relationships/activeXControlBinary" Target="activeX185.bin"/>
</Relationships>

</file>

<file path=xl/activeX/_rels/activeX186.xml.rels><?xml version="1.0" encoding="UTF-8"?>

<Relationships xmlns="http://schemas.openxmlformats.org/package/2006/relationships">
  <Relationship Id="rId1" Type="http://schemas.microsoft.com/office/2006/relationships/activeXControlBinary" Target="activeX186.bin"/>
</Relationships>

</file>

<file path=xl/activeX/_rels/activeX187.xml.rels><?xml version="1.0" encoding="UTF-8"?>

<Relationships xmlns="http://schemas.openxmlformats.org/package/2006/relationships">
  <Relationship Id="rId1" Type="http://schemas.microsoft.com/office/2006/relationships/activeXControlBinary" Target="activeX187.bin"/>
</Relationships>

</file>

<file path=xl/activeX/_rels/activeX188.xml.rels><?xml version="1.0" encoding="UTF-8"?>

<Relationships xmlns="http://schemas.openxmlformats.org/package/2006/relationships">
  <Relationship Id="rId1" Type="http://schemas.microsoft.com/office/2006/relationships/activeXControlBinary" Target="activeX188.bin"/>
</Relationships>

</file>

<file path=xl/activeX/_rels/activeX189.xml.rels><?xml version="1.0" encoding="UTF-8"?>

<Relationships xmlns="http://schemas.openxmlformats.org/package/2006/relationships">
  <Relationship Id="rId1" Type="http://schemas.microsoft.com/office/2006/relationships/activeXControlBinary" Target="activeX189.bin"/>
</Relationships>

</file>

<file path=xl/activeX/_rels/activeX190.xml.rels><?xml version="1.0" encoding="UTF-8"?>

<Relationships xmlns="http://schemas.openxmlformats.org/package/2006/relationships">
  <Relationship Id="rId1" Type="http://schemas.microsoft.com/office/2006/relationships/activeXControlBinary" Target="activeX190.bin"/>
</Relationships>

</file>

<file path=xl/activeX/_rels/activeX191.xml.rels><?xml version="1.0" encoding="UTF-8"?>

<Relationships xmlns="http://schemas.openxmlformats.org/package/2006/relationships">
  <Relationship Id="rId1" Type="http://schemas.microsoft.com/office/2006/relationships/activeXControlBinary" Target="activeX191.bin"/>
</Relationships>

</file>

<file path=xl/activeX/_rels/activeX192.xml.rels><?xml version="1.0" encoding="UTF-8"?>

<Relationships xmlns="http://schemas.openxmlformats.org/package/2006/relationships">
  <Relationship Id="rId1" Type="http://schemas.microsoft.com/office/2006/relationships/activeXControlBinary" Target="activeX192.bin"/>
</Relationships>

</file>

<file path=xl/activeX/_rels/activeX193.xml.rels><?xml version="1.0" encoding="UTF-8"?>

<Relationships xmlns="http://schemas.openxmlformats.org/package/2006/relationships">
  <Relationship Id="rId1" Type="http://schemas.microsoft.com/office/2006/relationships/activeXControlBinary" Target="activeX193.bin"/>
</Relationships>

</file>

<file path=xl/activeX/_rels/activeX194.xml.rels><?xml version="1.0" encoding="UTF-8"?>

<Relationships xmlns="http://schemas.openxmlformats.org/package/2006/relationships">
  <Relationship Id="rId1" Type="http://schemas.microsoft.com/office/2006/relationships/activeXControlBinary" Target="activeX194.bin"/>
</Relationships>

</file>

<file path=xl/activeX/_rels/activeX195.xml.rels><?xml version="1.0" encoding="UTF-8"?>

<Relationships xmlns="http://schemas.openxmlformats.org/package/2006/relationships">
  <Relationship Id="rId1" Type="http://schemas.microsoft.com/office/2006/relationships/activeXControlBinary" Target="activeX195.bin"/>
</Relationships>

</file>

<file path=xl/activeX/_rels/activeX196.xml.rels><?xml version="1.0" encoding="UTF-8"?>

<Relationships xmlns="http://schemas.openxmlformats.org/package/2006/relationships">
  <Relationship Id="rId1" Type="http://schemas.microsoft.com/office/2006/relationships/activeXControlBinary" Target="activeX196.bin"/>
</Relationships>

</file>

<file path=xl/activeX/_rels/activeX197.xml.rels><?xml version="1.0" encoding="UTF-8"?>

<Relationships xmlns="http://schemas.openxmlformats.org/package/2006/relationships">
  <Relationship Id="rId1" Type="http://schemas.microsoft.com/office/2006/relationships/activeXControlBinary" Target="activeX197.bin"/>
</Relationships>

</file>

<file path=xl/activeX/_rels/activeX198.xml.rels><?xml version="1.0" encoding="UTF-8"?>

<Relationships xmlns="http://schemas.openxmlformats.org/package/2006/relationships">
  <Relationship Id="rId1" Type="http://schemas.microsoft.com/office/2006/relationships/activeXControlBinary" Target="activeX198.bin"/>
</Relationships>

</file>

<file path=xl/activeX/_rels/activeX199.xml.rels><?xml version="1.0" encoding="UTF-8"?>

<Relationships xmlns="http://schemas.openxmlformats.org/package/2006/relationships">
  <Relationship Id="rId1" Type="http://schemas.microsoft.com/office/2006/relationships/activeXControlBinary" Target="activeX199.bin"/>
</Relationships>

</file>

<file path=xl/activeX/_rels/activeX200.xml.rels><?xml version="1.0" encoding="UTF-8"?>

<Relationships xmlns="http://schemas.openxmlformats.org/package/2006/relationships">
  <Relationship Id="rId1" Type="http://schemas.microsoft.com/office/2006/relationships/activeXControlBinary" Target="activeX200.bin"/>
</Relationships>

</file>

<file path=xl/activeX/_rels/activeX201.xml.rels><?xml version="1.0" encoding="UTF-8"?>

<Relationships xmlns="http://schemas.openxmlformats.org/package/2006/relationships">
  <Relationship Id="rId1" Type="http://schemas.microsoft.com/office/2006/relationships/activeXControlBinary" Target="activeX201.bin"/>
</Relationships>

</file>

<file path=xl/activeX/_rels/activeX202.xml.rels><?xml version="1.0" encoding="UTF-8"?>

<Relationships xmlns="http://schemas.openxmlformats.org/package/2006/relationships">
  <Relationship Id="rId1" Type="http://schemas.microsoft.com/office/2006/relationships/activeXControlBinary" Target="activeX202.bin"/>
</Relationships>

</file>

<file path=xl/activeX/_rels/activeX203.xml.rels><?xml version="1.0" encoding="UTF-8"?>

<Relationships xmlns="http://schemas.openxmlformats.org/package/2006/relationships">
  <Relationship Id="rId1" Type="http://schemas.microsoft.com/office/2006/relationships/activeXControlBinary" Target="activeX203.bin"/>
</Relationships>

</file>

<file path=xl/activeX/_rels/activeX204.xml.rels><?xml version="1.0" encoding="UTF-8"?>

<Relationships xmlns="http://schemas.openxmlformats.org/package/2006/relationships">
  <Relationship Id="rId1" Type="http://schemas.microsoft.com/office/2006/relationships/activeXControlBinary" Target="activeX204.bin"/>
</Relationships>

</file>

<file path=xl/activeX/_rels/activeX205.xml.rels><?xml version="1.0" encoding="UTF-8"?>

<Relationships xmlns="http://schemas.openxmlformats.org/package/2006/relationships">
  <Relationship Id="rId1" Type="http://schemas.microsoft.com/office/2006/relationships/activeXControlBinary" Target="activeX205.bin"/>
</Relationships>

</file>

<file path=xl/activeX/_rels/activeX206.xml.rels><?xml version="1.0" encoding="UTF-8"?>

<Relationships xmlns="http://schemas.openxmlformats.org/package/2006/relationships">
  <Relationship Id="rId1" Type="http://schemas.microsoft.com/office/2006/relationships/activeXControlBinary" Target="activeX206.bin"/>
</Relationships>

</file>

<file path=xl/activeX/_rels/activeX207.xml.rels><?xml version="1.0" encoding="UTF-8"?>

<Relationships xmlns="http://schemas.openxmlformats.org/package/2006/relationships">
  <Relationship Id="rId1" Type="http://schemas.microsoft.com/office/2006/relationships/activeXControlBinary" Target="activeX207.bin"/>
</Relationships>

</file>

<file path=xl/activeX/_rels/activeX208.xml.rels><?xml version="1.0" encoding="UTF-8"?>

<Relationships xmlns="http://schemas.openxmlformats.org/package/2006/relationships">
  <Relationship Id="rId1" Type="http://schemas.microsoft.com/office/2006/relationships/activeXControlBinary" Target="activeX208.bin"/>
</Relationships>

</file>

<file path=xl/activeX/_rels/activeX209.xml.rels><?xml version="1.0" encoding="UTF-8"?>

<Relationships xmlns="http://schemas.openxmlformats.org/package/2006/relationships">
  <Relationship Id="rId1" Type="http://schemas.microsoft.com/office/2006/relationships/activeXControlBinary" Target="activeX209.bin"/>
</Relationships>

</file>

<file path=xl/activeX/_rels/activeX210.xml.rels><?xml version="1.0" encoding="UTF-8"?>

<Relationships xmlns="http://schemas.openxmlformats.org/package/2006/relationships">
  <Relationship Id="rId1" Type="http://schemas.microsoft.com/office/2006/relationships/activeXControlBinary" Target="activeX210.bin"/>
</Relationships>

</file>

<file path=xl/activeX/_rels/activeX211.xml.rels><?xml version="1.0" encoding="UTF-8"?>

<Relationships xmlns="http://schemas.openxmlformats.org/package/2006/relationships">
  <Relationship Id="rId1" Type="http://schemas.microsoft.com/office/2006/relationships/activeXControlBinary" Target="activeX211.bin"/>
</Relationships>

</file>

<file path=xl/activeX/_rels/activeX212.xml.rels><?xml version="1.0" encoding="UTF-8"?>

<Relationships xmlns="http://schemas.openxmlformats.org/package/2006/relationships">
  <Relationship Id="rId1" Type="http://schemas.microsoft.com/office/2006/relationships/activeXControlBinary" Target="activeX212.bin"/>
</Relationships>

</file>

<file path=xl/activeX/_rels/activeX213.xml.rels><?xml version="1.0" encoding="UTF-8"?>

<Relationships xmlns="http://schemas.openxmlformats.org/package/2006/relationships">
  <Relationship Id="rId1" Type="http://schemas.microsoft.com/office/2006/relationships/activeXControlBinary" Target="activeX213.bin"/>
</Relationships>

</file>

<file path=xl/activeX/_rels/activeX214.xml.rels><?xml version="1.0" encoding="UTF-8"?>

<Relationships xmlns="http://schemas.openxmlformats.org/package/2006/relationships">
  <Relationship Id="rId1" Type="http://schemas.microsoft.com/office/2006/relationships/activeXControlBinary" Target="activeX214.bin"/>
</Relationships>

</file>

<file path=xl/activeX/_rels/activeX215.xml.rels><?xml version="1.0" encoding="UTF-8"?>

<Relationships xmlns="http://schemas.openxmlformats.org/package/2006/relationships">
  <Relationship Id="rId1" Type="http://schemas.microsoft.com/office/2006/relationships/activeXControlBinary" Target="activeX215.bin"/>
</Relationships>

</file>

<file path=xl/activeX/_rels/activeX216.xml.rels><?xml version="1.0" encoding="UTF-8"?>

<Relationships xmlns="http://schemas.openxmlformats.org/package/2006/relationships">
  <Relationship Id="rId1" Type="http://schemas.microsoft.com/office/2006/relationships/activeXControlBinary" Target="activeX216.bin"/>
</Relationships>

</file>

<file path=xl/activeX/_rels/activeX217.xml.rels><?xml version="1.0" encoding="UTF-8"?>

<Relationships xmlns="http://schemas.openxmlformats.org/package/2006/relationships">
  <Relationship Id="rId1" Type="http://schemas.microsoft.com/office/2006/relationships/activeXControlBinary" Target="activeX217.bin"/>
</Relationships>

</file>

<file path=xl/activeX/_rels/activeX218.xml.rels><?xml version="1.0" encoding="UTF-8"?>

<Relationships xmlns="http://schemas.openxmlformats.org/package/2006/relationships">
  <Relationship Id="rId1" Type="http://schemas.microsoft.com/office/2006/relationships/activeXControlBinary" Target="activeX218.bin"/>
</Relationships>

</file>

<file path=xl/activeX/_rels/activeX219.xml.rels><?xml version="1.0" encoding="UTF-8"?>

<Relationships xmlns="http://schemas.openxmlformats.org/package/2006/relationships">
  <Relationship Id="rId1" Type="http://schemas.microsoft.com/office/2006/relationships/activeXControlBinary" Target="activeX219.bin"/>
</Relationships>

</file>

<file path=xl/activeX/_rels/activeX220.xml.rels><?xml version="1.0" encoding="UTF-8"?>

<Relationships xmlns="http://schemas.openxmlformats.org/package/2006/relationships">
  <Relationship Id="rId1" Type="http://schemas.microsoft.com/office/2006/relationships/activeXControlBinary" Target="activeX220.bin"/>
</Relationships>

</file>

<file path=xl/activeX/_rels/activeX221.xml.rels><?xml version="1.0" encoding="UTF-8"?>

<Relationships xmlns="http://schemas.openxmlformats.org/package/2006/relationships">
  <Relationship Id="rId1" Type="http://schemas.microsoft.com/office/2006/relationships/activeXControlBinary" Target="activeX221.bin"/>
</Relationships>

</file>

<file path=xl/activeX/_rels/activeX222.xml.rels><?xml version="1.0" encoding="UTF-8"?>

<Relationships xmlns="http://schemas.openxmlformats.org/package/2006/relationships">
  <Relationship Id="rId1" Type="http://schemas.microsoft.com/office/2006/relationships/activeXControlBinary" Target="activeX222.bin"/>
</Relationships>

</file>

<file path=xl/activeX/_rels/activeX223.xml.rels><?xml version="1.0" encoding="UTF-8"?>

<Relationships xmlns="http://schemas.openxmlformats.org/package/2006/relationships">
  <Relationship Id="rId1" Type="http://schemas.microsoft.com/office/2006/relationships/activeXControlBinary" Target="activeX223.bin"/>
</Relationships>

</file>

<file path=xl/activeX/_rels/activeX224.xml.rels><?xml version="1.0" encoding="UTF-8"?>

<Relationships xmlns="http://schemas.openxmlformats.org/package/2006/relationships">
  <Relationship Id="rId1" Type="http://schemas.microsoft.com/office/2006/relationships/activeXControlBinary" Target="activeX224.bin"/>
</Relationships>

</file>

<file path=xl/activeX/_rels/activeX225.xml.rels><?xml version="1.0" encoding="UTF-8"?>

<Relationships xmlns="http://schemas.openxmlformats.org/package/2006/relationships">
  <Relationship Id="rId1" Type="http://schemas.microsoft.com/office/2006/relationships/activeXControlBinary" Target="activeX225.bin"/>
</Relationships>

</file>

<file path=xl/activeX/_rels/activeX226.xml.rels><?xml version="1.0" encoding="UTF-8"?>

<Relationships xmlns="http://schemas.openxmlformats.org/package/2006/relationships">
  <Relationship Id="rId1" Type="http://schemas.microsoft.com/office/2006/relationships/activeXControlBinary" Target="activeX226.bin"/>
</Relationships>

</file>

<file path=xl/activeX/_rels/activeX227.xml.rels><?xml version="1.0" encoding="UTF-8"?>

<Relationships xmlns="http://schemas.openxmlformats.org/package/2006/relationships">
  <Relationship Id="rId1" Type="http://schemas.microsoft.com/office/2006/relationships/activeXControlBinary" Target="activeX227.bin"/>
</Relationships>

</file>

<file path=xl/activeX/_rels/activeX228.xml.rels><?xml version="1.0" encoding="UTF-8"?>

<Relationships xmlns="http://schemas.openxmlformats.org/package/2006/relationships">
  <Relationship Id="rId1" Type="http://schemas.microsoft.com/office/2006/relationships/activeXControlBinary" Target="activeX228.bin"/>
</Relationships>

</file>

<file path=xl/activeX/_rels/activeX229.xml.rels><?xml version="1.0" encoding="UTF-8"?>

<Relationships xmlns="http://schemas.openxmlformats.org/package/2006/relationships">
  <Relationship Id="rId1" Type="http://schemas.microsoft.com/office/2006/relationships/activeXControlBinary" Target="activeX229.bin"/>
</Relationships>

</file>

<file path=xl/activeX/_rels/activeX230.xml.rels><?xml version="1.0" encoding="UTF-8"?>

<Relationships xmlns="http://schemas.openxmlformats.org/package/2006/relationships">
  <Relationship Id="rId1" Type="http://schemas.microsoft.com/office/2006/relationships/activeXControlBinary" Target="activeX230.bin"/>
</Relationships>

</file>

<file path=xl/activeX/_rels/activeX231.xml.rels><?xml version="1.0" encoding="UTF-8"?>

<Relationships xmlns="http://schemas.openxmlformats.org/package/2006/relationships">
  <Relationship Id="rId1" Type="http://schemas.microsoft.com/office/2006/relationships/activeXControlBinary" Target="activeX231.bin"/>
</Relationships>

</file>

<file path=xl/activeX/_rels/activeX232.xml.rels><?xml version="1.0" encoding="UTF-8"?>

<Relationships xmlns="http://schemas.openxmlformats.org/package/2006/relationships">
  <Relationship Id="rId1" Type="http://schemas.microsoft.com/office/2006/relationships/activeXControlBinary" Target="activeX232.bin"/>
</Relationships>

</file>

<file path=xl/activeX/_rels/activeX233.xml.rels><?xml version="1.0" encoding="UTF-8"?>

<Relationships xmlns="http://schemas.openxmlformats.org/package/2006/relationships">
  <Relationship Id="rId1" Type="http://schemas.microsoft.com/office/2006/relationships/activeXControlBinary" Target="activeX233.bin"/>
</Relationships>

</file>

<file path=xl/activeX/_rels/activeX234.xml.rels><?xml version="1.0" encoding="UTF-8"?>

<Relationships xmlns="http://schemas.openxmlformats.org/package/2006/relationships">
  <Relationship Id="rId1" Type="http://schemas.microsoft.com/office/2006/relationships/activeXControlBinary" Target="activeX234.bin"/>
</Relationships>

</file>

<file path=xl/activeX/_rels/activeX235.xml.rels><?xml version="1.0" encoding="UTF-8"?>

<Relationships xmlns="http://schemas.openxmlformats.org/package/2006/relationships">
  <Relationship Id="rId1" Type="http://schemas.microsoft.com/office/2006/relationships/activeXControlBinary" Target="activeX235.bin"/>
</Relationships>

</file>

<file path=xl/activeX/_rels/activeX236.xml.rels><?xml version="1.0" encoding="UTF-8"?>

<Relationships xmlns="http://schemas.openxmlformats.org/package/2006/relationships">
  <Relationship Id="rId1" Type="http://schemas.microsoft.com/office/2006/relationships/activeXControlBinary" Target="activeX236.bin"/>
</Relationships>

</file>

<file path=xl/activeX/_rels/activeX237.xml.rels><?xml version="1.0" encoding="UTF-8"?>

<Relationships xmlns="http://schemas.openxmlformats.org/package/2006/relationships">
  <Relationship Id="rId1" Type="http://schemas.microsoft.com/office/2006/relationships/activeXControlBinary" Target="activeX237.bin"/>
</Relationships>

</file>

<file path=xl/activeX/_rels/activeX238.xml.rels><?xml version="1.0" encoding="UTF-8"?>

<Relationships xmlns="http://schemas.openxmlformats.org/package/2006/relationships">
  <Relationship Id="rId1" Type="http://schemas.microsoft.com/office/2006/relationships/activeXControlBinary" Target="activeX238.bin"/>
</Relationships>

</file>

<file path=xl/activeX/_rels/activeX239.xml.rels><?xml version="1.0" encoding="UTF-8"?>

<Relationships xmlns="http://schemas.openxmlformats.org/package/2006/relationships">
  <Relationship Id="rId1" Type="http://schemas.microsoft.com/office/2006/relationships/activeXControlBinary" Target="activeX239.bin"/>
</Relationships>

</file>

<file path=xl/activeX/_rels/activeX240.xml.rels><?xml version="1.0" encoding="UTF-8"?>

<Relationships xmlns="http://schemas.openxmlformats.org/package/2006/relationships">
  <Relationship Id="rId1" Type="http://schemas.microsoft.com/office/2006/relationships/activeXControlBinary" Target="activeX240.bin"/>
</Relationships>

</file>

<file path=xl/activeX/_rels/activeX241.xml.rels><?xml version="1.0" encoding="UTF-8"?>

<Relationships xmlns="http://schemas.openxmlformats.org/package/2006/relationships">
  <Relationship Id="rId1" Type="http://schemas.microsoft.com/office/2006/relationships/activeXControlBinary" Target="activeX241.bin"/>
</Relationships>

</file>

<file path=xl/activeX/_rels/activeX242.xml.rels><?xml version="1.0" encoding="UTF-8"?>

<Relationships xmlns="http://schemas.openxmlformats.org/package/2006/relationships">
  <Relationship Id="rId1" Type="http://schemas.microsoft.com/office/2006/relationships/activeXControlBinary" Target="activeX242.bin"/>
</Relationships>

</file>

<file path=xl/activeX/_rels/activeX243.xml.rels><?xml version="1.0" encoding="UTF-8"?>

<Relationships xmlns="http://schemas.openxmlformats.org/package/2006/relationships">
  <Relationship Id="rId1" Type="http://schemas.microsoft.com/office/2006/relationships/activeXControlBinary" Target="activeX243.bin"/>
</Relationships>

</file>

<file path=xl/activeX/_rels/activeX244.xml.rels><?xml version="1.0" encoding="UTF-8"?>

<Relationships xmlns="http://schemas.openxmlformats.org/package/2006/relationships">
  <Relationship Id="rId1" Type="http://schemas.microsoft.com/office/2006/relationships/activeXControlBinary" Target="activeX244.bin"/>
</Relationships>

</file>

<file path=xl/activeX/_rels/activeX245.xml.rels><?xml version="1.0" encoding="UTF-8"?>

<Relationships xmlns="http://schemas.openxmlformats.org/package/2006/relationships">
  <Relationship Id="rId1" Type="http://schemas.microsoft.com/office/2006/relationships/activeXControlBinary" Target="activeX245.bin"/>
</Relationships>

</file>

<file path=xl/activeX/_rels/activeX246.xml.rels><?xml version="1.0" encoding="UTF-8"?>

<Relationships xmlns="http://schemas.openxmlformats.org/package/2006/relationships">
  <Relationship Id="rId1" Type="http://schemas.microsoft.com/office/2006/relationships/activeXControlBinary" Target="activeX246.bin"/>
</Relationships>

</file>

<file path=xl/activeX/_rels/activeX247.xml.rels><?xml version="1.0" encoding="UTF-8"?>

<Relationships xmlns="http://schemas.openxmlformats.org/package/2006/relationships">
  <Relationship Id="rId1" Type="http://schemas.microsoft.com/office/2006/relationships/activeXControlBinary" Target="activeX247.bin"/>
</Relationships>

</file>

<file path=xl/activeX/_rels/activeX248.xml.rels><?xml version="1.0" encoding="UTF-8"?>

<Relationships xmlns="http://schemas.openxmlformats.org/package/2006/relationships">
  <Relationship Id="rId1" Type="http://schemas.microsoft.com/office/2006/relationships/activeXControlBinary" Target="activeX248.bin"/>
</Relationships>

</file>

<file path=xl/activeX/_rels/activeX249.xml.rels><?xml version="1.0" encoding="UTF-8"?>

<Relationships xmlns="http://schemas.openxmlformats.org/package/2006/relationships">
  <Relationship Id="rId1" Type="http://schemas.microsoft.com/office/2006/relationships/activeXControlBinary" Target="activeX249.bin"/>
</Relationships>

</file>

<file path=xl/activeX/_rels/activeX250.xml.rels><?xml version="1.0" encoding="UTF-8"?>

<Relationships xmlns="http://schemas.openxmlformats.org/package/2006/relationships">
  <Relationship Id="rId1" Type="http://schemas.microsoft.com/office/2006/relationships/activeXControlBinary" Target="activeX250.bin"/>
</Relationships>

</file>

<file path=xl/activeX/_rels/activeX251.xml.rels><?xml version="1.0" encoding="UTF-8"?>

<Relationships xmlns="http://schemas.openxmlformats.org/package/2006/relationships">
  <Relationship Id="rId1" Type="http://schemas.microsoft.com/office/2006/relationships/activeXControlBinary" Target="activeX251.bin"/>
</Relationships>

</file>

<file path=xl/activeX/_rels/activeX252.xml.rels><?xml version="1.0" encoding="UTF-8"?>

<Relationships xmlns="http://schemas.openxmlformats.org/package/2006/relationships">
  <Relationship Id="rId1" Type="http://schemas.microsoft.com/office/2006/relationships/activeXControlBinary" Target="activeX252.bin"/>
</Relationships>

</file>

<file path=xl/activeX/_rels/activeX253.xml.rels><?xml version="1.0" encoding="UTF-8"?>

<Relationships xmlns="http://schemas.openxmlformats.org/package/2006/relationships">
  <Relationship Id="rId1" Type="http://schemas.microsoft.com/office/2006/relationships/activeXControlBinary" Target="activeX253.bin"/>
</Relationships>

</file>

<file path=xl/activeX/_rels/activeX254.xml.rels><?xml version="1.0" encoding="UTF-8"?>

<Relationships xmlns="http://schemas.openxmlformats.org/package/2006/relationships">
  <Relationship Id="rId1" Type="http://schemas.microsoft.com/office/2006/relationships/activeXControlBinary" Target="activeX254.bin"/>
</Relationships>

</file>

<file path=xl/activeX/_rels/activeX255.xml.rels><?xml version="1.0" encoding="UTF-8"?>

<Relationships xmlns="http://schemas.openxmlformats.org/package/2006/relationships">
  <Relationship Id="rId1" Type="http://schemas.microsoft.com/office/2006/relationships/activeXControlBinary" Target="activeX255.bin"/>
</Relationships>

</file>

<file path=xl/activeX/_rels/activeX256.xml.rels><?xml version="1.0" encoding="UTF-8"?>

<Relationships xmlns="http://schemas.openxmlformats.org/package/2006/relationships">
  <Relationship Id="rId1" Type="http://schemas.microsoft.com/office/2006/relationships/activeXControlBinary" Target="activeX256.bin"/>
</Relationships>

</file>

<file path=xl/activeX/_rels/activeX257.xml.rels><?xml version="1.0" encoding="UTF-8"?>

<Relationships xmlns="http://schemas.openxmlformats.org/package/2006/relationships">
  <Relationship Id="rId1" Type="http://schemas.microsoft.com/office/2006/relationships/activeXControlBinary" Target="activeX257.bin"/>
</Relationships>

</file>

<file path=xl/activeX/_rels/activeX258.xml.rels><?xml version="1.0" encoding="UTF-8"?>

<Relationships xmlns="http://schemas.openxmlformats.org/package/2006/relationships">
  <Relationship Id="rId1" Type="http://schemas.microsoft.com/office/2006/relationships/activeXControlBinary" Target="activeX258.bin"/>
</Relationships>

</file>

<file path=xl/activeX/_rels/activeX259.xml.rels><?xml version="1.0" encoding="UTF-8"?>

<Relationships xmlns="http://schemas.openxmlformats.org/package/2006/relationships">
  <Relationship Id="rId1" Type="http://schemas.microsoft.com/office/2006/relationships/activeXControlBinary" Target="activeX259.bin"/>
</Relationships>

</file>

<file path=xl/activeX/_rels/activeX260.xml.rels><?xml version="1.0" encoding="UTF-8"?>

<Relationships xmlns="http://schemas.openxmlformats.org/package/2006/relationships">
  <Relationship Id="rId1" Type="http://schemas.microsoft.com/office/2006/relationships/activeXControlBinary" Target="activeX260.bin"/>
</Relationships>

</file>

<file path=xl/activeX/_rels/activeX261.xml.rels><?xml version="1.0" encoding="UTF-8"?>

<Relationships xmlns="http://schemas.openxmlformats.org/package/2006/relationships">
  <Relationship Id="rId1" Type="http://schemas.microsoft.com/office/2006/relationships/activeXControlBinary" Target="activeX261.bin"/>
</Relationships>

</file>

<file path=xl/activeX/_rels/activeX262.xml.rels><?xml version="1.0" encoding="UTF-8"?>

<Relationships xmlns="http://schemas.openxmlformats.org/package/2006/relationships">
  <Relationship Id="rId1" Type="http://schemas.microsoft.com/office/2006/relationships/activeXControlBinary" Target="activeX262.bin"/>
</Relationships>

</file>

<file path=xl/activeX/_rels/activeX263.xml.rels><?xml version="1.0" encoding="UTF-8"?>

<Relationships xmlns="http://schemas.openxmlformats.org/package/2006/relationships">
  <Relationship Id="rId1" Type="http://schemas.microsoft.com/office/2006/relationships/activeXControlBinary" Target="activeX263.bin"/>
</Relationships>

</file>

<file path=xl/activeX/_rels/activeX264.xml.rels><?xml version="1.0" encoding="UTF-8"?>

<Relationships xmlns="http://schemas.openxmlformats.org/package/2006/relationships">
  <Relationship Id="rId1" Type="http://schemas.microsoft.com/office/2006/relationships/activeXControlBinary" Target="activeX264.bin"/>
</Relationships>

</file>

<file path=xl/activeX/_rels/activeX265.xml.rels><?xml version="1.0" encoding="UTF-8"?>

<Relationships xmlns="http://schemas.openxmlformats.org/package/2006/relationships">
  <Relationship Id="rId1" Type="http://schemas.microsoft.com/office/2006/relationships/activeXControlBinary" Target="activeX265.bin"/>
</Relationships>

</file>

<file path=xl/activeX/_rels/activeX266.xml.rels><?xml version="1.0" encoding="UTF-8"?>

<Relationships xmlns="http://schemas.openxmlformats.org/package/2006/relationships">
  <Relationship Id="rId1" Type="http://schemas.microsoft.com/office/2006/relationships/activeXControlBinary" Target="activeX266.bin"/>
</Relationships>

</file>

<file path=xl/activeX/_rels/activeX267.xml.rels><?xml version="1.0" encoding="UTF-8"?>

<Relationships xmlns="http://schemas.openxmlformats.org/package/2006/relationships">
  <Relationship Id="rId1" Type="http://schemas.microsoft.com/office/2006/relationships/activeXControlBinary" Target="activeX267.bin"/>
</Relationships>

</file>

<file path=xl/activeX/_rels/activeX268.xml.rels><?xml version="1.0" encoding="UTF-8"?>

<Relationships xmlns="http://schemas.openxmlformats.org/package/2006/relationships">
  <Relationship Id="rId1" Type="http://schemas.microsoft.com/office/2006/relationships/activeXControlBinary" Target="activeX268.bin"/>
</Relationships>

</file>

<file path=xl/activeX/_rels/activeX269.xml.rels><?xml version="1.0" encoding="UTF-8"?>

<Relationships xmlns="http://schemas.openxmlformats.org/package/2006/relationships">
  <Relationship Id="rId1" Type="http://schemas.microsoft.com/office/2006/relationships/activeXControlBinary" Target="activeX269.bin"/>
</Relationships>

</file>

<file path=xl/activeX/_rels/activeX270.xml.rels><?xml version="1.0" encoding="UTF-8"?>

<Relationships xmlns="http://schemas.openxmlformats.org/package/2006/relationships">
  <Relationship Id="rId1" Type="http://schemas.microsoft.com/office/2006/relationships/activeXControlBinary" Target="activeX270.bin"/>
</Relationships>

</file>

<file path=xl/activeX/_rels/activeX271.xml.rels><?xml version="1.0" encoding="UTF-8"?>

<Relationships xmlns="http://schemas.openxmlformats.org/package/2006/relationships">
  <Relationship Id="rId1" Type="http://schemas.microsoft.com/office/2006/relationships/activeXControlBinary" Target="activeX271.bin"/>
</Relationships>

</file>

<file path=xl/activeX/_rels/activeX272.xml.rels><?xml version="1.0" encoding="UTF-8"?>

<Relationships xmlns="http://schemas.openxmlformats.org/package/2006/relationships">
  <Relationship Id="rId1" Type="http://schemas.microsoft.com/office/2006/relationships/activeXControlBinary" Target="activeX272.bin"/>
</Relationships>

</file>

<file path=xl/activeX/_rels/activeX273.xml.rels><?xml version="1.0" encoding="UTF-8"?>

<Relationships xmlns="http://schemas.openxmlformats.org/package/2006/relationships">
  <Relationship Id="rId1" Type="http://schemas.microsoft.com/office/2006/relationships/activeXControlBinary" Target="activeX273.bin"/>
</Relationships>

</file>

<file path=xl/activeX/_rels/activeX274.xml.rels><?xml version="1.0" encoding="UTF-8"?>

<Relationships xmlns="http://schemas.openxmlformats.org/package/2006/relationships">
  <Relationship Id="rId1" Type="http://schemas.microsoft.com/office/2006/relationships/activeXControlBinary" Target="activeX274.bin"/>
</Relationships>

</file>

<file path=xl/activeX/_rels/activeX275.xml.rels><?xml version="1.0" encoding="UTF-8"?>

<Relationships xmlns="http://schemas.openxmlformats.org/package/2006/relationships">
  <Relationship Id="rId1" Type="http://schemas.microsoft.com/office/2006/relationships/activeXControlBinary" Target="activeX275.bin"/>
</Relationships>

</file>

<file path=xl/activeX/_rels/activeX276.xml.rels><?xml version="1.0" encoding="UTF-8"?>

<Relationships xmlns="http://schemas.openxmlformats.org/package/2006/relationships">
  <Relationship Id="rId1" Type="http://schemas.microsoft.com/office/2006/relationships/activeXControlBinary" Target="activeX276.bin"/>
</Relationships>

</file>

<file path=xl/activeX/_rels/activeX277.xml.rels><?xml version="1.0" encoding="UTF-8"?>

<Relationships xmlns="http://schemas.openxmlformats.org/package/2006/relationships">
  <Relationship Id="rId1" Type="http://schemas.microsoft.com/office/2006/relationships/activeXControlBinary" Target="activeX277.bin"/>
</Relationships>

</file>

<file path=xl/activeX/_rels/activeX278.xml.rels><?xml version="1.0" encoding="UTF-8"?>

<Relationships xmlns="http://schemas.openxmlformats.org/package/2006/relationships">
  <Relationship Id="rId1" Type="http://schemas.microsoft.com/office/2006/relationships/activeXControlBinary" Target="activeX278.bin"/>
</Relationships>

</file>

<file path=xl/activeX/_rels/activeX279.xml.rels><?xml version="1.0" encoding="UTF-8"?>

<Relationships xmlns="http://schemas.openxmlformats.org/package/2006/relationships">
  <Relationship Id="rId1" Type="http://schemas.microsoft.com/office/2006/relationships/activeXControlBinary" Target="activeX279.bin"/>
</Relationships>

</file>

<file path=xl/activeX/_rels/activeX280.xml.rels><?xml version="1.0" encoding="UTF-8"?>

<Relationships xmlns="http://schemas.openxmlformats.org/package/2006/relationships">
  <Relationship Id="rId1" Type="http://schemas.microsoft.com/office/2006/relationships/activeXControlBinary" Target="activeX280.bin"/>
</Relationships>

</file>

<file path=xl/activeX/_rels/activeX281.xml.rels><?xml version="1.0" encoding="UTF-8"?>

<Relationships xmlns="http://schemas.openxmlformats.org/package/2006/relationships">
  <Relationship Id="rId1" Type="http://schemas.microsoft.com/office/2006/relationships/activeXControlBinary" Target="activeX281.bin"/>
</Relationships>

</file>

<file path=xl/activeX/_rels/activeX282.xml.rels><?xml version="1.0" encoding="UTF-8"?>

<Relationships xmlns="http://schemas.openxmlformats.org/package/2006/relationships">
  <Relationship Id="rId1" Type="http://schemas.microsoft.com/office/2006/relationships/activeXControlBinary" Target="activeX282.bin"/>
</Relationships>

</file>

<file path=xl/activeX/_rels/activeX283.xml.rels><?xml version="1.0" encoding="UTF-8"?>

<Relationships xmlns="http://schemas.openxmlformats.org/package/2006/relationships">
  <Relationship Id="rId1" Type="http://schemas.microsoft.com/office/2006/relationships/activeXControlBinary" Target="activeX283.bin"/>
</Relationships>

</file>

<file path=xl/activeX/_rels/activeX284.xml.rels><?xml version="1.0" encoding="UTF-8"?>

<Relationships xmlns="http://schemas.openxmlformats.org/package/2006/relationships">
  <Relationship Id="rId1" Type="http://schemas.microsoft.com/office/2006/relationships/activeXControlBinary" Target="activeX284.bin"/>
</Relationships>

</file>

<file path=xl/activeX/_rels/activeX285.xml.rels><?xml version="1.0" encoding="UTF-8"?>

<Relationships xmlns="http://schemas.openxmlformats.org/package/2006/relationships">
  <Relationship Id="rId1" Type="http://schemas.microsoft.com/office/2006/relationships/activeXControlBinary" Target="activeX285.bin"/>
</Relationships>

</file>

<file path=xl/activeX/_rels/activeX286.xml.rels><?xml version="1.0" encoding="UTF-8"?>

<Relationships xmlns="http://schemas.openxmlformats.org/package/2006/relationships">
  <Relationship Id="rId1" Type="http://schemas.microsoft.com/office/2006/relationships/activeXControlBinary" Target="activeX286.bin"/>
</Relationships>

</file>

<file path=xl/activeX/_rels/activeX287.xml.rels><?xml version="1.0" encoding="UTF-8"?>

<Relationships xmlns="http://schemas.openxmlformats.org/package/2006/relationships">
  <Relationship Id="rId1" Type="http://schemas.microsoft.com/office/2006/relationships/activeXControlBinary" Target="activeX287.bin"/>
</Relationships>

</file>

<file path=xl/activeX/_rels/activeX288.xml.rels><?xml version="1.0" encoding="UTF-8"?>

<Relationships xmlns="http://schemas.openxmlformats.org/package/2006/relationships">
  <Relationship Id="rId1" Type="http://schemas.microsoft.com/office/2006/relationships/activeXControlBinary" Target="activeX288.bin"/>
</Relationships>

</file>

<file path=xl/activeX/_rels/activeX289.xml.rels><?xml version="1.0" encoding="UTF-8"?>

<Relationships xmlns="http://schemas.openxmlformats.org/package/2006/relationships">
  <Relationship Id="rId1" Type="http://schemas.microsoft.com/office/2006/relationships/activeXControlBinary" Target="activeX289.bin"/>
</Relationships>

</file>

<file path=xl/activeX/_rels/activeX290.xml.rels><?xml version="1.0" encoding="UTF-8"?>

<Relationships xmlns="http://schemas.openxmlformats.org/package/2006/relationships">
  <Relationship Id="rId1" Type="http://schemas.microsoft.com/office/2006/relationships/activeXControlBinary" Target="activeX290.bin"/>
</Relationships>

</file>

<file path=xl/activeX/_rels/activeX291.xml.rels><?xml version="1.0" encoding="UTF-8"?>

<Relationships xmlns="http://schemas.openxmlformats.org/package/2006/relationships">
  <Relationship Id="rId1" Type="http://schemas.microsoft.com/office/2006/relationships/activeXControlBinary" Target="activeX291.bin"/>
</Relationships>

</file>

<file path=xl/activeX/_rels/activeX292.xml.rels><?xml version="1.0" encoding="UTF-8"?>

<Relationships xmlns="http://schemas.openxmlformats.org/package/2006/relationships">
  <Relationship Id="rId1" Type="http://schemas.microsoft.com/office/2006/relationships/activeXControlBinary" Target="activeX292.bin"/>
</Relationships>

</file>

<file path=xl/activeX/_rels/activeX293.xml.rels><?xml version="1.0" encoding="UTF-8"?>

<Relationships xmlns="http://schemas.openxmlformats.org/package/2006/relationships">
  <Relationship Id="rId1" Type="http://schemas.microsoft.com/office/2006/relationships/activeXControlBinary" Target="activeX293.bin"/>
</Relationships>

</file>

<file path=xl/activeX/_rels/activeX294.xml.rels><?xml version="1.0" encoding="UTF-8"?>

<Relationships xmlns="http://schemas.openxmlformats.org/package/2006/relationships">
  <Relationship Id="rId1" Type="http://schemas.microsoft.com/office/2006/relationships/activeXControlBinary" Target="activeX294.bin"/>
</Relationships>

</file>

<file path=xl/activeX/_rels/activeX295.xml.rels><?xml version="1.0" encoding="UTF-8"?>

<Relationships xmlns="http://schemas.openxmlformats.org/package/2006/relationships">
  <Relationship Id="rId1" Type="http://schemas.microsoft.com/office/2006/relationships/activeXControlBinary" Target="activeX295.bin"/>
</Relationships>

</file>

<file path=xl/activeX/_rels/activeX296.xml.rels><?xml version="1.0" encoding="UTF-8"?>

<Relationships xmlns="http://schemas.openxmlformats.org/package/2006/relationships">
  <Relationship Id="rId1" Type="http://schemas.microsoft.com/office/2006/relationships/activeXControlBinary" Target="activeX296.bin"/>
</Relationships>

</file>

<file path=xl/activeX/_rels/activeX297.xml.rels><?xml version="1.0" encoding="UTF-8"?>

<Relationships xmlns="http://schemas.openxmlformats.org/package/2006/relationships">
  <Relationship Id="rId1" Type="http://schemas.microsoft.com/office/2006/relationships/activeXControlBinary" Target="activeX297.bin"/>
</Relationships>

</file>

<file path=xl/activeX/_rels/activeX298.xml.rels><?xml version="1.0" encoding="UTF-8"?>

<Relationships xmlns="http://schemas.openxmlformats.org/package/2006/relationships">
  <Relationship Id="rId1" Type="http://schemas.microsoft.com/office/2006/relationships/activeXControlBinary" Target="activeX298.bin"/>
</Relationships>

</file>

<file path=xl/activeX/_rels/activeX299.xml.rels><?xml version="1.0" encoding="UTF-8"?>

<Relationships xmlns="http://schemas.openxmlformats.org/package/2006/relationships">
  <Relationship Id="rId1" Type="http://schemas.microsoft.com/office/2006/relationships/activeXControlBinary" Target="activeX299.bin"/>
</Relationships>

</file>

<file path=xl/activeX/_rels/activeX300.xml.rels><?xml version="1.0" encoding="UTF-8"?>

<Relationships xmlns="http://schemas.openxmlformats.org/package/2006/relationships">
  <Relationship Id="rId1" Type="http://schemas.microsoft.com/office/2006/relationships/activeXControlBinary" Target="activeX300.bin"/>
</Relationships>

</file>

<file path=xl/activeX/_rels/activeX301.xml.rels><?xml version="1.0" encoding="UTF-8"?>

<Relationships xmlns="http://schemas.openxmlformats.org/package/2006/relationships">
  <Relationship Id="rId1" Type="http://schemas.microsoft.com/office/2006/relationships/activeXControlBinary" Target="activeX301.bin"/>
</Relationships>

</file>

<file path=xl/activeX/_rels/activeX302.xml.rels><?xml version="1.0" encoding="UTF-8"?>

<Relationships xmlns="http://schemas.openxmlformats.org/package/2006/relationships">
  <Relationship Id="rId1" Type="http://schemas.microsoft.com/office/2006/relationships/activeXControlBinary" Target="activeX302.bin"/>
</Relationships>

</file>

<file path=xl/activeX/_rels/activeX303.xml.rels><?xml version="1.0" encoding="UTF-8"?>

<Relationships xmlns="http://schemas.openxmlformats.org/package/2006/relationships">
  <Relationship Id="rId1" Type="http://schemas.microsoft.com/office/2006/relationships/activeXControlBinary" Target="activeX303.bin"/>
</Relationships>

</file>

<file path=xl/activeX/_rels/activeX304.xml.rels><?xml version="1.0" encoding="UTF-8"?>

<Relationships xmlns="http://schemas.openxmlformats.org/package/2006/relationships">
  <Relationship Id="rId1" Type="http://schemas.microsoft.com/office/2006/relationships/activeXControlBinary" Target="activeX304.bin"/>
</Relationships>

</file>

<file path=xl/activeX/_rels/activeX305.xml.rels><?xml version="1.0" encoding="UTF-8"?>

<Relationships xmlns="http://schemas.openxmlformats.org/package/2006/relationships">
  <Relationship Id="rId1" Type="http://schemas.microsoft.com/office/2006/relationships/activeXControlBinary" Target="activeX305.bin"/>
</Relationships>

</file>

<file path=xl/activeX/_rels/activeX306.xml.rels><?xml version="1.0" encoding="UTF-8"?>

<Relationships xmlns="http://schemas.openxmlformats.org/package/2006/relationships">
  <Relationship Id="rId1" Type="http://schemas.microsoft.com/office/2006/relationships/activeXControlBinary" Target="activeX306.bin"/>
</Relationships>

</file>

<file path=xl/activeX/_rels/activeX307.xml.rels><?xml version="1.0" encoding="UTF-8"?>

<Relationships xmlns="http://schemas.openxmlformats.org/package/2006/relationships">
  <Relationship Id="rId1" Type="http://schemas.microsoft.com/office/2006/relationships/activeXControlBinary" Target="activeX307.bin"/>
</Relationships>

</file>

<file path=xl/activeX/_rels/activeX308.xml.rels><?xml version="1.0" encoding="UTF-8"?>

<Relationships xmlns="http://schemas.openxmlformats.org/package/2006/relationships">
  <Relationship Id="rId1" Type="http://schemas.microsoft.com/office/2006/relationships/activeXControlBinary" Target="activeX308.bin"/>
</Relationships>

</file>

<file path=xl/activeX/_rels/activeX309.xml.rels><?xml version="1.0" encoding="UTF-8"?>

<Relationships xmlns="http://schemas.openxmlformats.org/package/2006/relationships">
  <Relationship Id="rId1" Type="http://schemas.microsoft.com/office/2006/relationships/activeXControlBinary" Target="activeX309.bin"/>
</Relationships>

</file>

<file path=xl/activeX/_rels/activeX310.xml.rels><?xml version="1.0" encoding="UTF-8"?>

<Relationships xmlns="http://schemas.openxmlformats.org/package/2006/relationships">
  <Relationship Id="rId1" Type="http://schemas.microsoft.com/office/2006/relationships/activeXControlBinary" Target="activeX310.bin"/>
</Relationships>

</file>

<file path=xl/activeX/_rels/activeX311.xml.rels><?xml version="1.0" encoding="UTF-8"?>

<Relationships xmlns="http://schemas.openxmlformats.org/package/2006/relationships">
  <Relationship Id="rId1" Type="http://schemas.microsoft.com/office/2006/relationships/activeXControlBinary" Target="activeX311.bin"/>
</Relationships>

</file>

<file path=xl/activeX/_rels/activeX312.xml.rels><?xml version="1.0" encoding="UTF-8"?>

<Relationships xmlns="http://schemas.openxmlformats.org/package/2006/relationships">
  <Relationship Id="rId1" Type="http://schemas.microsoft.com/office/2006/relationships/activeXControlBinary" Target="activeX312.bin"/>
</Relationships>

</file>

<file path=xl/activeX/_rels/activeX313.xml.rels><?xml version="1.0" encoding="UTF-8"?>

<Relationships xmlns="http://schemas.openxmlformats.org/package/2006/relationships">
  <Relationship Id="rId1" Type="http://schemas.microsoft.com/office/2006/relationships/activeXControlBinary" Target="activeX313.bin"/>
</Relationships>

</file>

<file path=xl/activeX/_rels/activeX314.xml.rels><?xml version="1.0" encoding="UTF-8"?>

<Relationships xmlns="http://schemas.openxmlformats.org/package/2006/relationships">
  <Relationship Id="rId1" Type="http://schemas.microsoft.com/office/2006/relationships/activeXControlBinary" Target="activeX314.bin"/>
</Relationships>

</file>

<file path=xl/activeX/_rels/activeX315.xml.rels><?xml version="1.0" encoding="UTF-8"?>

<Relationships xmlns="http://schemas.openxmlformats.org/package/2006/relationships">
  <Relationship Id="rId1" Type="http://schemas.microsoft.com/office/2006/relationships/activeXControlBinary" Target="activeX315.bin"/>
</Relationships>

</file>

<file path=xl/activeX/_rels/activeX316.xml.rels><?xml version="1.0" encoding="UTF-8"?>

<Relationships xmlns="http://schemas.openxmlformats.org/package/2006/relationships">
  <Relationship Id="rId1" Type="http://schemas.microsoft.com/office/2006/relationships/activeXControlBinary" Target="activeX316.bin"/>
</Relationships>

</file>

<file path=xl/activeX/_rels/activeX317.xml.rels><?xml version="1.0" encoding="UTF-8"?>

<Relationships xmlns="http://schemas.openxmlformats.org/package/2006/relationships">
  <Relationship Id="rId1" Type="http://schemas.microsoft.com/office/2006/relationships/activeXControlBinary" Target="activeX317.bin"/>
</Relationships>

</file>

<file path=xl/activeX/_rels/activeX318.xml.rels><?xml version="1.0" encoding="UTF-8"?>

<Relationships xmlns="http://schemas.openxmlformats.org/package/2006/relationships">
  <Relationship Id="rId1" Type="http://schemas.microsoft.com/office/2006/relationships/activeXControlBinary" Target="activeX318.bin"/>
</Relationships>

</file>

<file path=xl/activeX/_rels/activeX319.xml.rels><?xml version="1.0" encoding="UTF-8"?>

<Relationships xmlns="http://schemas.openxmlformats.org/package/2006/relationships">
  <Relationship Id="rId1" Type="http://schemas.microsoft.com/office/2006/relationships/activeXControlBinary" Target="activeX319.bin"/>
</Relationships>

</file>

<file path=xl/activeX/_rels/activeX320.xml.rels><?xml version="1.0" encoding="UTF-8"?>

<Relationships xmlns="http://schemas.openxmlformats.org/package/2006/relationships">
  <Relationship Id="rId1" Type="http://schemas.microsoft.com/office/2006/relationships/activeXControlBinary" Target="activeX320.bin"/>
</Relationships>

</file>

<file path=xl/activeX/_rels/activeX321.xml.rels><?xml version="1.0" encoding="UTF-8"?>

<Relationships xmlns="http://schemas.openxmlformats.org/package/2006/relationships">
  <Relationship Id="rId1" Type="http://schemas.microsoft.com/office/2006/relationships/activeXControlBinary" Target="activeX321.bin"/>
</Relationships>

</file>

<file path=xl/activeX/_rels/activeX322.xml.rels><?xml version="1.0" encoding="UTF-8"?>

<Relationships xmlns="http://schemas.openxmlformats.org/package/2006/relationships">
  <Relationship Id="rId1" Type="http://schemas.microsoft.com/office/2006/relationships/activeXControlBinary" Target="activeX322.bin"/>
</Relationships>

</file>

<file path=xl/activeX/_rels/activeX323.xml.rels><?xml version="1.0" encoding="UTF-8"?>

<Relationships xmlns="http://schemas.openxmlformats.org/package/2006/relationships">
  <Relationship Id="rId1" Type="http://schemas.microsoft.com/office/2006/relationships/activeXControlBinary" Target="activeX323.bin"/>
</Relationships>

</file>

<file path=xl/activeX/_rels/activeX324.xml.rels><?xml version="1.0" encoding="UTF-8"?>

<Relationships xmlns="http://schemas.openxmlformats.org/package/2006/relationships">
  <Relationship Id="rId1" Type="http://schemas.microsoft.com/office/2006/relationships/activeXControlBinary" Target="activeX324.bin"/>
</Relationships>

</file>

<file path=xl/activeX/_rels/activeX325.xml.rels><?xml version="1.0" encoding="UTF-8"?>

<Relationships xmlns="http://schemas.openxmlformats.org/package/2006/relationships">
  <Relationship Id="rId1" Type="http://schemas.microsoft.com/office/2006/relationships/activeXControlBinary" Target="activeX325.bin"/>
</Relationships>

</file>

<file path=xl/activeX/_rels/activeX326.xml.rels><?xml version="1.0" encoding="UTF-8"?>

<Relationships xmlns="http://schemas.openxmlformats.org/package/2006/relationships">
  <Relationship Id="rId1" Type="http://schemas.microsoft.com/office/2006/relationships/activeXControlBinary" Target="activeX326.bin"/>
</Relationships>

</file>

<file path=xl/activeX/_rels/activeX327.xml.rels><?xml version="1.0" encoding="UTF-8"?>

<Relationships xmlns="http://schemas.openxmlformats.org/package/2006/relationships">
  <Relationship Id="rId1" Type="http://schemas.microsoft.com/office/2006/relationships/activeXControlBinary" Target="activeX327.bin"/>
</Relationships>

</file>

<file path=xl/activeX/_rels/activeX328.xml.rels><?xml version="1.0" encoding="UTF-8"?>

<Relationships xmlns="http://schemas.openxmlformats.org/package/2006/relationships">
  <Relationship Id="rId1" Type="http://schemas.microsoft.com/office/2006/relationships/activeXControlBinary" Target="activeX328.bin"/>
</Relationships>

</file>

<file path=xl/activeX/_rels/activeX329.xml.rels><?xml version="1.0" encoding="UTF-8"?>

<Relationships xmlns="http://schemas.openxmlformats.org/package/2006/relationships">
  <Relationship Id="rId1" Type="http://schemas.microsoft.com/office/2006/relationships/activeXControlBinary" Target="activeX329.bin"/>
</Relationships>

</file>

<file path=xl/activeX/_rels/activeX330.xml.rels><?xml version="1.0" encoding="UTF-8"?>

<Relationships xmlns="http://schemas.openxmlformats.org/package/2006/relationships">
  <Relationship Id="rId1" Type="http://schemas.microsoft.com/office/2006/relationships/activeXControlBinary" Target="activeX330.bin"/>
</Relationships>

</file>

<file path=xl/activeX/_rels/activeX331.xml.rels><?xml version="1.0" encoding="UTF-8"?>

<Relationships xmlns="http://schemas.openxmlformats.org/package/2006/relationships">
  <Relationship Id="rId1" Type="http://schemas.microsoft.com/office/2006/relationships/activeXControlBinary" Target="activeX331.bin"/>
</Relationships>

</file>

<file path=xl/activeX/_rels/activeX332.xml.rels><?xml version="1.0" encoding="UTF-8"?>

<Relationships xmlns="http://schemas.openxmlformats.org/package/2006/relationships">
  <Relationship Id="rId1" Type="http://schemas.microsoft.com/office/2006/relationships/activeXControlBinary" Target="activeX332.bin"/>
</Relationships>

</file>

<file path=xl/activeX/_rels/activeX333.xml.rels><?xml version="1.0" encoding="UTF-8"?>

<Relationships xmlns="http://schemas.openxmlformats.org/package/2006/relationships">
  <Relationship Id="rId1" Type="http://schemas.microsoft.com/office/2006/relationships/activeXControlBinary" Target="activeX333.bin"/>
</Relationships>

</file>

<file path=xl/activeX/_rels/activeX334.xml.rels><?xml version="1.0" encoding="UTF-8"?>

<Relationships xmlns="http://schemas.openxmlformats.org/package/2006/relationships">
  <Relationship Id="rId1" Type="http://schemas.microsoft.com/office/2006/relationships/activeXControlBinary" Target="activeX334.bin"/>
</Relationships>

</file>

<file path=xl/activeX/_rels/activeX335.xml.rels><?xml version="1.0" encoding="UTF-8"?>

<Relationships xmlns="http://schemas.openxmlformats.org/package/2006/relationships">
  <Relationship Id="rId1" Type="http://schemas.microsoft.com/office/2006/relationships/activeXControlBinary" Target="activeX335.bin"/>
</Relationships>

</file>

<file path=xl/activeX/_rels/activeX336.xml.rels><?xml version="1.0" encoding="UTF-8"?>

<Relationships xmlns="http://schemas.openxmlformats.org/package/2006/relationships">
  <Relationship Id="rId1" Type="http://schemas.microsoft.com/office/2006/relationships/activeXControlBinary" Target="activeX336.bin"/>
</Relationships>

</file>

<file path=xl/activeX/_rels/activeX337.xml.rels><?xml version="1.0" encoding="UTF-8"?>

<Relationships xmlns="http://schemas.openxmlformats.org/package/2006/relationships">
  <Relationship Id="rId1" Type="http://schemas.microsoft.com/office/2006/relationships/activeXControlBinary" Target="activeX337.bin"/>
</Relationships>

</file>

<file path=xl/activeX/_rels/activeX338.xml.rels><?xml version="1.0" encoding="UTF-8"?>

<Relationships xmlns="http://schemas.openxmlformats.org/package/2006/relationships">
  <Relationship Id="rId1" Type="http://schemas.microsoft.com/office/2006/relationships/activeXControlBinary" Target="activeX338.bin"/>
</Relationships>

</file>

<file path=xl/activeX/_rels/activeX339.xml.rels><?xml version="1.0" encoding="UTF-8"?>

<Relationships xmlns="http://schemas.openxmlformats.org/package/2006/relationships">
  <Relationship Id="rId1" Type="http://schemas.microsoft.com/office/2006/relationships/activeXControlBinary" Target="activeX339.bin"/>
</Relationships>

</file>

<file path=xl/activeX/_rels/activeX340.xml.rels><?xml version="1.0" encoding="UTF-8"?>

<Relationships xmlns="http://schemas.openxmlformats.org/package/2006/relationships">
  <Relationship Id="rId1" Type="http://schemas.microsoft.com/office/2006/relationships/activeXControlBinary" Target="activeX340.bin"/>
</Relationships>

</file>

<file path=xl/activeX/_rels/activeX341.xml.rels><?xml version="1.0" encoding="UTF-8"?>

<Relationships xmlns="http://schemas.openxmlformats.org/package/2006/relationships">
  <Relationship Id="rId1" Type="http://schemas.microsoft.com/office/2006/relationships/activeXControlBinary" Target="activeX341.bin"/>
</Relationships>

</file>

<file path=xl/activeX/_rels/activeX342.xml.rels><?xml version="1.0" encoding="UTF-8"?>

<Relationships xmlns="http://schemas.openxmlformats.org/package/2006/relationships">
  <Relationship Id="rId1" Type="http://schemas.microsoft.com/office/2006/relationships/activeXControlBinary" Target="activeX342.bin"/>
</Relationships>

</file>

<file path=xl/activeX/_rels/activeX343.xml.rels><?xml version="1.0" encoding="UTF-8"?>

<Relationships xmlns="http://schemas.openxmlformats.org/package/2006/relationships">
  <Relationship Id="rId1" Type="http://schemas.microsoft.com/office/2006/relationships/activeXControlBinary" Target="activeX343.bin"/>
</Relationships>

</file>

<file path=xl/activeX/_rels/activeX344.xml.rels><?xml version="1.0" encoding="UTF-8"?>

<Relationships xmlns="http://schemas.openxmlformats.org/package/2006/relationships">
  <Relationship Id="rId1" Type="http://schemas.microsoft.com/office/2006/relationships/activeXControlBinary" Target="activeX344.bin"/>
</Relationships>

</file>

<file path=xl/activeX/_rels/activeX345.xml.rels><?xml version="1.0" encoding="UTF-8"?>

<Relationships xmlns="http://schemas.openxmlformats.org/package/2006/relationships">
  <Relationship Id="rId1" Type="http://schemas.microsoft.com/office/2006/relationships/activeXControlBinary" Target="activeX345.bin"/>
</Relationships>

</file>

<file path=xl/activeX/_rels/activeX346.xml.rels><?xml version="1.0" encoding="UTF-8"?>

<Relationships xmlns="http://schemas.openxmlformats.org/package/2006/relationships">
  <Relationship Id="rId1" Type="http://schemas.microsoft.com/office/2006/relationships/activeXControlBinary" Target="activeX346.bin"/>
</Relationships>

</file>

<file path=xl/activeX/_rels/activeX347.xml.rels><?xml version="1.0" encoding="UTF-8"?>

<Relationships xmlns="http://schemas.openxmlformats.org/package/2006/relationships">
  <Relationship Id="rId1" Type="http://schemas.microsoft.com/office/2006/relationships/activeXControlBinary" Target="activeX347.bin"/>
</Relationships>

</file>

<file path=xl/activeX/_rels/activeX348.xml.rels><?xml version="1.0" encoding="UTF-8"?>

<Relationships xmlns="http://schemas.openxmlformats.org/package/2006/relationships">
  <Relationship Id="rId1" Type="http://schemas.microsoft.com/office/2006/relationships/activeXControlBinary" Target="activeX348.bin"/>
</Relationships>

</file>

<file path=xl/activeX/_rels/activeX349.xml.rels><?xml version="1.0" encoding="UTF-8"?>

<Relationships xmlns="http://schemas.openxmlformats.org/package/2006/relationships">
  <Relationship Id="rId1" Type="http://schemas.microsoft.com/office/2006/relationships/activeXControlBinary" Target="activeX349.bin"/>
</Relationships>

</file>

<file path=xl/activeX/_rels/activeX350.xml.rels><?xml version="1.0" encoding="UTF-8"?>

<Relationships xmlns="http://schemas.openxmlformats.org/package/2006/relationships">
  <Relationship Id="rId1" Type="http://schemas.microsoft.com/office/2006/relationships/activeXControlBinary" Target="activeX350.bin"/>
</Relationships>

</file>

<file path=xl/activeX/_rels/activeX351.xml.rels><?xml version="1.0" encoding="UTF-8"?>

<Relationships xmlns="http://schemas.openxmlformats.org/package/2006/relationships">
  <Relationship Id="rId1" Type="http://schemas.microsoft.com/office/2006/relationships/activeXControlBinary" Target="activeX351.bin"/>
</Relationships>

</file>

<file path=xl/activeX/_rels/activeX352.xml.rels><?xml version="1.0" encoding="UTF-8"?>

<Relationships xmlns="http://schemas.openxmlformats.org/package/2006/relationships">
  <Relationship Id="rId1" Type="http://schemas.microsoft.com/office/2006/relationships/activeXControlBinary" Target="activeX352.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activeX/activeX294.xml><?xml version="1.0" encoding="utf-8"?>
<ax:ocx xmlns:ax="http://schemas.microsoft.com/office/2006/activeX" xmlns:r="http://schemas.openxmlformats.org/officeDocument/2006/relationships" ax:classid="{8BD21D30-EC42-11CE-9E0D-00AA006002F3}" ax:persistence="persistStreamInit" r:id="rId1"/>
</file>

<file path=xl/activeX/activeX295.xml><?xml version="1.0" encoding="utf-8"?>
<ax:ocx xmlns:ax="http://schemas.microsoft.com/office/2006/activeX" xmlns:r="http://schemas.openxmlformats.org/officeDocument/2006/relationships" ax:classid="{8BD21D30-EC42-11CE-9E0D-00AA006002F3}" ax:persistence="persistStreamInit" r:id="rId1"/>
</file>

<file path=xl/activeX/activeX296.xml><?xml version="1.0" encoding="utf-8"?>
<ax:ocx xmlns:ax="http://schemas.microsoft.com/office/2006/activeX" xmlns:r="http://schemas.openxmlformats.org/officeDocument/2006/relationships" ax:classid="{8BD21D30-EC42-11CE-9E0D-00AA006002F3}" ax:persistence="persistStreamInit" r:id="rId1"/>
</file>

<file path=xl/activeX/activeX297.xml><?xml version="1.0" encoding="utf-8"?>
<ax:ocx xmlns:ax="http://schemas.microsoft.com/office/2006/activeX" xmlns:r="http://schemas.openxmlformats.org/officeDocument/2006/relationships" ax:classid="{8BD21D30-EC42-11CE-9E0D-00AA006002F3}" ax:persistence="persistStreamInit" r:id="rId1"/>
</file>

<file path=xl/activeX/activeX298.xml><?xml version="1.0" encoding="utf-8"?>
<ax:ocx xmlns:ax="http://schemas.microsoft.com/office/2006/activeX" xmlns:r="http://schemas.openxmlformats.org/officeDocument/2006/relationships" ax:classid="{8BD21D30-EC42-11CE-9E0D-00AA006002F3}" ax:persistence="persistStreamInit" r:id="rId1"/>
</file>

<file path=xl/activeX/activeX299.xml><?xml version="1.0" encoding="utf-8"?>
<ax:ocx xmlns:ax="http://schemas.microsoft.com/office/2006/activeX" xmlns:r="http://schemas.openxmlformats.org/officeDocument/2006/relationships" ax:classid="{8BD21D30-EC42-11CE-9E0D-00AA006002F3}" ax:persistence="persistStreamInit" r:id="rId1"/>
</file>

<file path=xl/activeX/activeX300.xml><?xml version="1.0" encoding="utf-8"?>
<ax:ocx xmlns:ax="http://schemas.microsoft.com/office/2006/activeX" xmlns:r="http://schemas.openxmlformats.org/officeDocument/2006/relationships" ax:classid="{8BD21D30-EC42-11CE-9E0D-00AA006002F3}" ax:persistence="persistStreamInit" r:id="rId1"/>
</file>

<file path=xl/activeX/activeX301.xml><?xml version="1.0" encoding="utf-8"?>
<ax:ocx xmlns:ax="http://schemas.microsoft.com/office/2006/activeX" xmlns:r="http://schemas.openxmlformats.org/officeDocument/2006/relationships" ax:classid="{8BD21D30-EC42-11CE-9E0D-00AA006002F3}" ax:persistence="persistStreamInit" r:id="rId1"/>
</file>

<file path=xl/activeX/activeX302.xml><?xml version="1.0" encoding="utf-8"?>
<ax:ocx xmlns:ax="http://schemas.microsoft.com/office/2006/activeX" xmlns:r="http://schemas.openxmlformats.org/officeDocument/2006/relationships" ax:classid="{8BD21D30-EC42-11CE-9E0D-00AA006002F3}" ax:persistence="persistStreamInit" r:id="rId1"/>
</file>

<file path=xl/activeX/activeX303.xml><?xml version="1.0" encoding="utf-8"?>
<ax:ocx xmlns:ax="http://schemas.microsoft.com/office/2006/activeX" xmlns:r="http://schemas.openxmlformats.org/officeDocument/2006/relationships" ax:classid="{8BD21D30-EC42-11CE-9E0D-00AA006002F3}" ax:persistence="persistStreamInit" r:id="rId1"/>
</file>

<file path=xl/activeX/activeX304.xml><?xml version="1.0" encoding="utf-8"?>
<ax:ocx xmlns:ax="http://schemas.microsoft.com/office/2006/activeX" xmlns:r="http://schemas.openxmlformats.org/officeDocument/2006/relationships" ax:classid="{8BD21D30-EC42-11CE-9E0D-00AA006002F3}" ax:persistence="persistStreamInit" r:id="rId1"/>
</file>

<file path=xl/activeX/activeX305.xml><?xml version="1.0" encoding="utf-8"?>
<ax:ocx xmlns:ax="http://schemas.microsoft.com/office/2006/activeX" xmlns:r="http://schemas.openxmlformats.org/officeDocument/2006/relationships" ax:classid="{8BD21D30-EC42-11CE-9E0D-00AA006002F3}" ax:persistence="persistStreamInit" r:id="rId1"/>
</file>

<file path=xl/activeX/activeX306.xml><?xml version="1.0" encoding="utf-8"?>
<ax:ocx xmlns:ax="http://schemas.microsoft.com/office/2006/activeX" xmlns:r="http://schemas.openxmlformats.org/officeDocument/2006/relationships" ax:classid="{8BD21D30-EC42-11CE-9E0D-00AA006002F3}" ax:persistence="persistStreamInit" r:id="rId1"/>
</file>

<file path=xl/activeX/activeX307.xml><?xml version="1.0" encoding="utf-8"?>
<ax:ocx xmlns:ax="http://schemas.microsoft.com/office/2006/activeX" xmlns:r="http://schemas.openxmlformats.org/officeDocument/2006/relationships" ax:classid="{8BD21D30-EC42-11CE-9E0D-00AA006002F3}" ax:persistence="persistStreamInit" r:id="rId1"/>
</file>

<file path=xl/activeX/activeX308.xml><?xml version="1.0" encoding="utf-8"?>
<ax:ocx xmlns:ax="http://schemas.microsoft.com/office/2006/activeX" xmlns:r="http://schemas.openxmlformats.org/officeDocument/2006/relationships" ax:classid="{8BD21D30-EC42-11CE-9E0D-00AA006002F3}" ax:persistence="persistStreamInit" r:id="rId1"/>
</file>

<file path=xl/activeX/activeX309.xml><?xml version="1.0" encoding="utf-8"?>
<ax:ocx xmlns:ax="http://schemas.microsoft.com/office/2006/activeX" xmlns:r="http://schemas.openxmlformats.org/officeDocument/2006/relationships" ax:classid="{8BD21D30-EC42-11CE-9E0D-00AA006002F3}" ax:persistence="persistStreamInit" r:id="rId1"/>
</file>

<file path=xl/activeX/activeX310.xml><?xml version="1.0" encoding="utf-8"?>
<ax:ocx xmlns:ax="http://schemas.microsoft.com/office/2006/activeX" xmlns:r="http://schemas.openxmlformats.org/officeDocument/2006/relationships" ax:classid="{8BD21D30-EC42-11CE-9E0D-00AA006002F3}" ax:persistence="persistStreamInit" r:id="rId1"/>
</file>

<file path=xl/activeX/activeX311.xml><?xml version="1.0" encoding="utf-8"?>
<ax:ocx xmlns:ax="http://schemas.microsoft.com/office/2006/activeX" xmlns:r="http://schemas.openxmlformats.org/officeDocument/2006/relationships" ax:classid="{8BD21D30-EC42-11CE-9E0D-00AA006002F3}" ax:persistence="persistStreamInit" r:id="rId1"/>
</file>

<file path=xl/activeX/activeX312.xml><?xml version="1.0" encoding="utf-8"?>
<ax:ocx xmlns:ax="http://schemas.microsoft.com/office/2006/activeX" xmlns:r="http://schemas.openxmlformats.org/officeDocument/2006/relationships" ax:classid="{8BD21D30-EC42-11CE-9E0D-00AA006002F3}" ax:persistence="persistStreamInit" r:id="rId1"/>
</file>

<file path=xl/activeX/activeX313.xml><?xml version="1.0" encoding="utf-8"?>
<ax:ocx xmlns:ax="http://schemas.microsoft.com/office/2006/activeX" xmlns:r="http://schemas.openxmlformats.org/officeDocument/2006/relationships" ax:classid="{8BD21D30-EC42-11CE-9E0D-00AA006002F3}" ax:persistence="persistStreamInit" r:id="rId1"/>
</file>

<file path=xl/activeX/activeX314.xml><?xml version="1.0" encoding="utf-8"?>
<ax:ocx xmlns:ax="http://schemas.microsoft.com/office/2006/activeX" xmlns:r="http://schemas.openxmlformats.org/officeDocument/2006/relationships" ax:classid="{8BD21D30-EC42-11CE-9E0D-00AA006002F3}" ax:persistence="persistStreamInit" r:id="rId1"/>
</file>

<file path=xl/activeX/activeX315.xml><?xml version="1.0" encoding="utf-8"?>
<ax:ocx xmlns:ax="http://schemas.microsoft.com/office/2006/activeX" xmlns:r="http://schemas.openxmlformats.org/officeDocument/2006/relationships" ax:classid="{8BD21D30-EC42-11CE-9E0D-00AA006002F3}" ax:persistence="persistStreamInit" r:id="rId1"/>
</file>

<file path=xl/activeX/activeX316.xml><?xml version="1.0" encoding="utf-8"?>
<ax:ocx xmlns:ax="http://schemas.microsoft.com/office/2006/activeX" xmlns:r="http://schemas.openxmlformats.org/officeDocument/2006/relationships" ax:classid="{8BD21D30-EC42-11CE-9E0D-00AA006002F3}" ax:persistence="persistStreamInit" r:id="rId1"/>
</file>

<file path=xl/activeX/activeX317.xml><?xml version="1.0" encoding="utf-8"?>
<ax:ocx xmlns:ax="http://schemas.microsoft.com/office/2006/activeX" xmlns:r="http://schemas.openxmlformats.org/officeDocument/2006/relationships" ax:classid="{8BD21D30-EC42-11CE-9E0D-00AA006002F3}" ax:persistence="persistStreamInit" r:id="rId1"/>
</file>

<file path=xl/activeX/activeX318.xml><?xml version="1.0" encoding="utf-8"?>
<ax:ocx xmlns:ax="http://schemas.microsoft.com/office/2006/activeX" xmlns:r="http://schemas.openxmlformats.org/officeDocument/2006/relationships" ax:classid="{8BD21D30-EC42-11CE-9E0D-00AA006002F3}" ax:persistence="persistStreamInit" r:id="rId1"/>
</file>

<file path=xl/activeX/activeX319.xml><?xml version="1.0" encoding="utf-8"?>
<ax:ocx xmlns:ax="http://schemas.microsoft.com/office/2006/activeX" xmlns:r="http://schemas.openxmlformats.org/officeDocument/2006/relationships" ax:classid="{8BD21D30-EC42-11CE-9E0D-00AA006002F3}" ax:persistence="persistStreamInit" r:id="rId1"/>
</file>

<file path=xl/activeX/activeX320.xml><?xml version="1.0" encoding="utf-8"?>
<ax:ocx xmlns:ax="http://schemas.microsoft.com/office/2006/activeX" xmlns:r="http://schemas.openxmlformats.org/officeDocument/2006/relationships" ax:classid="{8BD21D30-EC42-11CE-9E0D-00AA006002F3}" ax:persistence="persistStreamInit" r:id="rId1"/>
</file>

<file path=xl/activeX/activeX321.xml><?xml version="1.0" encoding="utf-8"?>
<ax:ocx xmlns:ax="http://schemas.microsoft.com/office/2006/activeX" xmlns:r="http://schemas.openxmlformats.org/officeDocument/2006/relationships" ax:classid="{8BD21D30-EC42-11CE-9E0D-00AA006002F3}" ax:persistence="persistStreamInit" r:id="rId1"/>
</file>

<file path=xl/activeX/activeX322.xml><?xml version="1.0" encoding="utf-8"?>
<ax:ocx xmlns:ax="http://schemas.microsoft.com/office/2006/activeX" xmlns:r="http://schemas.openxmlformats.org/officeDocument/2006/relationships" ax:classid="{8BD21D30-EC42-11CE-9E0D-00AA006002F3}" ax:persistence="persistStreamInit" r:id="rId1"/>
</file>

<file path=xl/activeX/activeX323.xml><?xml version="1.0" encoding="utf-8"?>
<ax:ocx xmlns:ax="http://schemas.microsoft.com/office/2006/activeX" xmlns:r="http://schemas.openxmlformats.org/officeDocument/2006/relationships" ax:classid="{8BD21D30-EC42-11CE-9E0D-00AA006002F3}" ax:persistence="persistStreamInit" r:id="rId1"/>
</file>

<file path=xl/activeX/activeX324.xml><?xml version="1.0" encoding="utf-8"?>
<ax:ocx xmlns:ax="http://schemas.microsoft.com/office/2006/activeX" xmlns:r="http://schemas.openxmlformats.org/officeDocument/2006/relationships" ax:classid="{8BD21D30-EC42-11CE-9E0D-00AA006002F3}" ax:persistence="persistStreamInit" r:id="rId1"/>
</file>

<file path=xl/activeX/activeX325.xml><?xml version="1.0" encoding="utf-8"?>
<ax:ocx xmlns:ax="http://schemas.microsoft.com/office/2006/activeX" xmlns:r="http://schemas.openxmlformats.org/officeDocument/2006/relationships" ax:classid="{8BD21D30-EC42-11CE-9E0D-00AA006002F3}" ax:persistence="persistStreamInit" r:id="rId1"/>
</file>

<file path=xl/activeX/activeX326.xml><?xml version="1.0" encoding="utf-8"?>
<ax:ocx xmlns:ax="http://schemas.microsoft.com/office/2006/activeX" xmlns:r="http://schemas.openxmlformats.org/officeDocument/2006/relationships" ax:classid="{8BD21D30-EC42-11CE-9E0D-00AA006002F3}" ax:persistence="persistStreamInit" r:id="rId1"/>
</file>

<file path=xl/activeX/activeX327.xml><?xml version="1.0" encoding="utf-8"?>
<ax:ocx xmlns:ax="http://schemas.microsoft.com/office/2006/activeX" xmlns:r="http://schemas.openxmlformats.org/officeDocument/2006/relationships" ax:classid="{8BD21D30-EC42-11CE-9E0D-00AA006002F3}" ax:persistence="persistStreamInit" r:id="rId1"/>
</file>

<file path=xl/activeX/activeX328.xml><?xml version="1.0" encoding="utf-8"?>
<ax:ocx xmlns:ax="http://schemas.microsoft.com/office/2006/activeX" xmlns:r="http://schemas.openxmlformats.org/officeDocument/2006/relationships" ax:classid="{8BD21D30-EC42-11CE-9E0D-00AA006002F3}" ax:persistence="persistStreamInit" r:id="rId1"/>
</file>

<file path=xl/activeX/activeX329.xml><?xml version="1.0" encoding="utf-8"?>
<ax:ocx xmlns:ax="http://schemas.microsoft.com/office/2006/activeX" xmlns:r="http://schemas.openxmlformats.org/officeDocument/2006/relationships" ax:classid="{8BD21D30-EC42-11CE-9E0D-00AA006002F3}" ax:persistence="persistStreamInit" r:id="rId1"/>
</file>

<file path=xl/activeX/activeX330.xml><?xml version="1.0" encoding="utf-8"?>
<ax:ocx xmlns:ax="http://schemas.microsoft.com/office/2006/activeX" xmlns:r="http://schemas.openxmlformats.org/officeDocument/2006/relationships" ax:classid="{8BD21D30-EC42-11CE-9E0D-00AA006002F3}" ax:persistence="persistStreamInit" r:id="rId1"/>
</file>

<file path=xl/activeX/activeX331.xml><?xml version="1.0" encoding="utf-8"?>
<ax:ocx xmlns:ax="http://schemas.microsoft.com/office/2006/activeX" xmlns:r="http://schemas.openxmlformats.org/officeDocument/2006/relationships" ax:classid="{8BD21D30-EC42-11CE-9E0D-00AA006002F3}" ax:persistence="persistStreamInit" r:id="rId1"/>
</file>

<file path=xl/activeX/activeX332.xml><?xml version="1.0" encoding="utf-8"?>
<ax:ocx xmlns:ax="http://schemas.microsoft.com/office/2006/activeX" xmlns:r="http://schemas.openxmlformats.org/officeDocument/2006/relationships" ax:classid="{8BD21D30-EC42-11CE-9E0D-00AA006002F3}" ax:persistence="persistStreamInit" r:id="rId1"/>
</file>

<file path=xl/activeX/activeX333.xml><?xml version="1.0" encoding="utf-8"?>
<ax:ocx xmlns:ax="http://schemas.microsoft.com/office/2006/activeX" xmlns:r="http://schemas.openxmlformats.org/officeDocument/2006/relationships" ax:classid="{8BD21D30-EC42-11CE-9E0D-00AA006002F3}" ax:persistence="persistStreamInit" r:id="rId1"/>
</file>

<file path=xl/activeX/activeX334.xml><?xml version="1.0" encoding="utf-8"?>
<ax:ocx xmlns:ax="http://schemas.microsoft.com/office/2006/activeX" xmlns:r="http://schemas.openxmlformats.org/officeDocument/2006/relationships" ax:classid="{8BD21D30-EC42-11CE-9E0D-00AA006002F3}" ax:persistence="persistStreamInit" r:id="rId1"/>
</file>

<file path=xl/activeX/activeX335.xml><?xml version="1.0" encoding="utf-8"?>
<ax:ocx xmlns:ax="http://schemas.microsoft.com/office/2006/activeX" xmlns:r="http://schemas.openxmlformats.org/officeDocument/2006/relationships" ax:classid="{8BD21D30-EC42-11CE-9E0D-00AA006002F3}" ax:persistence="persistStreamInit" r:id="rId1"/>
</file>

<file path=xl/activeX/activeX336.xml><?xml version="1.0" encoding="utf-8"?>
<ax:ocx xmlns:ax="http://schemas.microsoft.com/office/2006/activeX" xmlns:r="http://schemas.openxmlformats.org/officeDocument/2006/relationships" ax:classid="{8BD21D30-EC42-11CE-9E0D-00AA006002F3}" ax:persistence="persistStreamInit" r:id="rId1"/>
</file>

<file path=xl/activeX/activeX337.xml><?xml version="1.0" encoding="utf-8"?>
<ax:ocx xmlns:ax="http://schemas.microsoft.com/office/2006/activeX" xmlns:r="http://schemas.openxmlformats.org/officeDocument/2006/relationships" ax:classid="{8BD21D30-EC42-11CE-9E0D-00AA006002F3}" ax:persistence="persistStreamInit" r:id="rId1"/>
</file>

<file path=xl/activeX/activeX338.xml><?xml version="1.0" encoding="utf-8"?>
<ax:ocx xmlns:ax="http://schemas.microsoft.com/office/2006/activeX" xmlns:r="http://schemas.openxmlformats.org/officeDocument/2006/relationships" ax:classid="{8BD21D30-EC42-11CE-9E0D-00AA006002F3}" ax:persistence="persistStreamInit" r:id="rId1"/>
</file>

<file path=xl/activeX/activeX339.xml><?xml version="1.0" encoding="utf-8"?>
<ax:ocx xmlns:ax="http://schemas.microsoft.com/office/2006/activeX" xmlns:r="http://schemas.openxmlformats.org/officeDocument/2006/relationships" ax:classid="{8BD21D30-EC42-11CE-9E0D-00AA006002F3}" ax:persistence="persistStreamInit" r:id="rId1"/>
</file>

<file path=xl/activeX/activeX340.xml><?xml version="1.0" encoding="utf-8"?>
<ax:ocx xmlns:ax="http://schemas.microsoft.com/office/2006/activeX" xmlns:r="http://schemas.openxmlformats.org/officeDocument/2006/relationships" ax:classid="{8BD21D30-EC42-11CE-9E0D-00AA006002F3}" ax:persistence="persistStreamInit" r:id="rId1"/>
</file>

<file path=xl/activeX/activeX341.xml><?xml version="1.0" encoding="utf-8"?>
<ax:ocx xmlns:ax="http://schemas.microsoft.com/office/2006/activeX" xmlns:r="http://schemas.openxmlformats.org/officeDocument/2006/relationships" ax:classid="{8BD21D30-EC42-11CE-9E0D-00AA006002F3}" ax:persistence="persistStreamInit" r:id="rId1"/>
</file>

<file path=xl/activeX/activeX342.xml><?xml version="1.0" encoding="utf-8"?>
<ax:ocx xmlns:ax="http://schemas.microsoft.com/office/2006/activeX" xmlns:r="http://schemas.openxmlformats.org/officeDocument/2006/relationships" ax:classid="{8BD21D30-EC42-11CE-9E0D-00AA006002F3}" ax:persistence="persistStreamInit" r:id="rId1"/>
</file>

<file path=xl/activeX/activeX343.xml><?xml version="1.0" encoding="utf-8"?>
<ax:ocx xmlns:ax="http://schemas.microsoft.com/office/2006/activeX" xmlns:r="http://schemas.openxmlformats.org/officeDocument/2006/relationships" ax:classid="{8BD21D30-EC42-11CE-9E0D-00AA006002F3}" ax:persistence="persistStreamInit" r:id="rId1"/>
</file>

<file path=xl/activeX/activeX344.xml><?xml version="1.0" encoding="utf-8"?>
<ax:ocx xmlns:ax="http://schemas.microsoft.com/office/2006/activeX" xmlns:r="http://schemas.openxmlformats.org/officeDocument/2006/relationships" ax:classid="{8BD21D30-EC42-11CE-9E0D-00AA006002F3}" ax:persistence="persistStreamInit" r:id="rId1"/>
</file>

<file path=xl/activeX/activeX345.xml><?xml version="1.0" encoding="utf-8"?>
<ax:ocx xmlns:ax="http://schemas.microsoft.com/office/2006/activeX" xmlns:r="http://schemas.openxmlformats.org/officeDocument/2006/relationships" ax:classid="{8BD21D30-EC42-11CE-9E0D-00AA006002F3}" ax:persistence="persistStreamInit" r:id="rId1"/>
</file>

<file path=xl/activeX/activeX346.xml><?xml version="1.0" encoding="utf-8"?>
<ax:ocx xmlns:ax="http://schemas.microsoft.com/office/2006/activeX" xmlns:r="http://schemas.openxmlformats.org/officeDocument/2006/relationships" ax:classid="{8BD21D30-EC42-11CE-9E0D-00AA006002F3}" ax:persistence="persistStreamInit" r:id="rId1"/>
</file>

<file path=xl/activeX/activeX347.xml><?xml version="1.0" encoding="utf-8"?>
<ax:ocx xmlns:ax="http://schemas.microsoft.com/office/2006/activeX" xmlns:r="http://schemas.openxmlformats.org/officeDocument/2006/relationships" ax:classid="{8BD21D30-EC42-11CE-9E0D-00AA006002F3}" ax:persistence="persistStreamInit" r:id="rId1"/>
</file>

<file path=xl/activeX/activeX348.xml><?xml version="1.0" encoding="utf-8"?>
<ax:ocx xmlns:ax="http://schemas.microsoft.com/office/2006/activeX" xmlns:r="http://schemas.openxmlformats.org/officeDocument/2006/relationships" ax:classid="{8BD21D30-EC42-11CE-9E0D-00AA006002F3}" ax:persistence="persistStreamInit" r:id="rId1"/>
</file>

<file path=xl/activeX/activeX349.xml><?xml version="1.0" encoding="utf-8"?>
<ax:ocx xmlns:ax="http://schemas.microsoft.com/office/2006/activeX" xmlns:r="http://schemas.openxmlformats.org/officeDocument/2006/relationships" ax:classid="{8BD21D30-EC42-11CE-9E0D-00AA006002F3}" ax:persistence="persistStreamInit" r:id="rId1"/>
</file>

<file path=xl/activeX/activeX350.xml><?xml version="1.0" encoding="utf-8"?>
<ax:ocx xmlns:ax="http://schemas.microsoft.com/office/2006/activeX" xmlns:r="http://schemas.openxmlformats.org/officeDocument/2006/relationships" ax:classid="{8BD21D30-EC42-11CE-9E0D-00AA006002F3}" ax:persistence="persistStreamInit" r:id="rId1"/>
</file>

<file path=xl/activeX/activeX351.xml><?xml version="1.0" encoding="utf-8"?>
<ax:ocx xmlns:ax="http://schemas.microsoft.com/office/2006/activeX" xmlns:r="http://schemas.openxmlformats.org/officeDocument/2006/relationships" ax:classid="{8BD21D30-EC42-11CE-9E0D-00AA006002F3}" ax:persistence="persistStreamInit" r:id="rId1"/>
</file>

<file path=xl/activeX/activeX35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Drop" dropStyle="combo" dx="16" fmlaLink="D10" fmlaRange="Labels!G2:G3" noThreeD="1" sel="0" val="0"/>
</file>

<file path=xl/drawings/_rels/drawing1.xml.rels><?xml version="1.0" encoding="UTF-8"?>

<Relationships xmlns="http://schemas.openxmlformats.org/package/2006/relationships">
  <Relationship Id="rId1" Type="http://schemas.openxmlformats.org/officeDocument/2006/relationships/image" Target="../media/image1.png"/>
  <Relationship Id="rId2" Type="http://schemas.openxmlformats.org/officeDocument/2006/relationships/image" Target="../media/image2.png"/>
</Relationships>

</file>

<file path=xl/drawings/_rels/drawing2.xml.rels><?xml version="1.0" encoding="UTF-8"?>

<Relationships xmlns="http://schemas.openxmlformats.org/package/2006/relationships">
  <Relationship Id="rId1" Type="http://schemas.openxmlformats.org/officeDocument/2006/relationships/image" Target="../media/image1.png"/>
</Relationships>

</file>

<file path=xl/drawings/_rels/vmlDrawing1.vml.rels><?xml version="1.0" encoding="UTF-8"?>

<Relationships xmlns="http://schemas.openxmlformats.org/package/2006/relationships">
  <Relationship Id="rId1" Type="http://schemas.openxmlformats.org/officeDocument/2006/relationships/image" Target="../media/image3.emf"/>
  <Relationship Id="rId2" Type="http://schemas.openxmlformats.org/officeDocument/2006/relationships/image" Target="../media/image4.emf"/>
</Relationships>

</file>

<file path=xl/drawings/_rels/vmlDrawing2.vml.rels><?xml version="1.0" encoding="UTF-8"?>

<Relationships xmlns="http://schemas.openxmlformats.org/package/2006/relationships">
  <Relationship Id="rId1" Type="http://schemas.openxmlformats.org/officeDocument/2006/relationships/image" Target="../media/image9.emf"/>
  <Relationship Id="rId2" Type="http://schemas.openxmlformats.org/officeDocument/2006/relationships/image" Target="../media/image5.emf"/>
  <Relationship Id="rId3" Type="http://schemas.openxmlformats.org/officeDocument/2006/relationships/image" Target="../media/image8.emf"/>
  <Relationship Id="rId4" Type="http://schemas.openxmlformats.org/officeDocument/2006/relationships/image" Target="../media/image6.emf"/>
  <Relationship Id="rId5" Type="http://schemas.openxmlformats.org/officeDocument/2006/relationships/image" Target="../media/image7.emf"/>
</Relationships>

</file>

<file path=xl/drawings/drawing1.xml><?xml version="1.0" encoding="utf-8"?>
<xdr:wsDr xmlns:xdr="http://schemas.openxmlformats.org/drawingml/2006/spreadsheetDrawing" xmlns:a="http://schemas.openxmlformats.org/drawingml/2006/main">
  <xdr:twoCellAnchor editAs="oneCell">
    <xdr:from>
      <xdr:col>2</xdr:col>
      <xdr:colOff>8524875</xdr:colOff>
      <xdr:row>1</xdr:row>
      <xdr:rowOff>79744</xdr:rowOff>
    </xdr:from>
    <xdr:to>
      <xdr:col>256</xdr:col>
      <xdr:colOff>600075</xdr:colOff>
      <xdr:row>3</xdr:row>
      <xdr:rowOff>142875</xdr:rowOff>
    </xdr:to>
    <xdr:pic>
      <xdr:nvPicPr>
        <xdr:cNvPr id="4" name="Picture 2">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86975" y="260719"/>
          <a:ext cx="1981200" cy="5298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0</xdr:row>
      <xdr:rowOff>0</xdr:rowOff>
    </xdr:from>
    <xdr:to>
      <xdr:col>1</xdr:col>
      <xdr:colOff>304800</xdr:colOff>
      <xdr:row>5</xdr:row>
      <xdr:rowOff>158211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0" y="0"/>
          <a:ext cx="1379220" cy="12173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22</xdr:row>
          <xdr:rowOff>9525</xdr:rowOff>
        </xdr:from>
        <xdr:to>
          <xdr:col>6</xdr:col>
          <xdr:colOff>0</xdr:colOff>
          <xdr:row>23</xdr:row>
          <xdr:rowOff>9525</xdr:rowOff>
        </xdr:to>
        <xdr:sp macro="" textlink="">
          <xdr:nvSpPr>
            <xdr:cNvPr id="1169" name="DDS1GDCOUNTRY"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9525</xdr:rowOff>
        </xdr:from>
        <xdr:to>
          <xdr:col>5</xdr:col>
          <xdr:colOff>2552700</xdr:colOff>
          <xdr:row>35</xdr:row>
          <xdr:rowOff>9525</xdr:rowOff>
        </xdr:to>
        <xdr:sp macro="" textlink="">
          <xdr:nvSpPr>
            <xdr:cNvPr id="1171" name="DDS1ACOUNTRY"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838200</xdr:colOff>
      <xdr:row>0</xdr:row>
      <xdr:rowOff>76200</xdr:rowOff>
    </xdr:from>
    <xdr:to>
      <xdr:col>9</xdr:col>
      <xdr:colOff>838200</xdr:colOff>
      <xdr:row>2</xdr:row>
      <xdr:rowOff>152400</xdr:rowOff>
    </xdr:to>
    <xdr:pic>
      <xdr:nvPicPr>
        <xdr:cNvPr id="1571" name="Picture 2">
          <a:extLst>
            <a:ext uri="{FF2B5EF4-FFF2-40B4-BE49-F238E27FC236}">
              <a16:creationId xmlns:a16="http://schemas.microsoft.com/office/drawing/2014/main" id="{00000000-0008-0000-0100-00002306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7675" y="76200"/>
          <a:ext cx="163830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47625</xdr:colOff>
          <xdr:row>1</xdr:row>
          <xdr:rowOff>19050</xdr:rowOff>
        </xdr:from>
        <xdr:to>
          <xdr:col>7</xdr:col>
          <xdr:colOff>533400</xdr:colOff>
          <xdr:row>1</xdr:row>
          <xdr:rowOff>161925</xdr:rowOff>
        </xdr:to>
        <xdr:sp macro="" textlink="">
          <xdr:nvSpPr>
            <xdr:cNvPr id="1512" name="Button 488" hidden="1">
              <a:extLst>
                <a:ext uri="{63B3BB69-23CF-44E3-9099-C40C66FF867C}">
                  <a14:compatExt spid="_x0000_s1512"/>
                </a:ext>
                <a:ext uri="{FF2B5EF4-FFF2-40B4-BE49-F238E27FC236}">
                  <a16:creationId xmlns:a16="http://schemas.microsoft.com/office/drawing/2014/main" id="{00000000-0008-0000-0100-0000E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9525</xdr:rowOff>
        </xdr:from>
        <xdr:to>
          <xdr:col>2</xdr:col>
          <xdr:colOff>28575</xdr:colOff>
          <xdr:row>7</xdr:row>
          <xdr:rowOff>9525</xdr:rowOff>
        </xdr:to>
        <xdr:sp macro="" textlink="">
          <xdr:nvSpPr>
            <xdr:cNvPr id="21505" name="GGDD01"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0</xdr:rowOff>
        </xdr:from>
        <xdr:to>
          <xdr:col>2</xdr:col>
          <xdr:colOff>28575</xdr:colOff>
          <xdr:row>8</xdr:row>
          <xdr:rowOff>0</xdr:rowOff>
        </xdr:to>
        <xdr:sp macro="" textlink="">
          <xdr:nvSpPr>
            <xdr:cNvPr id="21506" name="GGDD02" hidden="1">
              <a:extLst>
                <a:ext uri="{63B3BB69-23CF-44E3-9099-C40C66FF867C}">
                  <a14:compatExt spid="_x0000_s21506"/>
                </a:ext>
                <a:ext uri="{FF2B5EF4-FFF2-40B4-BE49-F238E27FC236}">
                  <a16:creationId xmlns:a16="http://schemas.microsoft.com/office/drawing/2014/main" id="{00000000-0008-0000-02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2</xdr:col>
          <xdr:colOff>28575</xdr:colOff>
          <xdr:row>9</xdr:row>
          <xdr:rowOff>0</xdr:rowOff>
        </xdr:to>
        <xdr:sp macro="" textlink="">
          <xdr:nvSpPr>
            <xdr:cNvPr id="21507" name="GGDD03" hidden="1">
              <a:extLst>
                <a:ext uri="{63B3BB69-23CF-44E3-9099-C40C66FF867C}">
                  <a14:compatExt spid="_x0000_s21507"/>
                </a:ext>
                <a:ext uri="{FF2B5EF4-FFF2-40B4-BE49-F238E27FC236}">
                  <a16:creationId xmlns:a16="http://schemas.microsoft.com/office/drawing/2014/main" id="{00000000-0008-0000-02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2</xdr:col>
          <xdr:colOff>28575</xdr:colOff>
          <xdr:row>10</xdr:row>
          <xdr:rowOff>0</xdr:rowOff>
        </xdr:to>
        <xdr:sp macro="" textlink="">
          <xdr:nvSpPr>
            <xdr:cNvPr id="21508" name="GGDD0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28575</xdr:colOff>
          <xdr:row>11</xdr:row>
          <xdr:rowOff>0</xdr:rowOff>
        </xdr:to>
        <xdr:sp macro="" textlink="">
          <xdr:nvSpPr>
            <xdr:cNvPr id="21509" name="GGDD05" hidden="1">
              <a:extLst>
                <a:ext uri="{63B3BB69-23CF-44E3-9099-C40C66FF867C}">
                  <a14:compatExt spid="_x0000_s21509"/>
                </a:ext>
                <a:ext uri="{FF2B5EF4-FFF2-40B4-BE49-F238E27FC236}">
                  <a16:creationId xmlns:a16="http://schemas.microsoft.com/office/drawing/2014/main" id="{00000000-0008-0000-02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2</xdr:col>
          <xdr:colOff>28575</xdr:colOff>
          <xdr:row>12</xdr:row>
          <xdr:rowOff>0</xdr:rowOff>
        </xdr:to>
        <xdr:sp macro="" textlink="">
          <xdr:nvSpPr>
            <xdr:cNvPr id="21510" name="GGDD06" hidden="1">
              <a:extLst>
                <a:ext uri="{63B3BB69-23CF-44E3-9099-C40C66FF867C}">
                  <a14:compatExt spid="_x0000_s21510"/>
                </a:ext>
                <a:ext uri="{FF2B5EF4-FFF2-40B4-BE49-F238E27FC236}">
                  <a16:creationId xmlns:a16="http://schemas.microsoft.com/office/drawing/2014/main" id="{00000000-0008-0000-02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0</xdr:rowOff>
        </xdr:from>
        <xdr:to>
          <xdr:col>2</xdr:col>
          <xdr:colOff>28575</xdr:colOff>
          <xdr:row>13</xdr:row>
          <xdr:rowOff>0</xdr:rowOff>
        </xdr:to>
        <xdr:sp macro="" textlink="">
          <xdr:nvSpPr>
            <xdr:cNvPr id="21511" name="GGDD07" hidden="1">
              <a:extLst>
                <a:ext uri="{63B3BB69-23CF-44E3-9099-C40C66FF867C}">
                  <a14:compatExt spid="_x0000_s21511"/>
                </a:ext>
                <a:ext uri="{FF2B5EF4-FFF2-40B4-BE49-F238E27FC236}">
                  <a16:creationId xmlns:a16="http://schemas.microsoft.com/office/drawing/2014/main" id="{00000000-0008-0000-02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2</xdr:col>
          <xdr:colOff>28575</xdr:colOff>
          <xdr:row>14</xdr:row>
          <xdr:rowOff>0</xdr:rowOff>
        </xdr:to>
        <xdr:sp macro="" textlink="">
          <xdr:nvSpPr>
            <xdr:cNvPr id="21512" name="GGDD08" hidden="1">
              <a:extLst>
                <a:ext uri="{63B3BB69-23CF-44E3-9099-C40C66FF867C}">
                  <a14:compatExt spid="_x0000_s21512"/>
                </a:ext>
                <a:ext uri="{FF2B5EF4-FFF2-40B4-BE49-F238E27FC236}">
                  <a16:creationId xmlns:a16="http://schemas.microsoft.com/office/drawing/2014/main" id="{00000000-0008-0000-02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2</xdr:col>
          <xdr:colOff>28575</xdr:colOff>
          <xdr:row>15</xdr:row>
          <xdr:rowOff>0</xdr:rowOff>
        </xdr:to>
        <xdr:sp macro="" textlink="">
          <xdr:nvSpPr>
            <xdr:cNvPr id="21513" name="GGDD09" hidden="1">
              <a:extLst>
                <a:ext uri="{63B3BB69-23CF-44E3-9099-C40C66FF867C}">
                  <a14:compatExt spid="_x0000_s21513"/>
                </a:ext>
                <a:ext uri="{FF2B5EF4-FFF2-40B4-BE49-F238E27FC236}">
                  <a16:creationId xmlns:a16="http://schemas.microsoft.com/office/drawing/2014/main" id="{00000000-0008-0000-02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0</xdr:rowOff>
        </xdr:from>
        <xdr:to>
          <xdr:col>2</xdr:col>
          <xdr:colOff>28575</xdr:colOff>
          <xdr:row>16</xdr:row>
          <xdr:rowOff>0</xdr:rowOff>
        </xdr:to>
        <xdr:sp macro="" textlink="">
          <xdr:nvSpPr>
            <xdr:cNvPr id="21514" name="GGDD10" hidden="1">
              <a:extLst>
                <a:ext uri="{63B3BB69-23CF-44E3-9099-C40C66FF867C}">
                  <a14:compatExt spid="_x0000_s21514"/>
                </a:ext>
                <a:ext uri="{FF2B5EF4-FFF2-40B4-BE49-F238E27FC236}">
                  <a16:creationId xmlns:a16="http://schemas.microsoft.com/office/drawing/2014/main" id="{00000000-0008-0000-02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16</xdr:row>
          <xdr:rowOff>0</xdr:rowOff>
        </xdr:from>
        <xdr:to>
          <xdr:col>2</xdr:col>
          <xdr:colOff>28575</xdr:colOff>
          <xdr:row>17</xdr:row>
          <xdr:rowOff>0</xdr:rowOff>
        </xdr:to>
        <xdr:sp macro="" textlink="">
          <xdr:nvSpPr>
            <xdr:cNvPr id="21515" name="GGDD11" hidden="1">
              <a:extLst>
                <a:ext uri="{63B3BB69-23CF-44E3-9099-C40C66FF867C}">
                  <a14:compatExt spid="_x0000_s21515"/>
                </a:ext>
                <a:ext uri="{FF2B5EF4-FFF2-40B4-BE49-F238E27FC236}">
                  <a16:creationId xmlns:a16="http://schemas.microsoft.com/office/drawing/2014/main" id="{00000000-0008-0000-02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0</xdr:rowOff>
        </xdr:from>
        <xdr:to>
          <xdr:col>14</xdr:col>
          <xdr:colOff>714375</xdr:colOff>
          <xdr:row>7</xdr:row>
          <xdr:rowOff>0</xdr:rowOff>
        </xdr:to>
        <xdr:sp macro="" textlink="">
          <xdr:nvSpPr>
            <xdr:cNvPr id="21516" name="DDCROPSCOUNTRY0101" hidden="1">
              <a:extLst>
                <a:ext uri="{63B3BB69-23CF-44E3-9099-C40C66FF867C}">
                  <a14:compatExt spid="_x0000_s21516"/>
                </a:ext>
                <a:ext uri="{FF2B5EF4-FFF2-40B4-BE49-F238E27FC236}">
                  <a16:creationId xmlns:a16="http://schemas.microsoft.com/office/drawing/2014/main" id="{00000000-0008-0000-02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7</xdr:row>
          <xdr:rowOff>0</xdr:rowOff>
        </xdr:from>
        <xdr:to>
          <xdr:col>14</xdr:col>
          <xdr:colOff>714375</xdr:colOff>
          <xdr:row>8</xdr:row>
          <xdr:rowOff>0</xdr:rowOff>
        </xdr:to>
        <xdr:sp macro="" textlink="">
          <xdr:nvSpPr>
            <xdr:cNvPr id="21517" name="DDCROPSCOUNTRY0201" hidden="1">
              <a:extLst>
                <a:ext uri="{63B3BB69-23CF-44E3-9099-C40C66FF867C}">
                  <a14:compatExt spid="_x0000_s21517"/>
                </a:ext>
                <a:ext uri="{FF2B5EF4-FFF2-40B4-BE49-F238E27FC236}">
                  <a16:creationId xmlns:a16="http://schemas.microsoft.com/office/drawing/2014/main" id="{00000000-0008-0000-02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0</xdr:rowOff>
        </xdr:from>
        <xdr:to>
          <xdr:col>14</xdr:col>
          <xdr:colOff>714375</xdr:colOff>
          <xdr:row>9</xdr:row>
          <xdr:rowOff>0</xdr:rowOff>
        </xdr:to>
        <xdr:sp macro="" textlink="">
          <xdr:nvSpPr>
            <xdr:cNvPr id="21518" name="DDCROPSCOUNTRY0301" hidden="1">
              <a:extLst>
                <a:ext uri="{63B3BB69-23CF-44E3-9099-C40C66FF867C}">
                  <a14:compatExt spid="_x0000_s21518"/>
                </a:ext>
                <a:ext uri="{FF2B5EF4-FFF2-40B4-BE49-F238E27FC236}">
                  <a16:creationId xmlns:a16="http://schemas.microsoft.com/office/drawing/2014/main" id="{00000000-0008-0000-02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9</xdr:row>
          <xdr:rowOff>0</xdr:rowOff>
        </xdr:from>
        <xdr:to>
          <xdr:col>14</xdr:col>
          <xdr:colOff>714375</xdr:colOff>
          <xdr:row>10</xdr:row>
          <xdr:rowOff>0</xdr:rowOff>
        </xdr:to>
        <xdr:sp macro="" textlink="">
          <xdr:nvSpPr>
            <xdr:cNvPr id="21519" name="DDCROPSCOUNTRY0401" hidden="1">
              <a:extLst>
                <a:ext uri="{63B3BB69-23CF-44E3-9099-C40C66FF867C}">
                  <a14:compatExt spid="_x0000_s21519"/>
                </a:ext>
                <a:ext uri="{FF2B5EF4-FFF2-40B4-BE49-F238E27FC236}">
                  <a16:creationId xmlns:a16="http://schemas.microsoft.com/office/drawing/2014/main" id="{00000000-0008-0000-02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10</xdr:row>
          <xdr:rowOff>0</xdr:rowOff>
        </xdr:from>
        <xdr:to>
          <xdr:col>14</xdr:col>
          <xdr:colOff>714375</xdr:colOff>
          <xdr:row>11</xdr:row>
          <xdr:rowOff>0</xdr:rowOff>
        </xdr:to>
        <xdr:sp macro="" textlink="">
          <xdr:nvSpPr>
            <xdr:cNvPr id="21520" name="DDCROPSCOUNTRY0501" hidden="1">
              <a:extLst>
                <a:ext uri="{63B3BB69-23CF-44E3-9099-C40C66FF867C}">
                  <a14:compatExt spid="_x0000_s21520"/>
                </a:ext>
                <a:ext uri="{FF2B5EF4-FFF2-40B4-BE49-F238E27FC236}">
                  <a16:creationId xmlns:a16="http://schemas.microsoft.com/office/drawing/2014/main" id="{00000000-0008-0000-02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11</xdr:row>
          <xdr:rowOff>0</xdr:rowOff>
        </xdr:from>
        <xdr:to>
          <xdr:col>14</xdr:col>
          <xdr:colOff>714375</xdr:colOff>
          <xdr:row>12</xdr:row>
          <xdr:rowOff>0</xdr:rowOff>
        </xdr:to>
        <xdr:sp macro="" textlink="">
          <xdr:nvSpPr>
            <xdr:cNvPr id="21521" name="DDCROPSCOUNTRY0601" hidden="1">
              <a:extLst>
                <a:ext uri="{63B3BB69-23CF-44E3-9099-C40C66FF867C}">
                  <a14:compatExt spid="_x0000_s21521"/>
                </a:ext>
                <a:ext uri="{FF2B5EF4-FFF2-40B4-BE49-F238E27FC236}">
                  <a16:creationId xmlns:a16="http://schemas.microsoft.com/office/drawing/2014/main" id="{00000000-0008-0000-02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12</xdr:row>
          <xdr:rowOff>0</xdr:rowOff>
        </xdr:from>
        <xdr:to>
          <xdr:col>14</xdr:col>
          <xdr:colOff>714375</xdr:colOff>
          <xdr:row>13</xdr:row>
          <xdr:rowOff>0</xdr:rowOff>
        </xdr:to>
        <xdr:sp macro="" textlink="">
          <xdr:nvSpPr>
            <xdr:cNvPr id="21522" name="DDCROPSCOUNTRY0701" hidden="1">
              <a:extLst>
                <a:ext uri="{63B3BB69-23CF-44E3-9099-C40C66FF867C}">
                  <a14:compatExt spid="_x0000_s21522"/>
                </a:ext>
                <a:ext uri="{FF2B5EF4-FFF2-40B4-BE49-F238E27FC236}">
                  <a16:creationId xmlns:a16="http://schemas.microsoft.com/office/drawing/2014/main" id="{00000000-0008-0000-02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13</xdr:row>
          <xdr:rowOff>0</xdr:rowOff>
        </xdr:from>
        <xdr:to>
          <xdr:col>14</xdr:col>
          <xdr:colOff>714375</xdr:colOff>
          <xdr:row>14</xdr:row>
          <xdr:rowOff>0</xdr:rowOff>
        </xdr:to>
        <xdr:sp macro="" textlink="">
          <xdr:nvSpPr>
            <xdr:cNvPr id="21523" name="DDCROPSCOUNTRY0801" hidden="1">
              <a:extLst>
                <a:ext uri="{63B3BB69-23CF-44E3-9099-C40C66FF867C}">
                  <a14:compatExt spid="_x0000_s21523"/>
                </a:ext>
                <a:ext uri="{FF2B5EF4-FFF2-40B4-BE49-F238E27FC236}">
                  <a16:creationId xmlns:a16="http://schemas.microsoft.com/office/drawing/2014/main" id="{00000000-0008-0000-02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14</xdr:row>
          <xdr:rowOff>0</xdr:rowOff>
        </xdr:from>
        <xdr:to>
          <xdr:col>14</xdr:col>
          <xdr:colOff>714375</xdr:colOff>
          <xdr:row>15</xdr:row>
          <xdr:rowOff>0</xdr:rowOff>
        </xdr:to>
        <xdr:sp macro="" textlink="">
          <xdr:nvSpPr>
            <xdr:cNvPr id="21524" name="DDCROPSCOUNTRY0901" hidden="1">
              <a:extLst>
                <a:ext uri="{63B3BB69-23CF-44E3-9099-C40C66FF867C}">
                  <a14:compatExt spid="_x0000_s21524"/>
                </a:ext>
                <a:ext uri="{FF2B5EF4-FFF2-40B4-BE49-F238E27FC236}">
                  <a16:creationId xmlns:a16="http://schemas.microsoft.com/office/drawing/2014/main" id="{00000000-0008-0000-02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15</xdr:row>
          <xdr:rowOff>0</xdr:rowOff>
        </xdr:from>
        <xdr:to>
          <xdr:col>14</xdr:col>
          <xdr:colOff>714375</xdr:colOff>
          <xdr:row>16</xdr:row>
          <xdr:rowOff>0</xdr:rowOff>
        </xdr:to>
        <xdr:sp macro="" textlink="">
          <xdr:nvSpPr>
            <xdr:cNvPr id="21525" name="DDCROPSCOUNTRY1001" hidden="1">
              <a:extLst>
                <a:ext uri="{63B3BB69-23CF-44E3-9099-C40C66FF867C}">
                  <a14:compatExt spid="_x0000_s21525"/>
                </a:ext>
                <a:ext uri="{FF2B5EF4-FFF2-40B4-BE49-F238E27FC236}">
                  <a16:creationId xmlns:a16="http://schemas.microsoft.com/office/drawing/2014/main" id="{00000000-0008-0000-02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16</xdr:row>
          <xdr:rowOff>0</xdr:rowOff>
        </xdr:from>
        <xdr:to>
          <xdr:col>14</xdr:col>
          <xdr:colOff>714375</xdr:colOff>
          <xdr:row>17</xdr:row>
          <xdr:rowOff>0</xdr:rowOff>
        </xdr:to>
        <xdr:sp macro="" textlink="">
          <xdr:nvSpPr>
            <xdr:cNvPr id="21526" name="DDCROPSCOUNTRY1101" hidden="1">
              <a:extLst>
                <a:ext uri="{63B3BB69-23CF-44E3-9099-C40C66FF867C}">
                  <a14:compatExt spid="_x0000_s21526"/>
                </a:ext>
                <a:ext uri="{FF2B5EF4-FFF2-40B4-BE49-F238E27FC236}">
                  <a16:creationId xmlns:a16="http://schemas.microsoft.com/office/drawing/2014/main" id="{00000000-0008-0000-02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17</xdr:row>
          <xdr:rowOff>0</xdr:rowOff>
        </xdr:from>
        <xdr:to>
          <xdr:col>14</xdr:col>
          <xdr:colOff>714375</xdr:colOff>
          <xdr:row>18</xdr:row>
          <xdr:rowOff>0</xdr:rowOff>
        </xdr:to>
        <xdr:sp macro="" textlink="">
          <xdr:nvSpPr>
            <xdr:cNvPr id="21527" name="DDCROPSCOUNTRY1201" hidden="1">
              <a:extLst>
                <a:ext uri="{63B3BB69-23CF-44E3-9099-C40C66FF867C}">
                  <a14:compatExt spid="_x0000_s21527"/>
                </a:ext>
                <a:ext uri="{FF2B5EF4-FFF2-40B4-BE49-F238E27FC236}">
                  <a16:creationId xmlns:a16="http://schemas.microsoft.com/office/drawing/2014/main" id="{00000000-0008-0000-02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6</xdr:row>
          <xdr:rowOff>0</xdr:rowOff>
        </xdr:from>
        <xdr:to>
          <xdr:col>14</xdr:col>
          <xdr:colOff>1447800</xdr:colOff>
          <xdr:row>7</xdr:row>
          <xdr:rowOff>0</xdr:rowOff>
        </xdr:to>
        <xdr:sp macro="" textlink="">
          <xdr:nvSpPr>
            <xdr:cNvPr id="21528" name="DDCROPSCOUNTRY0102" hidden="1">
              <a:extLst>
                <a:ext uri="{63B3BB69-23CF-44E3-9099-C40C66FF867C}">
                  <a14:compatExt spid="_x0000_s21528"/>
                </a:ext>
                <a:ext uri="{FF2B5EF4-FFF2-40B4-BE49-F238E27FC236}">
                  <a16:creationId xmlns:a16="http://schemas.microsoft.com/office/drawing/2014/main" id="{00000000-0008-0000-02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7</xdr:row>
          <xdr:rowOff>0</xdr:rowOff>
        </xdr:from>
        <xdr:to>
          <xdr:col>14</xdr:col>
          <xdr:colOff>1447800</xdr:colOff>
          <xdr:row>8</xdr:row>
          <xdr:rowOff>0</xdr:rowOff>
        </xdr:to>
        <xdr:sp macro="" textlink="">
          <xdr:nvSpPr>
            <xdr:cNvPr id="21529" name="DDCROPSCOUNTRY0202" hidden="1">
              <a:extLst>
                <a:ext uri="{63B3BB69-23CF-44E3-9099-C40C66FF867C}">
                  <a14:compatExt spid="_x0000_s21529"/>
                </a:ext>
                <a:ext uri="{FF2B5EF4-FFF2-40B4-BE49-F238E27FC236}">
                  <a16:creationId xmlns:a16="http://schemas.microsoft.com/office/drawing/2014/main" id="{00000000-0008-0000-02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8</xdr:row>
          <xdr:rowOff>0</xdr:rowOff>
        </xdr:from>
        <xdr:to>
          <xdr:col>14</xdr:col>
          <xdr:colOff>1447800</xdr:colOff>
          <xdr:row>9</xdr:row>
          <xdr:rowOff>0</xdr:rowOff>
        </xdr:to>
        <xdr:sp macro="" textlink="">
          <xdr:nvSpPr>
            <xdr:cNvPr id="21530" name="DDCROPSCOUNTRY0302" hidden="1">
              <a:extLst>
                <a:ext uri="{63B3BB69-23CF-44E3-9099-C40C66FF867C}">
                  <a14:compatExt spid="_x0000_s21530"/>
                </a:ext>
                <a:ext uri="{FF2B5EF4-FFF2-40B4-BE49-F238E27FC236}">
                  <a16:creationId xmlns:a16="http://schemas.microsoft.com/office/drawing/2014/main" id="{00000000-0008-0000-02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9</xdr:row>
          <xdr:rowOff>0</xdr:rowOff>
        </xdr:from>
        <xdr:to>
          <xdr:col>14</xdr:col>
          <xdr:colOff>1447800</xdr:colOff>
          <xdr:row>10</xdr:row>
          <xdr:rowOff>0</xdr:rowOff>
        </xdr:to>
        <xdr:sp macro="" textlink="">
          <xdr:nvSpPr>
            <xdr:cNvPr id="21531" name="DDCROPSCOUNTRY0402" hidden="1">
              <a:extLst>
                <a:ext uri="{63B3BB69-23CF-44E3-9099-C40C66FF867C}">
                  <a14:compatExt spid="_x0000_s21531"/>
                </a:ext>
                <a:ext uri="{FF2B5EF4-FFF2-40B4-BE49-F238E27FC236}">
                  <a16:creationId xmlns:a16="http://schemas.microsoft.com/office/drawing/2014/main" id="{00000000-0008-0000-02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10</xdr:row>
          <xdr:rowOff>0</xdr:rowOff>
        </xdr:from>
        <xdr:to>
          <xdr:col>14</xdr:col>
          <xdr:colOff>1447800</xdr:colOff>
          <xdr:row>11</xdr:row>
          <xdr:rowOff>0</xdr:rowOff>
        </xdr:to>
        <xdr:sp macro="" textlink="">
          <xdr:nvSpPr>
            <xdr:cNvPr id="21532" name="DDCROPSCOUNTRY0502" hidden="1">
              <a:extLst>
                <a:ext uri="{63B3BB69-23CF-44E3-9099-C40C66FF867C}">
                  <a14:compatExt spid="_x0000_s21532"/>
                </a:ext>
                <a:ext uri="{FF2B5EF4-FFF2-40B4-BE49-F238E27FC236}">
                  <a16:creationId xmlns:a16="http://schemas.microsoft.com/office/drawing/2014/main" id="{00000000-0008-0000-02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11</xdr:row>
          <xdr:rowOff>0</xdr:rowOff>
        </xdr:from>
        <xdr:to>
          <xdr:col>14</xdr:col>
          <xdr:colOff>1447800</xdr:colOff>
          <xdr:row>12</xdr:row>
          <xdr:rowOff>0</xdr:rowOff>
        </xdr:to>
        <xdr:sp macro="" textlink="">
          <xdr:nvSpPr>
            <xdr:cNvPr id="21533" name="DDCROPSCOUNTRY0602" hidden="1">
              <a:extLst>
                <a:ext uri="{63B3BB69-23CF-44E3-9099-C40C66FF867C}">
                  <a14:compatExt spid="_x0000_s21533"/>
                </a:ext>
                <a:ext uri="{FF2B5EF4-FFF2-40B4-BE49-F238E27FC236}">
                  <a16:creationId xmlns:a16="http://schemas.microsoft.com/office/drawing/2014/main" id="{00000000-0008-0000-02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12</xdr:row>
          <xdr:rowOff>0</xdr:rowOff>
        </xdr:from>
        <xdr:to>
          <xdr:col>14</xdr:col>
          <xdr:colOff>1447800</xdr:colOff>
          <xdr:row>13</xdr:row>
          <xdr:rowOff>0</xdr:rowOff>
        </xdr:to>
        <xdr:sp macro="" textlink="">
          <xdr:nvSpPr>
            <xdr:cNvPr id="21534" name="DDCROPSCOUNTRY0702" hidden="1">
              <a:extLst>
                <a:ext uri="{63B3BB69-23CF-44E3-9099-C40C66FF867C}">
                  <a14:compatExt spid="_x0000_s21534"/>
                </a:ext>
                <a:ext uri="{FF2B5EF4-FFF2-40B4-BE49-F238E27FC236}">
                  <a16:creationId xmlns:a16="http://schemas.microsoft.com/office/drawing/2014/main" id="{00000000-0008-0000-02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13</xdr:row>
          <xdr:rowOff>0</xdr:rowOff>
        </xdr:from>
        <xdr:to>
          <xdr:col>14</xdr:col>
          <xdr:colOff>1447800</xdr:colOff>
          <xdr:row>14</xdr:row>
          <xdr:rowOff>0</xdr:rowOff>
        </xdr:to>
        <xdr:sp macro="" textlink="">
          <xdr:nvSpPr>
            <xdr:cNvPr id="21535" name="DDCROPSCOUNTRY0802" hidden="1">
              <a:extLst>
                <a:ext uri="{63B3BB69-23CF-44E3-9099-C40C66FF867C}">
                  <a14:compatExt spid="_x0000_s21535"/>
                </a:ext>
                <a:ext uri="{FF2B5EF4-FFF2-40B4-BE49-F238E27FC236}">
                  <a16:creationId xmlns:a16="http://schemas.microsoft.com/office/drawing/2014/main" id="{00000000-0008-0000-02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14</xdr:row>
          <xdr:rowOff>0</xdr:rowOff>
        </xdr:from>
        <xdr:to>
          <xdr:col>14</xdr:col>
          <xdr:colOff>1447800</xdr:colOff>
          <xdr:row>15</xdr:row>
          <xdr:rowOff>0</xdr:rowOff>
        </xdr:to>
        <xdr:sp macro="" textlink="">
          <xdr:nvSpPr>
            <xdr:cNvPr id="21536" name="DDCROPSCOUNTRY0902" hidden="1">
              <a:extLst>
                <a:ext uri="{63B3BB69-23CF-44E3-9099-C40C66FF867C}">
                  <a14:compatExt spid="_x0000_s21536"/>
                </a:ext>
                <a:ext uri="{FF2B5EF4-FFF2-40B4-BE49-F238E27FC236}">
                  <a16:creationId xmlns:a16="http://schemas.microsoft.com/office/drawing/2014/main" id="{00000000-0008-0000-02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15</xdr:row>
          <xdr:rowOff>0</xdr:rowOff>
        </xdr:from>
        <xdr:to>
          <xdr:col>14</xdr:col>
          <xdr:colOff>1447800</xdr:colOff>
          <xdr:row>16</xdr:row>
          <xdr:rowOff>0</xdr:rowOff>
        </xdr:to>
        <xdr:sp macro="" textlink="">
          <xdr:nvSpPr>
            <xdr:cNvPr id="21537" name="DDCROPSCOUNTRY1002" hidden="1">
              <a:extLst>
                <a:ext uri="{63B3BB69-23CF-44E3-9099-C40C66FF867C}">
                  <a14:compatExt spid="_x0000_s21537"/>
                </a:ext>
                <a:ext uri="{FF2B5EF4-FFF2-40B4-BE49-F238E27FC236}">
                  <a16:creationId xmlns:a16="http://schemas.microsoft.com/office/drawing/2014/main" id="{00000000-0008-0000-02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16</xdr:row>
          <xdr:rowOff>0</xdr:rowOff>
        </xdr:from>
        <xdr:to>
          <xdr:col>14</xdr:col>
          <xdr:colOff>1447800</xdr:colOff>
          <xdr:row>17</xdr:row>
          <xdr:rowOff>0</xdr:rowOff>
        </xdr:to>
        <xdr:sp macro="" textlink="">
          <xdr:nvSpPr>
            <xdr:cNvPr id="21538" name="DDCROPSCOUNTRY1102" hidden="1">
              <a:extLst>
                <a:ext uri="{63B3BB69-23CF-44E3-9099-C40C66FF867C}">
                  <a14:compatExt spid="_x0000_s21538"/>
                </a:ext>
                <a:ext uri="{FF2B5EF4-FFF2-40B4-BE49-F238E27FC236}">
                  <a16:creationId xmlns:a16="http://schemas.microsoft.com/office/drawing/2014/main" id="{00000000-0008-0000-02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17</xdr:row>
          <xdr:rowOff>0</xdr:rowOff>
        </xdr:from>
        <xdr:to>
          <xdr:col>14</xdr:col>
          <xdr:colOff>1447800</xdr:colOff>
          <xdr:row>18</xdr:row>
          <xdr:rowOff>0</xdr:rowOff>
        </xdr:to>
        <xdr:sp macro="" textlink="">
          <xdr:nvSpPr>
            <xdr:cNvPr id="21539" name="DDCROPSCOUNTRY1202" hidden="1">
              <a:extLst>
                <a:ext uri="{63B3BB69-23CF-44E3-9099-C40C66FF867C}">
                  <a14:compatExt spid="_x0000_s21539"/>
                </a:ext>
                <a:ext uri="{FF2B5EF4-FFF2-40B4-BE49-F238E27FC236}">
                  <a16:creationId xmlns:a16="http://schemas.microsoft.com/office/drawing/2014/main" id="{00000000-0008-0000-0200-00002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6</xdr:row>
          <xdr:rowOff>0</xdr:rowOff>
        </xdr:from>
        <xdr:to>
          <xdr:col>14</xdr:col>
          <xdr:colOff>2190750</xdr:colOff>
          <xdr:row>7</xdr:row>
          <xdr:rowOff>0</xdr:rowOff>
        </xdr:to>
        <xdr:sp macro="" textlink="">
          <xdr:nvSpPr>
            <xdr:cNvPr id="21540" name="DDCROPSCOUNTRY0103" hidden="1">
              <a:extLst>
                <a:ext uri="{63B3BB69-23CF-44E3-9099-C40C66FF867C}">
                  <a14:compatExt spid="_x0000_s21540"/>
                </a:ext>
                <a:ext uri="{FF2B5EF4-FFF2-40B4-BE49-F238E27FC236}">
                  <a16:creationId xmlns:a16="http://schemas.microsoft.com/office/drawing/2014/main" id="{00000000-0008-0000-0200-00002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7</xdr:row>
          <xdr:rowOff>0</xdr:rowOff>
        </xdr:from>
        <xdr:to>
          <xdr:col>14</xdr:col>
          <xdr:colOff>2190750</xdr:colOff>
          <xdr:row>8</xdr:row>
          <xdr:rowOff>0</xdr:rowOff>
        </xdr:to>
        <xdr:sp macro="" textlink="">
          <xdr:nvSpPr>
            <xdr:cNvPr id="21541" name="DDCROPSCOUNTRY0203" hidden="1">
              <a:extLst>
                <a:ext uri="{63B3BB69-23CF-44E3-9099-C40C66FF867C}">
                  <a14:compatExt spid="_x0000_s21541"/>
                </a:ext>
                <a:ext uri="{FF2B5EF4-FFF2-40B4-BE49-F238E27FC236}">
                  <a16:creationId xmlns:a16="http://schemas.microsoft.com/office/drawing/2014/main" id="{00000000-0008-0000-0200-00002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8</xdr:row>
          <xdr:rowOff>0</xdr:rowOff>
        </xdr:from>
        <xdr:to>
          <xdr:col>14</xdr:col>
          <xdr:colOff>2190750</xdr:colOff>
          <xdr:row>9</xdr:row>
          <xdr:rowOff>0</xdr:rowOff>
        </xdr:to>
        <xdr:sp macro="" textlink="">
          <xdr:nvSpPr>
            <xdr:cNvPr id="21542" name="DDCROPSCOUNTRY0303" hidden="1">
              <a:extLst>
                <a:ext uri="{63B3BB69-23CF-44E3-9099-C40C66FF867C}">
                  <a14:compatExt spid="_x0000_s21542"/>
                </a:ext>
                <a:ext uri="{FF2B5EF4-FFF2-40B4-BE49-F238E27FC236}">
                  <a16:creationId xmlns:a16="http://schemas.microsoft.com/office/drawing/2014/main" id="{00000000-0008-0000-0200-00002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9</xdr:row>
          <xdr:rowOff>0</xdr:rowOff>
        </xdr:from>
        <xdr:to>
          <xdr:col>14</xdr:col>
          <xdr:colOff>2190750</xdr:colOff>
          <xdr:row>10</xdr:row>
          <xdr:rowOff>0</xdr:rowOff>
        </xdr:to>
        <xdr:sp macro="" textlink="">
          <xdr:nvSpPr>
            <xdr:cNvPr id="21543" name="DDCROPSCOUNTRY0403" hidden="1">
              <a:extLst>
                <a:ext uri="{63B3BB69-23CF-44E3-9099-C40C66FF867C}">
                  <a14:compatExt spid="_x0000_s21543"/>
                </a:ext>
                <a:ext uri="{FF2B5EF4-FFF2-40B4-BE49-F238E27FC236}">
                  <a16:creationId xmlns:a16="http://schemas.microsoft.com/office/drawing/2014/main" id="{00000000-0008-0000-0200-00002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10</xdr:row>
          <xdr:rowOff>0</xdr:rowOff>
        </xdr:from>
        <xdr:to>
          <xdr:col>14</xdr:col>
          <xdr:colOff>2190750</xdr:colOff>
          <xdr:row>11</xdr:row>
          <xdr:rowOff>0</xdr:rowOff>
        </xdr:to>
        <xdr:sp macro="" textlink="">
          <xdr:nvSpPr>
            <xdr:cNvPr id="21544" name="DDCROPSCOUNTRY0503" hidden="1">
              <a:extLst>
                <a:ext uri="{63B3BB69-23CF-44E3-9099-C40C66FF867C}">
                  <a14:compatExt spid="_x0000_s21544"/>
                </a:ext>
                <a:ext uri="{FF2B5EF4-FFF2-40B4-BE49-F238E27FC236}">
                  <a16:creationId xmlns:a16="http://schemas.microsoft.com/office/drawing/2014/main" id="{00000000-0008-0000-0200-00002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11</xdr:row>
          <xdr:rowOff>0</xdr:rowOff>
        </xdr:from>
        <xdr:to>
          <xdr:col>14</xdr:col>
          <xdr:colOff>2190750</xdr:colOff>
          <xdr:row>12</xdr:row>
          <xdr:rowOff>0</xdr:rowOff>
        </xdr:to>
        <xdr:sp macro="" textlink="">
          <xdr:nvSpPr>
            <xdr:cNvPr id="21545" name="DDCROPSCOUNTRY0603" hidden="1">
              <a:extLst>
                <a:ext uri="{63B3BB69-23CF-44E3-9099-C40C66FF867C}">
                  <a14:compatExt spid="_x0000_s21545"/>
                </a:ext>
                <a:ext uri="{FF2B5EF4-FFF2-40B4-BE49-F238E27FC236}">
                  <a16:creationId xmlns:a16="http://schemas.microsoft.com/office/drawing/2014/main" id="{00000000-0008-0000-0200-00002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12</xdr:row>
          <xdr:rowOff>0</xdr:rowOff>
        </xdr:from>
        <xdr:to>
          <xdr:col>14</xdr:col>
          <xdr:colOff>2190750</xdr:colOff>
          <xdr:row>13</xdr:row>
          <xdr:rowOff>0</xdr:rowOff>
        </xdr:to>
        <xdr:sp macro="" textlink="">
          <xdr:nvSpPr>
            <xdr:cNvPr id="21546" name="DDCROPSCOUNTRY0703" hidden="1">
              <a:extLst>
                <a:ext uri="{63B3BB69-23CF-44E3-9099-C40C66FF867C}">
                  <a14:compatExt spid="_x0000_s21546"/>
                </a:ext>
                <a:ext uri="{FF2B5EF4-FFF2-40B4-BE49-F238E27FC236}">
                  <a16:creationId xmlns:a16="http://schemas.microsoft.com/office/drawing/2014/main" id="{00000000-0008-0000-0200-00002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13</xdr:row>
          <xdr:rowOff>0</xdr:rowOff>
        </xdr:from>
        <xdr:to>
          <xdr:col>14</xdr:col>
          <xdr:colOff>2190750</xdr:colOff>
          <xdr:row>14</xdr:row>
          <xdr:rowOff>0</xdr:rowOff>
        </xdr:to>
        <xdr:sp macro="" textlink="">
          <xdr:nvSpPr>
            <xdr:cNvPr id="21547" name="DDCROPSCOUNTRY0803" hidden="1">
              <a:extLst>
                <a:ext uri="{63B3BB69-23CF-44E3-9099-C40C66FF867C}">
                  <a14:compatExt spid="_x0000_s21547"/>
                </a:ext>
                <a:ext uri="{FF2B5EF4-FFF2-40B4-BE49-F238E27FC236}">
                  <a16:creationId xmlns:a16="http://schemas.microsoft.com/office/drawing/2014/main" id="{00000000-0008-0000-0200-00002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14</xdr:row>
          <xdr:rowOff>0</xdr:rowOff>
        </xdr:from>
        <xdr:to>
          <xdr:col>14</xdr:col>
          <xdr:colOff>2190750</xdr:colOff>
          <xdr:row>15</xdr:row>
          <xdr:rowOff>0</xdr:rowOff>
        </xdr:to>
        <xdr:sp macro="" textlink="">
          <xdr:nvSpPr>
            <xdr:cNvPr id="21548" name="DDCROPSCOUNTRY0903" hidden="1">
              <a:extLst>
                <a:ext uri="{63B3BB69-23CF-44E3-9099-C40C66FF867C}">
                  <a14:compatExt spid="_x0000_s21548"/>
                </a:ext>
                <a:ext uri="{FF2B5EF4-FFF2-40B4-BE49-F238E27FC236}">
                  <a16:creationId xmlns:a16="http://schemas.microsoft.com/office/drawing/2014/main" id="{00000000-0008-0000-0200-00002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15</xdr:row>
          <xdr:rowOff>0</xdr:rowOff>
        </xdr:from>
        <xdr:to>
          <xdr:col>14</xdr:col>
          <xdr:colOff>2190750</xdr:colOff>
          <xdr:row>16</xdr:row>
          <xdr:rowOff>0</xdr:rowOff>
        </xdr:to>
        <xdr:sp macro="" textlink="">
          <xdr:nvSpPr>
            <xdr:cNvPr id="21549" name="DDCROPSCOUNTRY1003" hidden="1">
              <a:extLst>
                <a:ext uri="{63B3BB69-23CF-44E3-9099-C40C66FF867C}">
                  <a14:compatExt spid="_x0000_s21549"/>
                </a:ext>
                <a:ext uri="{FF2B5EF4-FFF2-40B4-BE49-F238E27FC236}">
                  <a16:creationId xmlns:a16="http://schemas.microsoft.com/office/drawing/2014/main" id="{00000000-0008-0000-0200-00002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16</xdr:row>
          <xdr:rowOff>0</xdr:rowOff>
        </xdr:from>
        <xdr:to>
          <xdr:col>14</xdr:col>
          <xdr:colOff>2190750</xdr:colOff>
          <xdr:row>17</xdr:row>
          <xdr:rowOff>0</xdr:rowOff>
        </xdr:to>
        <xdr:sp macro="" textlink="">
          <xdr:nvSpPr>
            <xdr:cNvPr id="21550" name="DDCROPSCOUNTRY1103" hidden="1">
              <a:extLst>
                <a:ext uri="{63B3BB69-23CF-44E3-9099-C40C66FF867C}">
                  <a14:compatExt spid="_x0000_s21550"/>
                </a:ext>
                <a:ext uri="{FF2B5EF4-FFF2-40B4-BE49-F238E27FC236}">
                  <a16:creationId xmlns:a16="http://schemas.microsoft.com/office/drawing/2014/main" id="{00000000-0008-0000-0200-00002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17</xdr:row>
          <xdr:rowOff>0</xdr:rowOff>
        </xdr:from>
        <xdr:to>
          <xdr:col>14</xdr:col>
          <xdr:colOff>2190750</xdr:colOff>
          <xdr:row>18</xdr:row>
          <xdr:rowOff>0</xdr:rowOff>
        </xdr:to>
        <xdr:sp macro="" textlink="">
          <xdr:nvSpPr>
            <xdr:cNvPr id="21551" name="DDCROPSCOUNTRY1203" hidden="1">
              <a:extLst>
                <a:ext uri="{63B3BB69-23CF-44E3-9099-C40C66FF867C}">
                  <a14:compatExt spid="_x0000_s21551"/>
                </a:ext>
                <a:ext uri="{FF2B5EF4-FFF2-40B4-BE49-F238E27FC236}">
                  <a16:creationId xmlns:a16="http://schemas.microsoft.com/office/drawing/2014/main" id="{00000000-0008-0000-0200-00002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6</xdr:row>
          <xdr:rowOff>0</xdr:rowOff>
        </xdr:from>
        <xdr:to>
          <xdr:col>14</xdr:col>
          <xdr:colOff>2943225</xdr:colOff>
          <xdr:row>7</xdr:row>
          <xdr:rowOff>0</xdr:rowOff>
        </xdr:to>
        <xdr:sp macro="" textlink="">
          <xdr:nvSpPr>
            <xdr:cNvPr id="21552" name="DDCROPSCOUNTRY0104" hidden="1">
              <a:extLst>
                <a:ext uri="{63B3BB69-23CF-44E3-9099-C40C66FF867C}">
                  <a14:compatExt spid="_x0000_s21552"/>
                </a:ext>
                <a:ext uri="{FF2B5EF4-FFF2-40B4-BE49-F238E27FC236}">
                  <a16:creationId xmlns:a16="http://schemas.microsoft.com/office/drawing/2014/main" id="{00000000-0008-0000-0200-00003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7</xdr:row>
          <xdr:rowOff>0</xdr:rowOff>
        </xdr:from>
        <xdr:to>
          <xdr:col>14</xdr:col>
          <xdr:colOff>2943225</xdr:colOff>
          <xdr:row>8</xdr:row>
          <xdr:rowOff>0</xdr:rowOff>
        </xdr:to>
        <xdr:sp macro="" textlink="">
          <xdr:nvSpPr>
            <xdr:cNvPr id="21553" name="DDCROPSCOUNTRY0204" hidden="1">
              <a:extLst>
                <a:ext uri="{63B3BB69-23CF-44E3-9099-C40C66FF867C}">
                  <a14:compatExt spid="_x0000_s21553"/>
                </a:ext>
                <a:ext uri="{FF2B5EF4-FFF2-40B4-BE49-F238E27FC236}">
                  <a16:creationId xmlns:a16="http://schemas.microsoft.com/office/drawing/2014/main" id="{00000000-0008-0000-0200-00003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8</xdr:row>
          <xdr:rowOff>0</xdr:rowOff>
        </xdr:from>
        <xdr:to>
          <xdr:col>14</xdr:col>
          <xdr:colOff>2943225</xdr:colOff>
          <xdr:row>9</xdr:row>
          <xdr:rowOff>0</xdr:rowOff>
        </xdr:to>
        <xdr:sp macro="" textlink="">
          <xdr:nvSpPr>
            <xdr:cNvPr id="21554" name="DDCROPSCOUNTRY0304" hidden="1">
              <a:extLst>
                <a:ext uri="{63B3BB69-23CF-44E3-9099-C40C66FF867C}">
                  <a14:compatExt spid="_x0000_s21554"/>
                </a:ext>
                <a:ext uri="{FF2B5EF4-FFF2-40B4-BE49-F238E27FC236}">
                  <a16:creationId xmlns:a16="http://schemas.microsoft.com/office/drawing/2014/main" id="{00000000-0008-0000-0200-00003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9</xdr:row>
          <xdr:rowOff>0</xdr:rowOff>
        </xdr:from>
        <xdr:to>
          <xdr:col>14</xdr:col>
          <xdr:colOff>2943225</xdr:colOff>
          <xdr:row>10</xdr:row>
          <xdr:rowOff>0</xdr:rowOff>
        </xdr:to>
        <xdr:sp macro="" textlink="">
          <xdr:nvSpPr>
            <xdr:cNvPr id="21555" name="DDCROPSCOUNTRY0404" hidden="1">
              <a:extLst>
                <a:ext uri="{63B3BB69-23CF-44E3-9099-C40C66FF867C}">
                  <a14:compatExt spid="_x0000_s21555"/>
                </a:ext>
                <a:ext uri="{FF2B5EF4-FFF2-40B4-BE49-F238E27FC236}">
                  <a16:creationId xmlns:a16="http://schemas.microsoft.com/office/drawing/2014/main" id="{00000000-0008-0000-0200-00003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10</xdr:row>
          <xdr:rowOff>0</xdr:rowOff>
        </xdr:from>
        <xdr:to>
          <xdr:col>14</xdr:col>
          <xdr:colOff>2943225</xdr:colOff>
          <xdr:row>11</xdr:row>
          <xdr:rowOff>0</xdr:rowOff>
        </xdr:to>
        <xdr:sp macro="" textlink="">
          <xdr:nvSpPr>
            <xdr:cNvPr id="21556" name="DDCROPSCOUNTRY0504" hidden="1">
              <a:extLst>
                <a:ext uri="{63B3BB69-23CF-44E3-9099-C40C66FF867C}">
                  <a14:compatExt spid="_x0000_s21556"/>
                </a:ext>
                <a:ext uri="{FF2B5EF4-FFF2-40B4-BE49-F238E27FC236}">
                  <a16:creationId xmlns:a16="http://schemas.microsoft.com/office/drawing/2014/main" id="{00000000-0008-0000-0200-00003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11</xdr:row>
          <xdr:rowOff>0</xdr:rowOff>
        </xdr:from>
        <xdr:to>
          <xdr:col>14</xdr:col>
          <xdr:colOff>2943225</xdr:colOff>
          <xdr:row>12</xdr:row>
          <xdr:rowOff>0</xdr:rowOff>
        </xdr:to>
        <xdr:sp macro="" textlink="">
          <xdr:nvSpPr>
            <xdr:cNvPr id="21557" name="DDCROPSCOUNTRY0604" hidden="1">
              <a:extLst>
                <a:ext uri="{63B3BB69-23CF-44E3-9099-C40C66FF867C}">
                  <a14:compatExt spid="_x0000_s21557"/>
                </a:ext>
                <a:ext uri="{FF2B5EF4-FFF2-40B4-BE49-F238E27FC236}">
                  <a16:creationId xmlns:a16="http://schemas.microsoft.com/office/drawing/2014/main" id="{00000000-0008-0000-0200-00003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12</xdr:row>
          <xdr:rowOff>0</xdr:rowOff>
        </xdr:from>
        <xdr:to>
          <xdr:col>14</xdr:col>
          <xdr:colOff>2943225</xdr:colOff>
          <xdr:row>13</xdr:row>
          <xdr:rowOff>0</xdr:rowOff>
        </xdr:to>
        <xdr:sp macro="" textlink="">
          <xdr:nvSpPr>
            <xdr:cNvPr id="21558" name="DDCROPSCOUNTRY0704" hidden="1">
              <a:extLst>
                <a:ext uri="{63B3BB69-23CF-44E3-9099-C40C66FF867C}">
                  <a14:compatExt spid="_x0000_s21558"/>
                </a:ext>
                <a:ext uri="{FF2B5EF4-FFF2-40B4-BE49-F238E27FC236}">
                  <a16:creationId xmlns:a16="http://schemas.microsoft.com/office/drawing/2014/main" id="{00000000-0008-0000-0200-00003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13</xdr:row>
          <xdr:rowOff>0</xdr:rowOff>
        </xdr:from>
        <xdr:to>
          <xdr:col>14</xdr:col>
          <xdr:colOff>2943225</xdr:colOff>
          <xdr:row>14</xdr:row>
          <xdr:rowOff>0</xdr:rowOff>
        </xdr:to>
        <xdr:sp macro="" textlink="">
          <xdr:nvSpPr>
            <xdr:cNvPr id="21559" name="DDCROPSCOUNTRY0804" hidden="1">
              <a:extLst>
                <a:ext uri="{63B3BB69-23CF-44E3-9099-C40C66FF867C}">
                  <a14:compatExt spid="_x0000_s21559"/>
                </a:ext>
                <a:ext uri="{FF2B5EF4-FFF2-40B4-BE49-F238E27FC236}">
                  <a16:creationId xmlns:a16="http://schemas.microsoft.com/office/drawing/2014/main" id="{00000000-0008-0000-0200-00003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14</xdr:row>
          <xdr:rowOff>0</xdr:rowOff>
        </xdr:from>
        <xdr:to>
          <xdr:col>14</xdr:col>
          <xdr:colOff>2943225</xdr:colOff>
          <xdr:row>15</xdr:row>
          <xdr:rowOff>0</xdr:rowOff>
        </xdr:to>
        <xdr:sp macro="" textlink="">
          <xdr:nvSpPr>
            <xdr:cNvPr id="21560" name="DDCROPSCOUNTRY0904" hidden="1">
              <a:extLst>
                <a:ext uri="{63B3BB69-23CF-44E3-9099-C40C66FF867C}">
                  <a14:compatExt spid="_x0000_s21560"/>
                </a:ext>
                <a:ext uri="{FF2B5EF4-FFF2-40B4-BE49-F238E27FC236}">
                  <a16:creationId xmlns:a16="http://schemas.microsoft.com/office/drawing/2014/main" id="{00000000-0008-0000-0200-00003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15</xdr:row>
          <xdr:rowOff>0</xdr:rowOff>
        </xdr:from>
        <xdr:to>
          <xdr:col>14</xdr:col>
          <xdr:colOff>2943225</xdr:colOff>
          <xdr:row>16</xdr:row>
          <xdr:rowOff>0</xdr:rowOff>
        </xdr:to>
        <xdr:sp macro="" textlink="">
          <xdr:nvSpPr>
            <xdr:cNvPr id="21561" name="DDCROPSCOUNTRY1004" hidden="1">
              <a:extLst>
                <a:ext uri="{63B3BB69-23CF-44E3-9099-C40C66FF867C}">
                  <a14:compatExt spid="_x0000_s21561"/>
                </a:ext>
                <a:ext uri="{FF2B5EF4-FFF2-40B4-BE49-F238E27FC236}">
                  <a16:creationId xmlns:a16="http://schemas.microsoft.com/office/drawing/2014/main" id="{00000000-0008-0000-0200-00003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16</xdr:row>
          <xdr:rowOff>0</xdr:rowOff>
        </xdr:from>
        <xdr:to>
          <xdr:col>14</xdr:col>
          <xdr:colOff>2943225</xdr:colOff>
          <xdr:row>17</xdr:row>
          <xdr:rowOff>0</xdr:rowOff>
        </xdr:to>
        <xdr:sp macro="" textlink="">
          <xdr:nvSpPr>
            <xdr:cNvPr id="21562" name="DDCROPSCOUNTRY1104" hidden="1">
              <a:extLst>
                <a:ext uri="{63B3BB69-23CF-44E3-9099-C40C66FF867C}">
                  <a14:compatExt spid="_x0000_s21562"/>
                </a:ext>
                <a:ext uri="{FF2B5EF4-FFF2-40B4-BE49-F238E27FC236}">
                  <a16:creationId xmlns:a16="http://schemas.microsoft.com/office/drawing/2014/main" id="{00000000-0008-0000-0200-00003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17</xdr:row>
          <xdr:rowOff>0</xdr:rowOff>
        </xdr:from>
        <xdr:to>
          <xdr:col>14</xdr:col>
          <xdr:colOff>2943225</xdr:colOff>
          <xdr:row>18</xdr:row>
          <xdr:rowOff>0</xdr:rowOff>
        </xdr:to>
        <xdr:sp macro="" textlink="">
          <xdr:nvSpPr>
            <xdr:cNvPr id="21563" name="DDCROPSCOUNTRY1204" hidden="1">
              <a:extLst>
                <a:ext uri="{63B3BB69-23CF-44E3-9099-C40C66FF867C}">
                  <a14:compatExt spid="_x0000_s21563"/>
                </a:ext>
                <a:ext uri="{FF2B5EF4-FFF2-40B4-BE49-F238E27FC236}">
                  <a16:creationId xmlns:a16="http://schemas.microsoft.com/office/drawing/2014/main" id="{00000000-0008-0000-0200-00003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6</xdr:row>
          <xdr:rowOff>0</xdr:rowOff>
        </xdr:from>
        <xdr:to>
          <xdr:col>14</xdr:col>
          <xdr:colOff>3676650</xdr:colOff>
          <xdr:row>7</xdr:row>
          <xdr:rowOff>0</xdr:rowOff>
        </xdr:to>
        <xdr:sp macro="" textlink="">
          <xdr:nvSpPr>
            <xdr:cNvPr id="21564" name="DDCROPSCOUNTRY0105" hidden="1">
              <a:extLst>
                <a:ext uri="{63B3BB69-23CF-44E3-9099-C40C66FF867C}">
                  <a14:compatExt spid="_x0000_s21564"/>
                </a:ext>
                <a:ext uri="{FF2B5EF4-FFF2-40B4-BE49-F238E27FC236}">
                  <a16:creationId xmlns:a16="http://schemas.microsoft.com/office/drawing/2014/main" id="{00000000-0008-0000-0200-00003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7</xdr:row>
          <xdr:rowOff>0</xdr:rowOff>
        </xdr:from>
        <xdr:to>
          <xdr:col>14</xdr:col>
          <xdr:colOff>3676650</xdr:colOff>
          <xdr:row>8</xdr:row>
          <xdr:rowOff>0</xdr:rowOff>
        </xdr:to>
        <xdr:sp macro="" textlink="">
          <xdr:nvSpPr>
            <xdr:cNvPr id="21565" name="DDCROPSCOUNTRY0205" hidden="1">
              <a:extLst>
                <a:ext uri="{63B3BB69-23CF-44E3-9099-C40C66FF867C}">
                  <a14:compatExt spid="_x0000_s21565"/>
                </a:ext>
                <a:ext uri="{FF2B5EF4-FFF2-40B4-BE49-F238E27FC236}">
                  <a16:creationId xmlns:a16="http://schemas.microsoft.com/office/drawing/2014/main" id="{00000000-0008-0000-0200-00003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8</xdr:row>
          <xdr:rowOff>0</xdr:rowOff>
        </xdr:from>
        <xdr:to>
          <xdr:col>14</xdr:col>
          <xdr:colOff>3676650</xdr:colOff>
          <xdr:row>9</xdr:row>
          <xdr:rowOff>0</xdr:rowOff>
        </xdr:to>
        <xdr:sp macro="" textlink="">
          <xdr:nvSpPr>
            <xdr:cNvPr id="21566" name="DDCROPSCOUNTRY0305" hidden="1">
              <a:extLst>
                <a:ext uri="{63B3BB69-23CF-44E3-9099-C40C66FF867C}">
                  <a14:compatExt spid="_x0000_s21566"/>
                </a:ext>
                <a:ext uri="{FF2B5EF4-FFF2-40B4-BE49-F238E27FC236}">
                  <a16:creationId xmlns:a16="http://schemas.microsoft.com/office/drawing/2014/main" id="{00000000-0008-0000-0200-00003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9</xdr:row>
          <xdr:rowOff>0</xdr:rowOff>
        </xdr:from>
        <xdr:to>
          <xdr:col>14</xdr:col>
          <xdr:colOff>3676650</xdr:colOff>
          <xdr:row>10</xdr:row>
          <xdr:rowOff>0</xdr:rowOff>
        </xdr:to>
        <xdr:sp macro="" textlink="">
          <xdr:nvSpPr>
            <xdr:cNvPr id="21567" name="DDCROPSCOUNTRY0405" hidden="1">
              <a:extLst>
                <a:ext uri="{63B3BB69-23CF-44E3-9099-C40C66FF867C}">
                  <a14:compatExt spid="_x0000_s21567"/>
                </a:ext>
                <a:ext uri="{FF2B5EF4-FFF2-40B4-BE49-F238E27FC236}">
                  <a16:creationId xmlns:a16="http://schemas.microsoft.com/office/drawing/2014/main" id="{00000000-0008-0000-0200-00003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10</xdr:row>
          <xdr:rowOff>0</xdr:rowOff>
        </xdr:from>
        <xdr:to>
          <xdr:col>14</xdr:col>
          <xdr:colOff>3676650</xdr:colOff>
          <xdr:row>11</xdr:row>
          <xdr:rowOff>0</xdr:rowOff>
        </xdr:to>
        <xdr:sp macro="" textlink="">
          <xdr:nvSpPr>
            <xdr:cNvPr id="21568" name="DDCROPSCOUNTRY0505" hidden="1">
              <a:extLst>
                <a:ext uri="{63B3BB69-23CF-44E3-9099-C40C66FF867C}">
                  <a14:compatExt spid="_x0000_s21568"/>
                </a:ext>
                <a:ext uri="{FF2B5EF4-FFF2-40B4-BE49-F238E27FC236}">
                  <a16:creationId xmlns:a16="http://schemas.microsoft.com/office/drawing/2014/main" id="{00000000-0008-0000-0200-00004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11</xdr:row>
          <xdr:rowOff>0</xdr:rowOff>
        </xdr:from>
        <xdr:to>
          <xdr:col>14</xdr:col>
          <xdr:colOff>3676650</xdr:colOff>
          <xdr:row>12</xdr:row>
          <xdr:rowOff>0</xdr:rowOff>
        </xdr:to>
        <xdr:sp macro="" textlink="">
          <xdr:nvSpPr>
            <xdr:cNvPr id="21569" name="DDCROPSCOUNTRY0605" hidden="1">
              <a:extLst>
                <a:ext uri="{63B3BB69-23CF-44E3-9099-C40C66FF867C}">
                  <a14:compatExt spid="_x0000_s21569"/>
                </a:ext>
                <a:ext uri="{FF2B5EF4-FFF2-40B4-BE49-F238E27FC236}">
                  <a16:creationId xmlns:a16="http://schemas.microsoft.com/office/drawing/2014/main" id="{00000000-0008-0000-0200-00004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12</xdr:row>
          <xdr:rowOff>0</xdr:rowOff>
        </xdr:from>
        <xdr:to>
          <xdr:col>14</xdr:col>
          <xdr:colOff>3676650</xdr:colOff>
          <xdr:row>13</xdr:row>
          <xdr:rowOff>0</xdr:rowOff>
        </xdr:to>
        <xdr:sp macro="" textlink="">
          <xdr:nvSpPr>
            <xdr:cNvPr id="21570" name="DDCROPSCOUNTRY0705" hidden="1">
              <a:extLst>
                <a:ext uri="{63B3BB69-23CF-44E3-9099-C40C66FF867C}">
                  <a14:compatExt spid="_x0000_s21570"/>
                </a:ext>
                <a:ext uri="{FF2B5EF4-FFF2-40B4-BE49-F238E27FC236}">
                  <a16:creationId xmlns:a16="http://schemas.microsoft.com/office/drawing/2014/main" id="{00000000-0008-0000-0200-00004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13</xdr:row>
          <xdr:rowOff>0</xdr:rowOff>
        </xdr:from>
        <xdr:to>
          <xdr:col>14</xdr:col>
          <xdr:colOff>3676650</xdr:colOff>
          <xdr:row>14</xdr:row>
          <xdr:rowOff>0</xdr:rowOff>
        </xdr:to>
        <xdr:sp macro="" textlink="">
          <xdr:nvSpPr>
            <xdr:cNvPr id="21571" name="DDCROPSCOUNTRY0805" hidden="1">
              <a:extLst>
                <a:ext uri="{63B3BB69-23CF-44E3-9099-C40C66FF867C}">
                  <a14:compatExt spid="_x0000_s21571"/>
                </a:ext>
                <a:ext uri="{FF2B5EF4-FFF2-40B4-BE49-F238E27FC236}">
                  <a16:creationId xmlns:a16="http://schemas.microsoft.com/office/drawing/2014/main" id="{00000000-0008-0000-0200-00004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14</xdr:row>
          <xdr:rowOff>0</xdr:rowOff>
        </xdr:from>
        <xdr:to>
          <xdr:col>14</xdr:col>
          <xdr:colOff>3676650</xdr:colOff>
          <xdr:row>15</xdr:row>
          <xdr:rowOff>0</xdr:rowOff>
        </xdr:to>
        <xdr:sp macro="" textlink="">
          <xdr:nvSpPr>
            <xdr:cNvPr id="21572" name="DDCROPSCOUNTRY0905" hidden="1">
              <a:extLst>
                <a:ext uri="{63B3BB69-23CF-44E3-9099-C40C66FF867C}">
                  <a14:compatExt spid="_x0000_s21572"/>
                </a:ext>
                <a:ext uri="{FF2B5EF4-FFF2-40B4-BE49-F238E27FC236}">
                  <a16:creationId xmlns:a16="http://schemas.microsoft.com/office/drawing/2014/main" id="{00000000-0008-0000-0200-00004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15</xdr:row>
          <xdr:rowOff>0</xdr:rowOff>
        </xdr:from>
        <xdr:to>
          <xdr:col>14</xdr:col>
          <xdr:colOff>3676650</xdr:colOff>
          <xdr:row>16</xdr:row>
          <xdr:rowOff>0</xdr:rowOff>
        </xdr:to>
        <xdr:sp macro="" textlink="">
          <xdr:nvSpPr>
            <xdr:cNvPr id="21573" name="DDCROPSCOUNTRY1005" hidden="1">
              <a:extLst>
                <a:ext uri="{63B3BB69-23CF-44E3-9099-C40C66FF867C}">
                  <a14:compatExt spid="_x0000_s21573"/>
                </a:ext>
                <a:ext uri="{FF2B5EF4-FFF2-40B4-BE49-F238E27FC236}">
                  <a16:creationId xmlns:a16="http://schemas.microsoft.com/office/drawing/2014/main" id="{00000000-0008-0000-0200-00004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16</xdr:row>
          <xdr:rowOff>0</xdr:rowOff>
        </xdr:from>
        <xdr:to>
          <xdr:col>14</xdr:col>
          <xdr:colOff>3676650</xdr:colOff>
          <xdr:row>17</xdr:row>
          <xdr:rowOff>0</xdr:rowOff>
        </xdr:to>
        <xdr:sp macro="" textlink="">
          <xdr:nvSpPr>
            <xdr:cNvPr id="21574" name="DDCROPSCOUNTRY1105" hidden="1">
              <a:extLst>
                <a:ext uri="{63B3BB69-23CF-44E3-9099-C40C66FF867C}">
                  <a14:compatExt spid="_x0000_s21574"/>
                </a:ext>
                <a:ext uri="{FF2B5EF4-FFF2-40B4-BE49-F238E27FC236}">
                  <a16:creationId xmlns:a16="http://schemas.microsoft.com/office/drawing/2014/main" id="{00000000-0008-0000-0200-00004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17</xdr:row>
          <xdr:rowOff>0</xdr:rowOff>
        </xdr:from>
        <xdr:to>
          <xdr:col>14</xdr:col>
          <xdr:colOff>3676650</xdr:colOff>
          <xdr:row>18</xdr:row>
          <xdr:rowOff>0</xdr:rowOff>
        </xdr:to>
        <xdr:sp macro="" textlink="">
          <xdr:nvSpPr>
            <xdr:cNvPr id="21575" name="DDCROPSCOUNTRY1205" hidden="1">
              <a:extLst>
                <a:ext uri="{63B3BB69-23CF-44E3-9099-C40C66FF867C}">
                  <a14:compatExt spid="_x0000_s21575"/>
                </a:ext>
                <a:ext uri="{FF2B5EF4-FFF2-40B4-BE49-F238E27FC236}">
                  <a16:creationId xmlns:a16="http://schemas.microsoft.com/office/drawing/2014/main" id="{00000000-0008-0000-0200-00004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6</xdr:row>
          <xdr:rowOff>0</xdr:rowOff>
        </xdr:from>
        <xdr:to>
          <xdr:col>15</xdr:col>
          <xdr:colOff>114300</xdr:colOff>
          <xdr:row>7</xdr:row>
          <xdr:rowOff>0</xdr:rowOff>
        </xdr:to>
        <xdr:sp macro="" textlink="">
          <xdr:nvSpPr>
            <xdr:cNvPr id="21576" name="DDCROPSCOUNTRY0106" hidden="1">
              <a:extLst>
                <a:ext uri="{63B3BB69-23CF-44E3-9099-C40C66FF867C}">
                  <a14:compatExt spid="_x0000_s21576"/>
                </a:ext>
                <a:ext uri="{FF2B5EF4-FFF2-40B4-BE49-F238E27FC236}">
                  <a16:creationId xmlns:a16="http://schemas.microsoft.com/office/drawing/2014/main" id="{00000000-0008-0000-0200-00004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7</xdr:row>
          <xdr:rowOff>0</xdr:rowOff>
        </xdr:from>
        <xdr:to>
          <xdr:col>15</xdr:col>
          <xdr:colOff>114300</xdr:colOff>
          <xdr:row>8</xdr:row>
          <xdr:rowOff>0</xdr:rowOff>
        </xdr:to>
        <xdr:sp macro="" textlink="">
          <xdr:nvSpPr>
            <xdr:cNvPr id="21577" name="DDCROPSCOUNTRY0206" hidden="1">
              <a:extLst>
                <a:ext uri="{63B3BB69-23CF-44E3-9099-C40C66FF867C}">
                  <a14:compatExt spid="_x0000_s21577"/>
                </a:ext>
                <a:ext uri="{FF2B5EF4-FFF2-40B4-BE49-F238E27FC236}">
                  <a16:creationId xmlns:a16="http://schemas.microsoft.com/office/drawing/2014/main" id="{00000000-0008-0000-0200-00004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8</xdr:row>
          <xdr:rowOff>0</xdr:rowOff>
        </xdr:from>
        <xdr:to>
          <xdr:col>15</xdr:col>
          <xdr:colOff>114300</xdr:colOff>
          <xdr:row>9</xdr:row>
          <xdr:rowOff>0</xdr:rowOff>
        </xdr:to>
        <xdr:sp macro="" textlink="">
          <xdr:nvSpPr>
            <xdr:cNvPr id="21578" name="DDCROPSCOUNTRY0306" hidden="1">
              <a:extLst>
                <a:ext uri="{63B3BB69-23CF-44E3-9099-C40C66FF867C}">
                  <a14:compatExt spid="_x0000_s21578"/>
                </a:ext>
                <a:ext uri="{FF2B5EF4-FFF2-40B4-BE49-F238E27FC236}">
                  <a16:creationId xmlns:a16="http://schemas.microsoft.com/office/drawing/2014/main" id="{00000000-0008-0000-0200-00004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9</xdr:row>
          <xdr:rowOff>0</xdr:rowOff>
        </xdr:from>
        <xdr:to>
          <xdr:col>15</xdr:col>
          <xdr:colOff>114300</xdr:colOff>
          <xdr:row>10</xdr:row>
          <xdr:rowOff>0</xdr:rowOff>
        </xdr:to>
        <xdr:sp macro="" textlink="">
          <xdr:nvSpPr>
            <xdr:cNvPr id="21579" name="DDCROPSCOUNTRY0406" hidden="1">
              <a:extLst>
                <a:ext uri="{63B3BB69-23CF-44E3-9099-C40C66FF867C}">
                  <a14:compatExt spid="_x0000_s21579"/>
                </a:ext>
                <a:ext uri="{FF2B5EF4-FFF2-40B4-BE49-F238E27FC236}">
                  <a16:creationId xmlns:a16="http://schemas.microsoft.com/office/drawing/2014/main" id="{00000000-0008-0000-0200-00004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10</xdr:row>
          <xdr:rowOff>0</xdr:rowOff>
        </xdr:from>
        <xdr:to>
          <xdr:col>15</xdr:col>
          <xdr:colOff>114300</xdr:colOff>
          <xdr:row>11</xdr:row>
          <xdr:rowOff>0</xdr:rowOff>
        </xdr:to>
        <xdr:sp macro="" textlink="">
          <xdr:nvSpPr>
            <xdr:cNvPr id="21580" name="DDCROPSCOUNTRY0506" hidden="1">
              <a:extLst>
                <a:ext uri="{63B3BB69-23CF-44E3-9099-C40C66FF867C}">
                  <a14:compatExt spid="_x0000_s21580"/>
                </a:ext>
                <a:ext uri="{FF2B5EF4-FFF2-40B4-BE49-F238E27FC236}">
                  <a16:creationId xmlns:a16="http://schemas.microsoft.com/office/drawing/2014/main" id="{00000000-0008-0000-0200-00004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11</xdr:row>
          <xdr:rowOff>0</xdr:rowOff>
        </xdr:from>
        <xdr:to>
          <xdr:col>15</xdr:col>
          <xdr:colOff>114300</xdr:colOff>
          <xdr:row>12</xdr:row>
          <xdr:rowOff>0</xdr:rowOff>
        </xdr:to>
        <xdr:sp macro="" textlink="">
          <xdr:nvSpPr>
            <xdr:cNvPr id="21581" name="DDCROPSCOUNTRY0606" hidden="1">
              <a:extLst>
                <a:ext uri="{63B3BB69-23CF-44E3-9099-C40C66FF867C}">
                  <a14:compatExt spid="_x0000_s21581"/>
                </a:ext>
                <a:ext uri="{FF2B5EF4-FFF2-40B4-BE49-F238E27FC236}">
                  <a16:creationId xmlns:a16="http://schemas.microsoft.com/office/drawing/2014/main" id="{00000000-0008-0000-0200-00004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12</xdr:row>
          <xdr:rowOff>0</xdr:rowOff>
        </xdr:from>
        <xdr:to>
          <xdr:col>15</xdr:col>
          <xdr:colOff>114300</xdr:colOff>
          <xdr:row>13</xdr:row>
          <xdr:rowOff>0</xdr:rowOff>
        </xdr:to>
        <xdr:sp macro="" textlink="">
          <xdr:nvSpPr>
            <xdr:cNvPr id="21582" name="DDCROPSCOUNTRY0706" hidden="1">
              <a:extLst>
                <a:ext uri="{63B3BB69-23CF-44E3-9099-C40C66FF867C}">
                  <a14:compatExt spid="_x0000_s21582"/>
                </a:ext>
                <a:ext uri="{FF2B5EF4-FFF2-40B4-BE49-F238E27FC236}">
                  <a16:creationId xmlns:a16="http://schemas.microsoft.com/office/drawing/2014/main" id="{00000000-0008-0000-0200-00004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13</xdr:row>
          <xdr:rowOff>0</xdr:rowOff>
        </xdr:from>
        <xdr:to>
          <xdr:col>15</xdr:col>
          <xdr:colOff>114300</xdr:colOff>
          <xdr:row>14</xdr:row>
          <xdr:rowOff>0</xdr:rowOff>
        </xdr:to>
        <xdr:sp macro="" textlink="">
          <xdr:nvSpPr>
            <xdr:cNvPr id="21583" name="DDCROPSCOUNTRY0806" hidden="1">
              <a:extLst>
                <a:ext uri="{63B3BB69-23CF-44E3-9099-C40C66FF867C}">
                  <a14:compatExt spid="_x0000_s21583"/>
                </a:ext>
                <a:ext uri="{FF2B5EF4-FFF2-40B4-BE49-F238E27FC236}">
                  <a16:creationId xmlns:a16="http://schemas.microsoft.com/office/drawing/2014/main" id="{00000000-0008-0000-0200-00004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14</xdr:row>
          <xdr:rowOff>0</xdr:rowOff>
        </xdr:from>
        <xdr:to>
          <xdr:col>15</xdr:col>
          <xdr:colOff>114300</xdr:colOff>
          <xdr:row>15</xdr:row>
          <xdr:rowOff>0</xdr:rowOff>
        </xdr:to>
        <xdr:sp macro="" textlink="">
          <xdr:nvSpPr>
            <xdr:cNvPr id="21584" name="DDCROPSCOUNTRY0906" hidden="1">
              <a:extLst>
                <a:ext uri="{63B3BB69-23CF-44E3-9099-C40C66FF867C}">
                  <a14:compatExt spid="_x0000_s21584"/>
                </a:ext>
                <a:ext uri="{FF2B5EF4-FFF2-40B4-BE49-F238E27FC236}">
                  <a16:creationId xmlns:a16="http://schemas.microsoft.com/office/drawing/2014/main" id="{00000000-0008-0000-0200-00005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15</xdr:row>
          <xdr:rowOff>0</xdr:rowOff>
        </xdr:from>
        <xdr:to>
          <xdr:col>15</xdr:col>
          <xdr:colOff>114300</xdr:colOff>
          <xdr:row>16</xdr:row>
          <xdr:rowOff>0</xdr:rowOff>
        </xdr:to>
        <xdr:sp macro="" textlink="">
          <xdr:nvSpPr>
            <xdr:cNvPr id="21585" name="DDCROPSCOUNTRY1006" hidden="1">
              <a:extLst>
                <a:ext uri="{63B3BB69-23CF-44E3-9099-C40C66FF867C}">
                  <a14:compatExt spid="_x0000_s21585"/>
                </a:ext>
                <a:ext uri="{FF2B5EF4-FFF2-40B4-BE49-F238E27FC236}">
                  <a16:creationId xmlns:a16="http://schemas.microsoft.com/office/drawing/2014/main" id="{00000000-0008-0000-0200-00005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16</xdr:row>
          <xdr:rowOff>0</xdr:rowOff>
        </xdr:from>
        <xdr:to>
          <xdr:col>15</xdr:col>
          <xdr:colOff>114300</xdr:colOff>
          <xdr:row>17</xdr:row>
          <xdr:rowOff>0</xdr:rowOff>
        </xdr:to>
        <xdr:sp macro="" textlink="">
          <xdr:nvSpPr>
            <xdr:cNvPr id="21586" name="DDCROPSCOUNTRY1106" hidden="1">
              <a:extLst>
                <a:ext uri="{63B3BB69-23CF-44E3-9099-C40C66FF867C}">
                  <a14:compatExt spid="_x0000_s21586"/>
                </a:ext>
                <a:ext uri="{FF2B5EF4-FFF2-40B4-BE49-F238E27FC236}">
                  <a16:creationId xmlns:a16="http://schemas.microsoft.com/office/drawing/2014/main" id="{00000000-0008-0000-0200-00005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17</xdr:row>
          <xdr:rowOff>0</xdr:rowOff>
        </xdr:from>
        <xdr:to>
          <xdr:col>15</xdr:col>
          <xdr:colOff>114300</xdr:colOff>
          <xdr:row>18</xdr:row>
          <xdr:rowOff>0</xdr:rowOff>
        </xdr:to>
        <xdr:sp macro="" textlink="">
          <xdr:nvSpPr>
            <xdr:cNvPr id="21587" name="DDCROPSCOUNTRY1206" hidden="1">
              <a:extLst>
                <a:ext uri="{63B3BB69-23CF-44E3-9099-C40C66FF867C}">
                  <a14:compatExt spid="_x0000_s21587"/>
                </a:ext>
                <a:ext uri="{FF2B5EF4-FFF2-40B4-BE49-F238E27FC236}">
                  <a16:creationId xmlns:a16="http://schemas.microsoft.com/office/drawing/2014/main" id="{00000000-0008-0000-0200-00005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2</xdr:col>
          <xdr:colOff>28575</xdr:colOff>
          <xdr:row>19</xdr:row>
          <xdr:rowOff>0</xdr:rowOff>
        </xdr:to>
        <xdr:sp macro="" textlink="">
          <xdr:nvSpPr>
            <xdr:cNvPr id="21588" name="GGDD13" hidden="1">
              <a:extLst>
                <a:ext uri="{63B3BB69-23CF-44E3-9099-C40C66FF867C}">
                  <a14:compatExt spid="_x0000_s21588"/>
                </a:ext>
                <a:ext uri="{FF2B5EF4-FFF2-40B4-BE49-F238E27FC236}">
                  <a16:creationId xmlns:a16="http://schemas.microsoft.com/office/drawing/2014/main" id="{00000000-0008-0000-0200-00005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18</xdr:row>
          <xdr:rowOff>0</xdr:rowOff>
        </xdr:from>
        <xdr:to>
          <xdr:col>14</xdr:col>
          <xdr:colOff>714375</xdr:colOff>
          <xdr:row>19</xdr:row>
          <xdr:rowOff>0</xdr:rowOff>
        </xdr:to>
        <xdr:sp macro="" textlink="">
          <xdr:nvSpPr>
            <xdr:cNvPr id="21589" name="DDCROPSCOUNTRY1301" hidden="1">
              <a:extLst>
                <a:ext uri="{63B3BB69-23CF-44E3-9099-C40C66FF867C}">
                  <a14:compatExt spid="_x0000_s21589"/>
                </a:ext>
                <a:ext uri="{FF2B5EF4-FFF2-40B4-BE49-F238E27FC236}">
                  <a16:creationId xmlns:a16="http://schemas.microsoft.com/office/drawing/2014/main" id="{00000000-0008-0000-0200-00005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18</xdr:row>
          <xdr:rowOff>0</xdr:rowOff>
        </xdr:from>
        <xdr:to>
          <xdr:col>14</xdr:col>
          <xdr:colOff>1447800</xdr:colOff>
          <xdr:row>19</xdr:row>
          <xdr:rowOff>0</xdr:rowOff>
        </xdr:to>
        <xdr:sp macro="" textlink="">
          <xdr:nvSpPr>
            <xdr:cNvPr id="21590" name="DDCROPSCOUNTRY1302" hidden="1">
              <a:extLst>
                <a:ext uri="{63B3BB69-23CF-44E3-9099-C40C66FF867C}">
                  <a14:compatExt spid="_x0000_s21590"/>
                </a:ext>
                <a:ext uri="{FF2B5EF4-FFF2-40B4-BE49-F238E27FC236}">
                  <a16:creationId xmlns:a16="http://schemas.microsoft.com/office/drawing/2014/main" id="{00000000-0008-0000-0200-00005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18</xdr:row>
          <xdr:rowOff>0</xdr:rowOff>
        </xdr:from>
        <xdr:to>
          <xdr:col>14</xdr:col>
          <xdr:colOff>2190750</xdr:colOff>
          <xdr:row>19</xdr:row>
          <xdr:rowOff>0</xdr:rowOff>
        </xdr:to>
        <xdr:sp macro="" textlink="">
          <xdr:nvSpPr>
            <xdr:cNvPr id="21591" name="DDCROPSCOUNTRY1303" hidden="1">
              <a:extLst>
                <a:ext uri="{63B3BB69-23CF-44E3-9099-C40C66FF867C}">
                  <a14:compatExt spid="_x0000_s21591"/>
                </a:ext>
                <a:ext uri="{FF2B5EF4-FFF2-40B4-BE49-F238E27FC236}">
                  <a16:creationId xmlns:a16="http://schemas.microsoft.com/office/drawing/2014/main" id="{00000000-0008-0000-0200-00005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18</xdr:row>
          <xdr:rowOff>0</xdr:rowOff>
        </xdr:from>
        <xdr:to>
          <xdr:col>14</xdr:col>
          <xdr:colOff>2943225</xdr:colOff>
          <xdr:row>19</xdr:row>
          <xdr:rowOff>0</xdr:rowOff>
        </xdr:to>
        <xdr:sp macro="" textlink="">
          <xdr:nvSpPr>
            <xdr:cNvPr id="21592" name="DDCROPSCOUNTRY1304" hidden="1">
              <a:extLst>
                <a:ext uri="{63B3BB69-23CF-44E3-9099-C40C66FF867C}">
                  <a14:compatExt spid="_x0000_s21592"/>
                </a:ext>
                <a:ext uri="{FF2B5EF4-FFF2-40B4-BE49-F238E27FC236}">
                  <a16:creationId xmlns:a16="http://schemas.microsoft.com/office/drawing/2014/main" id="{00000000-0008-0000-0200-00005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18</xdr:row>
          <xdr:rowOff>0</xdr:rowOff>
        </xdr:from>
        <xdr:to>
          <xdr:col>14</xdr:col>
          <xdr:colOff>3676650</xdr:colOff>
          <xdr:row>19</xdr:row>
          <xdr:rowOff>0</xdr:rowOff>
        </xdr:to>
        <xdr:sp macro="" textlink="">
          <xdr:nvSpPr>
            <xdr:cNvPr id="21593" name="DDCROPSCOUNTRY1305" hidden="1">
              <a:extLst>
                <a:ext uri="{63B3BB69-23CF-44E3-9099-C40C66FF867C}">
                  <a14:compatExt spid="_x0000_s21593"/>
                </a:ext>
                <a:ext uri="{FF2B5EF4-FFF2-40B4-BE49-F238E27FC236}">
                  <a16:creationId xmlns:a16="http://schemas.microsoft.com/office/drawing/2014/main" id="{00000000-0008-0000-0200-00005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18</xdr:row>
          <xdr:rowOff>0</xdr:rowOff>
        </xdr:from>
        <xdr:to>
          <xdr:col>15</xdr:col>
          <xdr:colOff>114300</xdr:colOff>
          <xdr:row>19</xdr:row>
          <xdr:rowOff>0</xdr:rowOff>
        </xdr:to>
        <xdr:sp macro="" textlink="">
          <xdr:nvSpPr>
            <xdr:cNvPr id="21594" name="DDCROPSCOUNTRY1306" hidden="1">
              <a:extLst>
                <a:ext uri="{63B3BB69-23CF-44E3-9099-C40C66FF867C}">
                  <a14:compatExt spid="_x0000_s21594"/>
                </a:ext>
                <a:ext uri="{FF2B5EF4-FFF2-40B4-BE49-F238E27FC236}">
                  <a16:creationId xmlns:a16="http://schemas.microsoft.com/office/drawing/2014/main" id="{00000000-0008-0000-0200-00005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0</xdr:rowOff>
        </xdr:from>
        <xdr:to>
          <xdr:col>2</xdr:col>
          <xdr:colOff>28575</xdr:colOff>
          <xdr:row>20</xdr:row>
          <xdr:rowOff>0</xdr:rowOff>
        </xdr:to>
        <xdr:sp macro="" textlink="">
          <xdr:nvSpPr>
            <xdr:cNvPr id="21595" name="GGDD14" hidden="1">
              <a:extLst>
                <a:ext uri="{63B3BB69-23CF-44E3-9099-C40C66FF867C}">
                  <a14:compatExt spid="_x0000_s21595"/>
                </a:ext>
                <a:ext uri="{FF2B5EF4-FFF2-40B4-BE49-F238E27FC236}">
                  <a16:creationId xmlns:a16="http://schemas.microsoft.com/office/drawing/2014/main" id="{00000000-0008-0000-0200-00005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19</xdr:row>
          <xdr:rowOff>0</xdr:rowOff>
        </xdr:from>
        <xdr:to>
          <xdr:col>14</xdr:col>
          <xdr:colOff>714375</xdr:colOff>
          <xdr:row>20</xdr:row>
          <xdr:rowOff>0</xdr:rowOff>
        </xdr:to>
        <xdr:sp macro="" textlink="">
          <xdr:nvSpPr>
            <xdr:cNvPr id="21596" name="DDCROPSCOUNTRY1401" hidden="1">
              <a:extLst>
                <a:ext uri="{63B3BB69-23CF-44E3-9099-C40C66FF867C}">
                  <a14:compatExt spid="_x0000_s21596"/>
                </a:ext>
                <a:ext uri="{FF2B5EF4-FFF2-40B4-BE49-F238E27FC236}">
                  <a16:creationId xmlns:a16="http://schemas.microsoft.com/office/drawing/2014/main" id="{00000000-0008-0000-0200-00005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19</xdr:row>
          <xdr:rowOff>0</xdr:rowOff>
        </xdr:from>
        <xdr:to>
          <xdr:col>14</xdr:col>
          <xdr:colOff>1447800</xdr:colOff>
          <xdr:row>20</xdr:row>
          <xdr:rowOff>0</xdr:rowOff>
        </xdr:to>
        <xdr:sp macro="" textlink="">
          <xdr:nvSpPr>
            <xdr:cNvPr id="21597" name="DDCROPSCOUNTRY1402" hidden="1">
              <a:extLst>
                <a:ext uri="{63B3BB69-23CF-44E3-9099-C40C66FF867C}">
                  <a14:compatExt spid="_x0000_s21597"/>
                </a:ext>
                <a:ext uri="{FF2B5EF4-FFF2-40B4-BE49-F238E27FC236}">
                  <a16:creationId xmlns:a16="http://schemas.microsoft.com/office/drawing/2014/main" id="{00000000-0008-0000-0200-00005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19</xdr:row>
          <xdr:rowOff>0</xdr:rowOff>
        </xdr:from>
        <xdr:to>
          <xdr:col>14</xdr:col>
          <xdr:colOff>2190750</xdr:colOff>
          <xdr:row>20</xdr:row>
          <xdr:rowOff>0</xdr:rowOff>
        </xdr:to>
        <xdr:sp macro="" textlink="">
          <xdr:nvSpPr>
            <xdr:cNvPr id="21598" name="DDCROPSCOUNTRY1403" hidden="1">
              <a:extLst>
                <a:ext uri="{63B3BB69-23CF-44E3-9099-C40C66FF867C}">
                  <a14:compatExt spid="_x0000_s21598"/>
                </a:ext>
                <a:ext uri="{FF2B5EF4-FFF2-40B4-BE49-F238E27FC236}">
                  <a16:creationId xmlns:a16="http://schemas.microsoft.com/office/drawing/2014/main" id="{00000000-0008-0000-0200-00005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19</xdr:row>
          <xdr:rowOff>0</xdr:rowOff>
        </xdr:from>
        <xdr:to>
          <xdr:col>14</xdr:col>
          <xdr:colOff>2943225</xdr:colOff>
          <xdr:row>20</xdr:row>
          <xdr:rowOff>0</xdr:rowOff>
        </xdr:to>
        <xdr:sp macro="" textlink="">
          <xdr:nvSpPr>
            <xdr:cNvPr id="21599" name="DDCROPSCOUNTRY1404" hidden="1">
              <a:extLst>
                <a:ext uri="{63B3BB69-23CF-44E3-9099-C40C66FF867C}">
                  <a14:compatExt spid="_x0000_s21599"/>
                </a:ext>
                <a:ext uri="{FF2B5EF4-FFF2-40B4-BE49-F238E27FC236}">
                  <a16:creationId xmlns:a16="http://schemas.microsoft.com/office/drawing/2014/main" id="{00000000-0008-0000-0200-00005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19</xdr:row>
          <xdr:rowOff>0</xdr:rowOff>
        </xdr:from>
        <xdr:to>
          <xdr:col>14</xdr:col>
          <xdr:colOff>3676650</xdr:colOff>
          <xdr:row>20</xdr:row>
          <xdr:rowOff>0</xdr:rowOff>
        </xdr:to>
        <xdr:sp macro="" textlink="">
          <xdr:nvSpPr>
            <xdr:cNvPr id="21600" name="DDCROPSCOUNTRY1405" hidden="1">
              <a:extLst>
                <a:ext uri="{63B3BB69-23CF-44E3-9099-C40C66FF867C}">
                  <a14:compatExt spid="_x0000_s21600"/>
                </a:ext>
                <a:ext uri="{FF2B5EF4-FFF2-40B4-BE49-F238E27FC236}">
                  <a16:creationId xmlns:a16="http://schemas.microsoft.com/office/drawing/2014/main" id="{00000000-0008-0000-0200-00006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19</xdr:row>
          <xdr:rowOff>0</xdr:rowOff>
        </xdr:from>
        <xdr:to>
          <xdr:col>15</xdr:col>
          <xdr:colOff>114300</xdr:colOff>
          <xdr:row>20</xdr:row>
          <xdr:rowOff>0</xdr:rowOff>
        </xdr:to>
        <xdr:sp macro="" textlink="">
          <xdr:nvSpPr>
            <xdr:cNvPr id="21601" name="DDCROPSCOUNTRY1406" hidden="1">
              <a:extLst>
                <a:ext uri="{63B3BB69-23CF-44E3-9099-C40C66FF867C}">
                  <a14:compatExt spid="_x0000_s21601"/>
                </a:ext>
                <a:ext uri="{FF2B5EF4-FFF2-40B4-BE49-F238E27FC236}">
                  <a16:creationId xmlns:a16="http://schemas.microsoft.com/office/drawing/2014/main" id="{00000000-0008-0000-0200-00006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20</xdr:row>
          <xdr:rowOff>0</xdr:rowOff>
        </xdr:from>
        <xdr:to>
          <xdr:col>2</xdr:col>
          <xdr:colOff>28575</xdr:colOff>
          <xdr:row>21</xdr:row>
          <xdr:rowOff>0</xdr:rowOff>
        </xdr:to>
        <xdr:sp macro="" textlink="">
          <xdr:nvSpPr>
            <xdr:cNvPr id="21602" name="GGDD15" hidden="1">
              <a:extLst>
                <a:ext uri="{63B3BB69-23CF-44E3-9099-C40C66FF867C}">
                  <a14:compatExt spid="_x0000_s21602"/>
                </a:ext>
                <a:ext uri="{FF2B5EF4-FFF2-40B4-BE49-F238E27FC236}">
                  <a16:creationId xmlns:a16="http://schemas.microsoft.com/office/drawing/2014/main" id="{00000000-0008-0000-0200-00006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20</xdr:row>
          <xdr:rowOff>0</xdr:rowOff>
        </xdr:from>
        <xdr:to>
          <xdr:col>14</xdr:col>
          <xdr:colOff>714375</xdr:colOff>
          <xdr:row>21</xdr:row>
          <xdr:rowOff>0</xdr:rowOff>
        </xdr:to>
        <xdr:sp macro="" textlink="">
          <xdr:nvSpPr>
            <xdr:cNvPr id="21603" name="DDCROPSCOUNTRY1501" hidden="1">
              <a:extLst>
                <a:ext uri="{63B3BB69-23CF-44E3-9099-C40C66FF867C}">
                  <a14:compatExt spid="_x0000_s21603"/>
                </a:ext>
                <a:ext uri="{FF2B5EF4-FFF2-40B4-BE49-F238E27FC236}">
                  <a16:creationId xmlns:a16="http://schemas.microsoft.com/office/drawing/2014/main" id="{00000000-0008-0000-0200-00006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20</xdr:row>
          <xdr:rowOff>0</xdr:rowOff>
        </xdr:from>
        <xdr:to>
          <xdr:col>14</xdr:col>
          <xdr:colOff>1447800</xdr:colOff>
          <xdr:row>21</xdr:row>
          <xdr:rowOff>0</xdr:rowOff>
        </xdr:to>
        <xdr:sp macro="" textlink="">
          <xdr:nvSpPr>
            <xdr:cNvPr id="21604" name="DDCROPSCOUNTRY1502" hidden="1">
              <a:extLst>
                <a:ext uri="{63B3BB69-23CF-44E3-9099-C40C66FF867C}">
                  <a14:compatExt spid="_x0000_s21604"/>
                </a:ext>
                <a:ext uri="{FF2B5EF4-FFF2-40B4-BE49-F238E27FC236}">
                  <a16:creationId xmlns:a16="http://schemas.microsoft.com/office/drawing/2014/main" id="{00000000-0008-0000-0200-00006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20</xdr:row>
          <xdr:rowOff>0</xdr:rowOff>
        </xdr:from>
        <xdr:to>
          <xdr:col>14</xdr:col>
          <xdr:colOff>2190750</xdr:colOff>
          <xdr:row>21</xdr:row>
          <xdr:rowOff>0</xdr:rowOff>
        </xdr:to>
        <xdr:sp macro="" textlink="">
          <xdr:nvSpPr>
            <xdr:cNvPr id="21605" name="DDCROPSCOUNTRY1503" hidden="1">
              <a:extLst>
                <a:ext uri="{63B3BB69-23CF-44E3-9099-C40C66FF867C}">
                  <a14:compatExt spid="_x0000_s21605"/>
                </a:ext>
                <a:ext uri="{FF2B5EF4-FFF2-40B4-BE49-F238E27FC236}">
                  <a16:creationId xmlns:a16="http://schemas.microsoft.com/office/drawing/2014/main" id="{00000000-0008-0000-0200-00006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20</xdr:row>
          <xdr:rowOff>0</xdr:rowOff>
        </xdr:from>
        <xdr:to>
          <xdr:col>14</xdr:col>
          <xdr:colOff>2943225</xdr:colOff>
          <xdr:row>21</xdr:row>
          <xdr:rowOff>0</xdr:rowOff>
        </xdr:to>
        <xdr:sp macro="" textlink="">
          <xdr:nvSpPr>
            <xdr:cNvPr id="21606" name="DDCROPSCOUNTRY1504" hidden="1">
              <a:extLst>
                <a:ext uri="{63B3BB69-23CF-44E3-9099-C40C66FF867C}">
                  <a14:compatExt spid="_x0000_s21606"/>
                </a:ext>
                <a:ext uri="{FF2B5EF4-FFF2-40B4-BE49-F238E27FC236}">
                  <a16:creationId xmlns:a16="http://schemas.microsoft.com/office/drawing/2014/main" id="{00000000-0008-0000-0200-00006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20</xdr:row>
          <xdr:rowOff>0</xdr:rowOff>
        </xdr:from>
        <xdr:to>
          <xdr:col>14</xdr:col>
          <xdr:colOff>3676650</xdr:colOff>
          <xdr:row>21</xdr:row>
          <xdr:rowOff>0</xdr:rowOff>
        </xdr:to>
        <xdr:sp macro="" textlink="">
          <xdr:nvSpPr>
            <xdr:cNvPr id="21607" name="DDCROPSCOUNTRY1505" hidden="1">
              <a:extLst>
                <a:ext uri="{63B3BB69-23CF-44E3-9099-C40C66FF867C}">
                  <a14:compatExt spid="_x0000_s21607"/>
                </a:ext>
                <a:ext uri="{FF2B5EF4-FFF2-40B4-BE49-F238E27FC236}">
                  <a16:creationId xmlns:a16="http://schemas.microsoft.com/office/drawing/2014/main" id="{00000000-0008-0000-0200-00006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20</xdr:row>
          <xdr:rowOff>0</xdr:rowOff>
        </xdr:from>
        <xdr:to>
          <xdr:col>15</xdr:col>
          <xdr:colOff>114300</xdr:colOff>
          <xdr:row>21</xdr:row>
          <xdr:rowOff>0</xdr:rowOff>
        </xdr:to>
        <xdr:sp macro="" textlink="">
          <xdr:nvSpPr>
            <xdr:cNvPr id="21608" name="DDCROPSCOUNTRY1506" hidden="1">
              <a:extLst>
                <a:ext uri="{63B3BB69-23CF-44E3-9099-C40C66FF867C}">
                  <a14:compatExt spid="_x0000_s21608"/>
                </a:ext>
                <a:ext uri="{FF2B5EF4-FFF2-40B4-BE49-F238E27FC236}">
                  <a16:creationId xmlns:a16="http://schemas.microsoft.com/office/drawing/2014/main" id="{00000000-0008-0000-0200-00006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0</xdr:rowOff>
        </xdr:from>
        <xdr:to>
          <xdr:col>2</xdr:col>
          <xdr:colOff>28575</xdr:colOff>
          <xdr:row>22</xdr:row>
          <xdr:rowOff>0</xdr:rowOff>
        </xdr:to>
        <xdr:sp macro="" textlink="">
          <xdr:nvSpPr>
            <xdr:cNvPr id="21609" name="GGDD16" hidden="1">
              <a:extLst>
                <a:ext uri="{63B3BB69-23CF-44E3-9099-C40C66FF867C}">
                  <a14:compatExt spid="_x0000_s21609"/>
                </a:ext>
                <a:ext uri="{FF2B5EF4-FFF2-40B4-BE49-F238E27FC236}">
                  <a16:creationId xmlns:a16="http://schemas.microsoft.com/office/drawing/2014/main" id="{00000000-0008-0000-0200-00006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21</xdr:row>
          <xdr:rowOff>0</xdr:rowOff>
        </xdr:from>
        <xdr:to>
          <xdr:col>14</xdr:col>
          <xdr:colOff>714375</xdr:colOff>
          <xdr:row>22</xdr:row>
          <xdr:rowOff>0</xdr:rowOff>
        </xdr:to>
        <xdr:sp macro="" textlink="">
          <xdr:nvSpPr>
            <xdr:cNvPr id="21610" name="DDCROPSCOUNTRY1601" hidden="1">
              <a:extLst>
                <a:ext uri="{63B3BB69-23CF-44E3-9099-C40C66FF867C}">
                  <a14:compatExt spid="_x0000_s21610"/>
                </a:ext>
                <a:ext uri="{FF2B5EF4-FFF2-40B4-BE49-F238E27FC236}">
                  <a16:creationId xmlns:a16="http://schemas.microsoft.com/office/drawing/2014/main" id="{00000000-0008-0000-0200-00006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21</xdr:row>
          <xdr:rowOff>0</xdr:rowOff>
        </xdr:from>
        <xdr:to>
          <xdr:col>14</xdr:col>
          <xdr:colOff>1447800</xdr:colOff>
          <xdr:row>22</xdr:row>
          <xdr:rowOff>0</xdr:rowOff>
        </xdr:to>
        <xdr:sp macro="" textlink="">
          <xdr:nvSpPr>
            <xdr:cNvPr id="21611" name="DDCROPSCOUNTRY1602" hidden="1">
              <a:extLst>
                <a:ext uri="{63B3BB69-23CF-44E3-9099-C40C66FF867C}">
                  <a14:compatExt spid="_x0000_s21611"/>
                </a:ext>
                <a:ext uri="{FF2B5EF4-FFF2-40B4-BE49-F238E27FC236}">
                  <a16:creationId xmlns:a16="http://schemas.microsoft.com/office/drawing/2014/main" id="{00000000-0008-0000-0200-00006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21</xdr:row>
          <xdr:rowOff>0</xdr:rowOff>
        </xdr:from>
        <xdr:to>
          <xdr:col>14</xdr:col>
          <xdr:colOff>2190750</xdr:colOff>
          <xdr:row>22</xdr:row>
          <xdr:rowOff>0</xdr:rowOff>
        </xdr:to>
        <xdr:sp macro="" textlink="">
          <xdr:nvSpPr>
            <xdr:cNvPr id="21612" name="DDCROPSCOUNTRY1603" hidden="1">
              <a:extLst>
                <a:ext uri="{63B3BB69-23CF-44E3-9099-C40C66FF867C}">
                  <a14:compatExt spid="_x0000_s21612"/>
                </a:ext>
                <a:ext uri="{FF2B5EF4-FFF2-40B4-BE49-F238E27FC236}">
                  <a16:creationId xmlns:a16="http://schemas.microsoft.com/office/drawing/2014/main" id="{00000000-0008-0000-0200-00006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21</xdr:row>
          <xdr:rowOff>0</xdr:rowOff>
        </xdr:from>
        <xdr:to>
          <xdr:col>14</xdr:col>
          <xdr:colOff>2943225</xdr:colOff>
          <xdr:row>22</xdr:row>
          <xdr:rowOff>0</xdr:rowOff>
        </xdr:to>
        <xdr:sp macro="" textlink="">
          <xdr:nvSpPr>
            <xdr:cNvPr id="21613" name="DDCROPSCOUNTRY1604" hidden="1">
              <a:extLst>
                <a:ext uri="{63B3BB69-23CF-44E3-9099-C40C66FF867C}">
                  <a14:compatExt spid="_x0000_s21613"/>
                </a:ext>
                <a:ext uri="{FF2B5EF4-FFF2-40B4-BE49-F238E27FC236}">
                  <a16:creationId xmlns:a16="http://schemas.microsoft.com/office/drawing/2014/main" id="{00000000-0008-0000-0200-00006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21</xdr:row>
          <xdr:rowOff>0</xdr:rowOff>
        </xdr:from>
        <xdr:to>
          <xdr:col>14</xdr:col>
          <xdr:colOff>3676650</xdr:colOff>
          <xdr:row>22</xdr:row>
          <xdr:rowOff>0</xdr:rowOff>
        </xdr:to>
        <xdr:sp macro="" textlink="">
          <xdr:nvSpPr>
            <xdr:cNvPr id="21614" name="DDCROPSCOUNTRY1605" hidden="1">
              <a:extLst>
                <a:ext uri="{63B3BB69-23CF-44E3-9099-C40C66FF867C}">
                  <a14:compatExt spid="_x0000_s21614"/>
                </a:ext>
                <a:ext uri="{FF2B5EF4-FFF2-40B4-BE49-F238E27FC236}">
                  <a16:creationId xmlns:a16="http://schemas.microsoft.com/office/drawing/2014/main" id="{00000000-0008-0000-0200-00006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21</xdr:row>
          <xdr:rowOff>0</xdr:rowOff>
        </xdr:from>
        <xdr:to>
          <xdr:col>15</xdr:col>
          <xdr:colOff>114300</xdr:colOff>
          <xdr:row>22</xdr:row>
          <xdr:rowOff>0</xdr:rowOff>
        </xdr:to>
        <xdr:sp macro="" textlink="">
          <xdr:nvSpPr>
            <xdr:cNvPr id="21615" name="DDCROPSCOUNTRY1606" hidden="1">
              <a:extLst>
                <a:ext uri="{63B3BB69-23CF-44E3-9099-C40C66FF867C}">
                  <a14:compatExt spid="_x0000_s21615"/>
                </a:ext>
                <a:ext uri="{FF2B5EF4-FFF2-40B4-BE49-F238E27FC236}">
                  <a16:creationId xmlns:a16="http://schemas.microsoft.com/office/drawing/2014/main" id="{00000000-0008-0000-0200-00006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0</xdr:rowOff>
        </xdr:from>
        <xdr:to>
          <xdr:col>2</xdr:col>
          <xdr:colOff>28575</xdr:colOff>
          <xdr:row>23</xdr:row>
          <xdr:rowOff>0</xdr:rowOff>
        </xdr:to>
        <xdr:sp macro="" textlink="">
          <xdr:nvSpPr>
            <xdr:cNvPr id="21616" name="GGDD17" hidden="1">
              <a:extLst>
                <a:ext uri="{63B3BB69-23CF-44E3-9099-C40C66FF867C}">
                  <a14:compatExt spid="_x0000_s21616"/>
                </a:ext>
                <a:ext uri="{FF2B5EF4-FFF2-40B4-BE49-F238E27FC236}">
                  <a16:creationId xmlns:a16="http://schemas.microsoft.com/office/drawing/2014/main" id="{00000000-0008-0000-0200-00007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22</xdr:row>
          <xdr:rowOff>0</xdr:rowOff>
        </xdr:from>
        <xdr:to>
          <xdr:col>14</xdr:col>
          <xdr:colOff>714375</xdr:colOff>
          <xdr:row>23</xdr:row>
          <xdr:rowOff>0</xdr:rowOff>
        </xdr:to>
        <xdr:sp macro="" textlink="">
          <xdr:nvSpPr>
            <xdr:cNvPr id="21617" name="DDCROPSCOUNTRY1701" hidden="1">
              <a:extLst>
                <a:ext uri="{63B3BB69-23CF-44E3-9099-C40C66FF867C}">
                  <a14:compatExt spid="_x0000_s21617"/>
                </a:ext>
                <a:ext uri="{FF2B5EF4-FFF2-40B4-BE49-F238E27FC236}">
                  <a16:creationId xmlns:a16="http://schemas.microsoft.com/office/drawing/2014/main" id="{00000000-0008-0000-0200-00007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22</xdr:row>
          <xdr:rowOff>0</xdr:rowOff>
        </xdr:from>
        <xdr:to>
          <xdr:col>14</xdr:col>
          <xdr:colOff>1447800</xdr:colOff>
          <xdr:row>23</xdr:row>
          <xdr:rowOff>0</xdr:rowOff>
        </xdr:to>
        <xdr:sp macro="" textlink="">
          <xdr:nvSpPr>
            <xdr:cNvPr id="21618" name="DDCROPSCOUNTRY1702" hidden="1">
              <a:extLst>
                <a:ext uri="{63B3BB69-23CF-44E3-9099-C40C66FF867C}">
                  <a14:compatExt spid="_x0000_s21618"/>
                </a:ext>
                <a:ext uri="{FF2B5EF4-FFF2-40B4-BE49-F238E27FC236}">
                  <a16:creationId xmlns:a16="http://schemas.microsoft.com/office/drawing/2014/main" id="{00000000-0008-0000-0200-00007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22</xdr:row>
          <xdr:rowOff>0</xdr:rowOff>
        </xdr:from>
        <xdr:to>
          <xdr:col>14</xdr:col>
          <xdr:colOff>2190750</xdr:colOff>
          <xdr:row>23</xdr:row>
          <xdr:rowOff>0</xdr:rowOff>
        </xdr:to>
        <xdr:sp macro="" textlink="">
          <xdr:nvSpPr>
            <xdr:cNvPr id="21619" name="DDCROPSCOUNTRY1703" hidden="1">
              <a:extLst>
                <a:ext uri="{63B3BB69-23CF-44E3-9099-C40C66FF867C}">
                  <a14:compatExt spid="_x0000_s21619"/>
                </a:ext>
                <a:ext uri="{FF2B5EF4-FFF2-40B4-BE49-F238E27FC236}">
                  <a16:creationId xmlns:a16="http://schemas.microsoft.com/office/drawing/2014/main" id="{00000000-0008-0000-0200-00007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22</xdr:row>
          <xdr:rowOff>0</xdr:rowOff>
        </xdr:from>
        <xdr:to>
          <xdr:col>14</xdr:col>
          <xdr:colOff>2943225</xdr:colOff>
          <xdr:row>23</xdr:row>
          <xdr:rowOff>0</xdr:rowOff>
        </xdr:to>
        <xdr:sp macro="" textlink="">
          <xdr:nvSpPr>
            <xdr:cNvPr id="21620" name="DDCROPSCOUNTRY1704" hidden="1">
              <a:extLst>
                <a:ext uri="{63B3BB69-23CF-44E3-9099-C40C66FF867C}">
                  <a14:compatExt spid="_x0000_s21620"/>
                </a:ext>
                <a:ext uri="{FF2B5EF4-FFF2-40B4-BE49-F238E27FC236}">
                  <a16:creationId xmlns:a16="http://schemas.microsoft.com/office/drawing/2014/main" id="{00000000-0008-0000-0200-00007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22</xdr:row>
          <xdr:rowOff>0</xdr:rowOff>
        </xdr:from>
        <xdr:to>
          <xdr:col>14</xdr:col>
          <xdr:colOff>3676650</xdr:colOff>
          <xdr:row>23</xdr:row>
          <xdr:rowOff>0</xdr:rowOff>
        </xdr:to>
        <xdr:sp macro="" textlink="">
          <xdr:nvSpPr>
            <xdr:cNvPr id="21621" name="DDCROPSCOUNTRY1705" hidden="1">
              <a:extLst>
                <a:ext uri="{63B3BB69-23CF-44E3-9099-C40C66FF867C}">
                  <a14:compatExt spid="_x0000_s21621"/>
                </a:ext>
                <a:ext uri="{FF2B5EF4-FFF2-40B4-BE49-F238E27FC236}">
                  <a16:creationId xmlns:a16="http://schemas.microsoft.com/office/drawing/2014/main" id="{00000000-0008-0000-0200-00007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22</xdr:row>
          <xdr:rowOff>0</xdr:rowOff>
        </xdr:from>
        <xdr:to>
          <xdr:col>15</xdr:col>
          <xdr:colOff>114300</xdr:colOff>
          <xdr:row>23</xdr:row>
          <xdr:rowOff>0</xdr:rowOff>
        </xdr:to>
        <xdr:sp macro="" textlink="">
          <xdr:nvSpPr>
            <xdr:cNvPr id="21622" name="DDCROPSCOUNTRY1706" hidden="1">
              <a:extLst>
                <a:ext uri="{63B3BB69-23CF-44E3-9099-C40C66FF867C}">
                  <a14:compatExt spid="_x0000_s21622"/>
                </a:ext>
                <a:ext uri="{FF2B5EF4-FFF2-40B4-BE49-F238E27FC236}">
                  <a16:creationId xmlns:a16="http://schemas.microsoft.com/office/drawing/2014/main" id="{00000000-0008-0000-0200-00007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28575</xdr:colOff>
          <xdr:row>24</xdr:row>
          <xdr:rowOff>0</xdr:rowOff>
        </xdr:to>
        <xdr:sp macro="" textlink="">
          <xdr:nvSpPr>
            <xdr:cNvPr id="21623" name="GGDD18" hidden="1">
              <a:extLst>
                <a:ext uri="{63B3BB69-23CF-44E3-9099-C40C66FF867C}">
                  <a14:compatExt spid="_x0000_s21623"/>
                </a:ext>
                <a:ext uri="{FF2B5EF4-FFF2-40B4-BE49-F238E27FC236}">
                  <a16:creationId xmlns:a16="http://schemas.microsoft.com/office/drawing/2014/main" id="{00000000-0008-0000-0200-00007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23</xdr:row>
          <xdr:rowOff>0</xdr:rowOff>
        </xdr:from>
        <xdr:to>
          <xdr:col>14</xdr:col>
          <xdr:colOff>714375</xdr:colOff>
          <xdr:row>24</xdr:row>
          <xdr:rowOff>0</xdr:rowOff>
        </xdr:to>
        <xdr:sp macro="" textlink="">
          <xdr:nvSpPr>
            <xdr:cNvPr id="21624" name="DDCROPSCOUNTRY1801" hidden="1">
              <a:extLst>
                <a:ext uri="{63B3BB69-23CF-44E3-9099-C40C66FF867C}">
                  <a14:compatExt spid="_x0000_s21624"/>
                </a:ext>
                <a:ext uri="{FF2B5EF4-FFF2-40B4-BE49-F238E27FC236}">
                  <a16:creationId xmlns:a16="http://schemas.microsoft.com/office/drawing/2014/main" id="{00000000-0008-0000-0200-00007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23</xdr:row>
          <xdr:rowOff>0</xdr:rowOff>
        </xdr:from>
        <xdr:to>
          <xdr:col>14</xdr:col>
          <xdr:colOff>1447800</xdr:colOff>
          <xdr:row>24</xdr:row>
          <xdr:rowOff>0</xdr:rowOff>
        </xdr:to>
        <xdr:sp macro="" textlink="">
          <xdr:nvSpPr>
            <xdr:cNvPr id="21625" name="DDCROPSCOUNTRY1802" hidden="1">
              <a:extLst>
                <a:ext uri="{63B3BB69-23CF-44E3-9099-C40C66FF867C}">
                  <a14:compatExt spid="_x0000_s21625"/>
                </a:ext>
                <a:ext uri="{FF2B5EF4-FFF2-40B4-BE49-F238E27FC236}">
                  <a16:creationId xmlns:a16="http://schemas.microsoft.com/office/drawing/2014/main" id="{00000000-0008-0000-0200-00007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23</xdr:row>
          <xdr:rowOff>0</xdr:rowOff>
        </xdr:from>
        <xdr:to>
          <xdr:col>14</xdr:col>
          <xdr:colOff>2190750</xdr:colOff>
          <xdr:row>24</xdr:row>
          <xdr:rowOff>0</xdr:rowOff>
        </xdr:to>
        <xdr:sp macro="" textlink="">
          <xdr:nvSpPr>
            <xdr:cNvPr id="21626" name="DDCROPSCOUNTRY1803" hidden="1">
              <a:extLst>
                <a:ext uri="{63B3BB69-23CF-44E3-9099-C40C66FF867C}">
                  <a14:compatExt spid="_x0000_s21626"/>
                </a:ext>
                <a:ext uri="{FF2B5EF4-FFF2-40B4-BE49-F238E27FC236}">
                  <a16:creationId xmlns:a16="http://schemas.microsoft.com/office/drawing/2014/main" id="{00000000-0008-0000-0200-00007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23</xdr:row>
          <xdr:rowOff>0</xdr:rowOff>
        </xdr:from>
        <xdr:to>
          <xdr:col>14</xdr:col>
          <xdr:colOff>2943225</xdr:colOff>
          <xdr:row>24</xdr:row>
          <xdr:rowOff>0</xdr:rowOff>
        </xdr:to>
        <xdr:sp macro="" textlink="">
          <xdr:nvSpPr>
            <xdr:cNvPr id="21627" name="DDCROPSCOUNTRY1804" hidden="1">
              <a:extLst>
                <a:ext uri="{63B3BB69-23CF-44E3-9099-C40C66FF867C}">
                  <a14:compatExt spid="_x0000_s21627"/>
                </a:ext>
                <a:ext uri="{FF2B5EF4-FFF2-40B4-BE49-F238E27FC236}">
                  <a16:creationId xmlns:a16="http://schemas.microsoft.com/office/drawing/2014/main" id="{00000000-0008-0000-0200-00007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23</xdr:row>
          <xdr:rowOff>0</xdr:rowOff>
        </xdr:from>
        <xdr:to>
          <xdr:col>14</xdr:col>
          <xdr:colOff>3676650</xdr:colOff>
          <xdr:row>24</xdr:row>
          <xdr:rowOff>0</xdr:rowOff>
        </xdr:to>
        <xdr:sp macro="" textlink="">
          <xdr:nvSpPr>
            <xdr:cNvPr id="21628" name="DDCROPSCOUNTRY1805" hidden="1">
              <a:extLst>
                <a:ext uri="{63B3BB69-23CF-44E3-9099-C40C66FF867C}">
                  <a14:compatExt spid="_x0000_s21628"/>
                </a:ext>
                <a:ext uri="{FF2B5EF4-FFF2-40B4-BE49-F238E27FC236}">
                  <a16:creationId xmlns:a16="http://schemas.microsoft.com/office/drawing/2014/main" id="{00000000-0008-0000-0200-00007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23</xdr:row>
          <xdr:rowOff>0</xdr:rowOff>
        </xdr:from>
        <xdr:to>
          <xdr:col>15</xdr:col>
          <xdr:colOff>114300</xdr:colOff>
          <xdr:row>24</xdr:row>
          <xdr:rowOff>0</xdr:rowOff>
        </xdr:to>
        <xdr:sp macro="" textlink="">
          <xdr:nvSpPr>
            <xdr:cNvPr id="21629" name="DDCROPSCOUNTRY1806" hidden="1">
              <a:extLst>
                <a:ext uri="{63B3BB69-23CF-44E3-9099-C40C66FF867C}">
                  <a14:compatExt spid="_x0000_s21629"/>
                </a:ext>
                <a:ext uri="{FF2B5EF4-FFF2-40B4-BE49-F238E27FC236}">
                  <a16:creationId xmlns:a16="http://schemas.microsoft.com/office/drawing/2014/main" id="{00000000-0008-0000-0200-00007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0</xdr:rowOff>
        </xdr:from>
        <xdr:to>
          <xdr:col>2</xdr:col>
          <xdr:colOff>28575</xdr:colOff>
          <xdr:row>25</xdr:row>
          <xdr:rowOff>0</xdr:rowOff>
        </xdr:to>
        <xdr:sp macro="" textlink="">
          <xdr:nvSpPr>
            <xdr:cNvPr id="21630" name="GGDD19" hidden="1">
              <a:extLst>
                <a:ext uri="{63B3BB69-23CF-44E3-9099-C40C66FF867C}">
                  <a14:compatExt spid="_x0000_s21630"/>
                </a:ext>
                <a:ext uri="{FF2B5EF4-FFF2-40B4-BE49-F238E27FC236}">
                  <a16:creationId xmlns:a16="http://schemas.microsoft.com/office/drawing/2014/main" id="{00000000-0008-0000-0200-00007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24</xdr:row>
          <xdr:rowOff>0</xdr:rowOff>
        </xdr:from>
        <xdr:to>
          <xdr:col>14</xdr:col>
          <xdr:colOff>714375</xdr:colOff>
          <xdr:row>25</xdr:row>
          <xdr:rowOff>0</xdr:rowOff>
        </xdr:to>
        <xdr:sp macro="" textlink="">
          <xdr:nvSpPr>
            <xdr:cNvPr id="21631" name="DDCROPSCOUNTRY1901" hidden="1">
              <a:extLst>
                <a:ext uri="{63B3BB69-23CF-44E3-9099-C40C66FF867C}">
                  <a14:compatExt spid="_x0000_s21631"/>
                </a:ext>
                <a:ext uri="{FF2B5EF4-FFF2-40B4-BE49-F238E27FC236}">
                  <a16:creationId xmlns:a16="http://schemas.microsoft.com/office/drawing/2014/main" id="{00000000-0008-0000-0200-00007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24</xdr:row>
          <xdr:rowOff>0</xdr:rowOff>
        </xdr:from>
        <xdr:to>
          <xdr:col>14</xdr:col>
          <xdr:colOff>1447800</xdr:colOff>
          <xdr:row>25</xdr:row>
          <xdr:rowOff>0</xdr:rowOff>
        </xdr:to>
        <xdr:sp macro="" textlink="">
          <xdr:nvSpPr>
            <xdr:cNvPr id="21632" name="DDCROPSCOUNTRY1902" hidden="1">
              <a:extLst>
                <a:ext uri="{63B3BB69-23CF-44E3-9099-C40C66FF867C}">
                  <a14:compatExt spid="_x0000_s21632"/>
                </a:ext>
                <a:ext uri="{FF2B5EF4-FFF2-40B4-BE49-F238E27FC236}">
                  <a16:creationId xmlns:a16="http://schemas.microsoft.com/office/drawing/2014/main" id="{00000000-0008-0000-0200-00008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24</xdr:row>
          <xdr:rowOff>0</xdr:rowOff>
        </xdr:from>
        <xdr:to>
          <xdr:col>14</xdr:col>
          <xdr:colOff>2190750</xdr:colOff>
          <xdr:row>25</xdr:row>
          <xdr:rowOff>0</xdr:rowOff>
        </xdr:to>
        <xdr:sp macro="" textlink="">
          <xdr:nvSpPr>
            <xdr:cNvPr id="21633" name="DDCROPSCOUNTRY1903" hidden="1">
              <a:extLst>
                <a:ext uri="{63B3BB69-23CF-44E3-9099-C40C66FF867C}">
                  <a14:compatExt spid="_x0000_s21633"/>
                </a:ext>
                <a:ext uri="{FF2B5EF4-FFF2-40B4-BE49-F238E27FC236}">
                  <a16:creationId xmlns:a16="http://schemas.microsoft.com/office/drawing/2014/main" id="{00000000-0008-0000-0200-00008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24</xdr:row>
          <xdr:rowOff>0</xdr:rowOff>
        </xdr:from>
        <xdr:to>
          <xdr:col>14</xdr:col>
          <xdr:colOff>2943225</xdr:colOff>
          <xdr:row>25</xdr:row>
          <xdr:rowOff>0</xdr:rowOff>
        </xdr:to>
        <xdr:sp macro="" textlink="">
          <xdr:nvSpPr>
            <xdr:cNvPr id="21634" name="DDCROPSCOUNTRY1904" hidden="1">
              <a:extLst>
                <a:ext uri="{63B3BB69-23CF-44E3-9099-C40C66FF867C}">
                  <a14:compatExt spid="_x0000_s21634"/>
                </a:ext>
                <a:ext uri="{FF2B5EF4-FFF2-40B4-BE49-F238E27FC236}">
                  <a16:creationId xmlns:a16="http://schemas.microsoft.com/office/drawing/2014/main" id="{00000000-0008-0000-0200-00008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24</xdr:row>
          <xdr:rowOff>0</xdr:rowOff>
        </xdr:from>
        <xdr:to>
          <xdr:col>14</xdr:col>
          <xdr:colOff>3676650</xdr:colOff>
          <xdr:row>25</xdr:row>
          <xdr:rowOff>0</xdr:rowOff>
        </xdr:to>
        <xdr:sp macro="" textlink="">
          <xdr:nvSpPr>
            <xdr:cNvPr id="21635" name="DDCROPSCOUNTRY1905" hidden="1">
              <a:extLst>
                <a:ext uri="{63B3BB69-23CF-44E3-9099-C40C66FF867C}">
                  <a14:compatExt spid="_x0000_s21635"/>
                </a:ext>
                <a:ext uri="{FF2B5EF4-FFF2-40B4-BE49-F238E27FC236}">
                  <a16:creationId xmlns:a16="http://schemas.microsoft.com/office/drawing/2014/main" id="{00000000-0008-0000-0200-00008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24</xdr:row>
          <xdr:rowOff>0</xdr:rowOff>
        </xdr:from>
        <xdr:to>
          <xdr:col>15</xdr:col>
          <xdr:colOff>114300</xdr:colOff>
          <xdr:row>25</xdr:row>
          <xdr:rowOff>0</xdr:rowOff>
        </xdr:to>
        <xdr:sp macro="" textlink="">
          <xdr:nvSpPr>
            <xdr:cNvPr id="21636" name="DDCROPSCOUNTRY1906" hidden="1">
              <a:extLst>
                <a:ext uri="{63B3BB69-23CF-44E3-9099-C40C66FF867C}">
                  <a14:compatExt spid="_x0000_s21636"/>
                </a:ext>
                <a:ext uri="{FF2B5EF4-FFF2-40B4-BE49-F238E27FC236}">
                  <a16:creationId xmlns:a16="http://schemas.microsoft.com/office/drawing/2014/main" id="{00000000-0008-0000-0200-00008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0</xdr:rowOff>
        </xdr:from>
        <xdr:to>
          <xdr:col>2</xdr:col>
          <xdr:colOff>28575</xdr:colOff>
          <xdr:row>26</xdr:row>
          <xdr:rowOff>0</xdr:rowOff>
        </xdr:to>
        <xdr:sp macro="" textlink="">
          <xdr:nvSpPr>
            <xdr:cNvPr id="21637" name="GGDD20" hidden="1">
              <a:extLst>
                <a:ext uri="{63B3BB69-23CF-44E3-9099-C40C66FF867C}">
                  <a14:compatExt spid="_x0000_s21637"/>
                </a:ext>
                <a:ext uri="{FF2B5EF4-FFF2-40B4-BE49-F238E27FC236}">
                  <a16:creationId xmlns:a16="http://schemas.microsoft.com/office/drawing/2014/main" id="{00000000-0008-0000-0200-00008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25</xdr:row>
          <xdr:rowOff>0</xdr:rowOff>
        </xdr:from>
        <xdr:to>
          <xdr:col>14</xdr:col>
          <xdr:colOff>714375</xdr:colOff>
          <xdr:row>26</xdr:row>
          <xdr:rowOff>0</xdr:rowOff>
        </xdr:to>
        <xdr:sp macro="" textlink="">
          <xdr:nvSpPr>
            <xdr:cNvPr id="21638" name="DDCROPSCOUNTRY2001" hidden="1">
              <a:extLst>
                <a:ext uri="{63B3BB69-23CF-44E3-9099-C40C66FF867C}">
                  <a14:compatExt spid="_x0000_s21638"/>
                </a:ext>
                <a:ext uri="{FF2B5EF4-FFF2-40B4-BE49-F238E27FC236}">
                  <a16:creationId xmlns:a16="http://schemas.microsoft.com/office/drawing/2014/main" id="{00000000-0008-0000-0200-00008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25</xdr:row>
          <xdr:rowOff>0</xdr:rowOff>
        </xdr:from>
        <xdr:to>
          <xdr:col>14</xdr:col>
          <xdr:colOff>1447800</xdr:colOff>
          <xdr:row>26</xdr:row>
          <xdr:rowOff>0</xdr:rowOff>
        </xdr:to>
        <xdr:sp macro="" textlink="">
          <xdr:nvSpPr>
            <xdr:cNvPr id="21639" name="DDCROPSCOUNTRY2002" hidden="1">
              <a:extLst>
                <a:ext uri="{63B3BB69-23CF-44E3-9099-C40C66FF867C}">
                  <a14:compatExt spid="_x0000_s21639"/>
                </a:ext>
                <a:ext uri="{FF2B5EF4-FFF2-40B4-BE49-F238E27FC236}">
                  <a16:creationId xmlns:a16="http://schemas.microsoft.com/office/drawing/2014/main" id="{00000000-0008-0000-0200-00008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25</xdr:row>
          <xdr:rowOff>0</xdr:rowOff>
        </xdr:from>
        <xdr:to>
          <xdr:col>14</xdr:col>
          <xdr:colOff>2190750</xdr:colOff>
          <xdr:row>26</xdr:row>
          <xdr:rowOff>0</xdr:rowOff>
        </xdr:to>
        <xdr:sp macro="" textlink="">
          <xdr:nvSpPr>
            <xdr:cNvPr id="21640" name="DDCROPSCOUNTRY2003" hidden="1">
              <a:extLst>
                <a:ext uri="{63B3BB69-23CF-44E3-9099-C40C66FF867C}">
                  <a14:compatExt spid="_x0000_s21640"/>
                </a:ext>
                <a:ext uri="{FF2B5EF4-FFF2-40B4-BE49-F238E27FC236}">
                  <a16:creationId xmlns:a16="http://schemas.microsoft.com/office/drawing/2014/main" id="{00000000-0008-0000-0200-00008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25</xdr:row>
          <xdr:rowOff>0</xdr:rowOff>
        </xdr:from>
        <xdr:to>
          <xdr:col>14</xdr:col>
          <xdr:colOff>2943225</xdr:colOff>
          <xdr:row>26</xdr:row>
          <xdr:rowOff>0</xdr:rowOff>
        </xdr:to>
        <xdr:sp macro="" textlink="">
          <xdr:nvSpPr>
            <xdr:cNvPr id="21641" name="DDCROPSCOUNTRY2004" hidden="1">
              <a:extLst>
                <a:ext uri="{63B3BB69-23CF-44E3-9099-C40C66FF867C}">
                  <a14:compatExt spid="_x0000_s21641"/>
                </a:ext>
                <a:ext uri="{FF2B5EF4-FFF2-40B4-BE49-F238E27FC236}">
                  <a16:creationId xmlns:a16="http://schemas.microsoft.com/office/drawing/2014/main" id="{00000000-0008-0000-0200-00008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25</xdr:row>
          <xdr:rowOff>0</xdr:rowOff>
        </xdr:from>
        <xdr:to>
          <xdr:col>14</xdr:col>
          <xdr:colOff>3676650</xdr:colOff>
          <xdr:row>26</xdr:row>
          <xdr:rowOff>0</xdr:rowOff>
        </xdr:to>
        <xdr:sp macro="" textlink="">
          <xdr:nvSpPr>
            <xdr:cNvPr id="21642" name="DDCROPSCOUNTRY2005" hidden="1">
              <a:extLst>
                <a:ext uri="{63B3BB69-23CF-44E3-9099-C40C66FF867C}">
                  <a14:compatExt spid="_x0000_s21642"/>
                </a:ext>
                <a:ext uri="{FF2B5EF4-FFF2-40B4-BE49-F238E27FC236}">
                  <a16:creationId xmlns:a16="http://schemas.microsoft.com/office/drawing/2014/main" id="{00000000-0008-0000-0200-00008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25</xdr:row>
          <xdr:rowOff>0</xdr:rowOff>
        </xdr:from>
        <xdr:to>
          <xdr:col>15</xdr:col>
          <xdr:colOff>114300</xdr:colOff>
          <xdr:row>26</xdr:row>
          <xdr:rowOff>0</xdr:rowOff>
        </xdr:to>
        <xdr:sp macro="" textlink="">
          <xdr:nvSpPr>
            <xdr:cNvPr id="21643" name="DDCROPSCOUNTRY2006" hidden="1">
              <a:extLst>
                <a:ext uri="{63B3BB69-23CF-44E3-9099-C40C66FF867C}">
                  <a14:compatExt spid="_x0000_s21643"/>
                </a:ext>
                <a:ext uri="{FF2B5EF4-FFF2-40B4-BE49-F238E27FC236}">
                  <a16:creationId xmlns:a16="http://schemas.microsoft.com/office/drawing/2014/main" id="{00000000-0008-0000-0200-00008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0</xdr:rowOff>
        </xdr:from>
        <xdr:to>
          <xdr:col>2</xdr:col>
          <xdr:colOff>28575</xdr:colOff>
          <xdr:row>18</xdr:row>
          <xdr:rowOff>0</xdr:rowOff>
        </xdr:to>
        <xdr:sp macro="" textlink="">
          <xdr:nvSpPr>
            <xdr:cNvPr id="21644" name="GGDD12" hidden="1">
              <a:extLst>
                <a:ext uri="{63B3BB69-23CF-44E3-9099-C40C66FF867C}">
                  <a14:compatExt spid="_x0000_s21644"/>
                </a:ext>
                <a:ext uri="{FF2B5EF4-FFF2-40B4-BE49-F238E27FC236}">
                  <a16:creationId xmlns:a16="http://schemas.microsoft.com/office/drawing/2014/main" id="{00000000-0008-0000-0200-00008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26</xdr:row>
          <xdr:rowOff>0</xdr:rowOff>
        </xdr:from>
        <xdr:to>
          <xdr:col>2</xdr:col>
          <xdr:colOff>28575</xdr:colOff>
          <xdr:row>27</xdr:row>
          <xdr:rowOff>0</xdr:rowOff>
        </xdr:to>
        <xdr:sp macro="" textlink="">
          <xdr:nvSpPr>
            <xdr:cNvPr id="21645" name="GGDD21" hidden="1">
              <a:extLst>
                <a:ext uri="{63B3BB69-23CF-44E3-9099-C40C66FF867C}">
                  <a14:compatExt spid="_x0000_s21645"/>
                </a:ext>
                <a:ext uri="{FF2B5EF4-FFF2-40B4-BE49-F238E27FC236}">
                  <a16:creationId xmlns:a16="http://schemas.microsoft.com/office/drawing/2014/main" id="{00000000-0008-0000-0200-00008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28</xdr:row>
          <xdr:rowOff>0</xdr:rowOff>
        </xdr:from>
        <xdr:to>
          <xdr:col>2</xdr:col>
          <xdr:colOff>28575</xdr:colOff>
          <xdr:row>29</xdr:row>
          <xdr:rowOff>0</xdr:rowOff>
        </xdr:to>
        <xdr:sp macro="" textlink="">
          <xdr:nvSpPr>
            <xdr:cNvPr id="21646" name="GGDD23" hidden="1">
              <a:extLst>
                <a:ext uri="{63B3BB69-23CF-44E3-9099-C40C66FF867C}">
                  <a14:compatExt spid="_x0000_s21646"/>
                </a:ext>
                <a:ext uri="{FF2B5EF4-FFF2-40B4-BE49-F238E27FC236}">
                  <a16:creationId xmlns:a16="http://schemas.microsoft.com/office/drawing/2014/main" id="{00000000-0008-0000-0200-00008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2</xdr:col>
          <xdr:colOff>28575</xdr:colOff>
          <xdr:row>30</xdr:row>
          <xdr:rowOff>0</xdr:rowOff>
        </xdr:to>
        <xdr:sp macro="" textlink="">
          <xdr:nvSpPr>
            <xdr:cNvPr id="21647" name="GGDD24" hidden="1">
              <a:extLst>
                <a:ext uri="{63B3BB69-23CF-44E3-9099-C40C66FF867C}">
                  <a14:compatExt spid="_x0000_s21647"/>
                </a:ext>
                <a:ext uri="{FF2B5EF4-FFF2-40B4-BE49-F238E27FC236}">
                  <a16:creationId xmlns:a16="http://schemas.microsoft.com/office/drawing/2014/main" id="{00000000-0008-0000-0200-00008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30</xdr:row>
          <xdr:rowOff>0</xdr:rowOff>
        </xdr:from>
        <xdr:to>
          <xdr:col>2</xdr:col>
          <xdr:colOff>28575</xdr:colOff>
          <xdr:row>31</xdr:row>
          <xdr:rowOff>0</xdr:rowOff>
        </xdr:to>
        <xdr:sp macro="" textlink="">
          <xdr:nvSpPr>
            <xdr:cNvPr id="21648" name="GGDD25" hidden="1">
              <a:extLst>
                <a:ext uri="{63B3BB69-23CF-44E3-9099-C40C66FF867C}">
                  <a14:compatExt spid="_x0000_s21648"/>
                </a:ext>
                <a:ext uri="{FF2B5EF4-FFF2-40B4-BE49-F238E27FC236}">
                  <a16:creationId xmlns:a16="http://schemas.microsoft.com/office/drawing/2014/main" id="{00000000-0008-0000-0200-00009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2</xdr:col>
          <xdr:colOff>28575</xdr:colOff>
          <xdr:row>32</xdr:row>
          <xdr:rowOff>0</xdr:rowOff>
        </xdr:to>
        <xdr:sp macro="" textlink="">
          <xdr:nvSpPr>
            <xdr:cNvPr id="21649" name="GGDD26" hidden="1">
              <a:extLst>
                <a:ext uri="{63B3BB69-23CF-44E3-9099-C40C66FF867C}">
                  <a14:compatExt spid="_x0000_s21649"/>
                </a:ext>
                <a:ext uri="{FF2B5EF4-FFF2-40B4-BE49-F238E27FC236}">
                  <a16:creationId xmlns:a16="http://schemas.microsoft.com/office/drawing/2014/main" id="{00000000-0008-0000-0200-00009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0</xdr:rowOff>
        </xdr:from>
        <xdr:to>
          <xdr:col>2</xdr:col>
          <xdr:colOff>28575</xdr:colOff>
          <xdr:row>33</xdr:row>
          <xdr:rowOff>0</xdr:rowOff>
        </xdr:to>
        <xdr:sp macro="" textlink="">
          <xdr:nvSpPr>
            <xdr:cNvPr id="21650" name="GGDD27" hidden="1">
              <a:extLst>
                <a:ext uri="{63B3BB69-23CF-44E3-9099-C40C66FF867C}">
                  <a14:compatExt spid="_x0000_s21650"/>
                </a:ext>
                <a:ext uri="{FF2B5EF4-FFF2-40B4-BE49-F238E27FC236}">
                  <a16:creationId xmlns:a16="http://schemas.microsoft.com/office/drawing/2014/main" id="{00000000-0008-0000-0200-00009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33</xdr:row>
          <xdr:rowOff>0</xdr:rowOff>
        </xdr:from>
        <xdr:to>
          <xdr:col>2</xdr:col>
          <xdr:colOff>28575</xdr:colOff>
          <xdr:row>34</xdr:row>
          <xdr:rowOff>0</xdr:rowOff>
        </xdr:to>
        <xdr:sp macro="" textlink="">
          <xdr:nvSpPr>
            <xdr:cNvPr id="21651" name="GGDD28" hidden="1">
              <a:extLst>
                <a:ext uri="{63B3BB69-23CF-44E3-9099-C40C66FF867C}">
                  <a14:compatExt spid="_x0000_s21651"/>
                </a:ext>
                <a:ext uri="{FF2B5EF4-FFF2-40B4-BE49-F238E27FC236}">
                  <a16:creationId xmlns:a16="http://schemas.microsoft.com/office/drawing/2014/main" id="{00000000-0008-0000-0200-00009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34</xdr:row>
          <xdr:rowOff>0</xdr:rowOff>
        </xdr:from>
        <xdr:to>
          <xdr:col>2</xdr:col>
          <xdr:colOff>28575</xdr:colOff>
          <xdr:row>35</xdr:row>
          <xdr:rowOff>0</xdr:rowOff>
        </xdr:to>
        <xdr:sp macro="" textlink="">
          <xdr:nvSpPr>
            <xdr:cNvPr id="21652" name="GGDD29" hidden="1">
              <a:extLst>
                <a:ext uri="{63B3BB69-23CF-44E3-9099-C40C66FF867C}">
                  <a14:compatExt spid="_x0000_s21652"/>
                </a:ext>
                <a:ext uri="{FF2B5EF4-FFF2-40B4-BE49-F238E27FC236}">
                  <a16:creationId xmlns:a16="http://schemas.microsoft.com/office/drawing/2014/main" id="{00000000-0008-0000-0200-00009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2</xdr:col>
          <xdr:colOff>28575</xdr:colOff>
          <xdr:row>28</xdr:row>
          <xdr:rowOff>0</xdr:rowOff>
        </xdr:to>
        <xdr:sp macro="" textlink="">
          <xdr:nvSpPr>
            <xdr:cNvPr id="21653" name="GGDD22" hidden="1">
              <a:extLst>
                <a:ext uri="{63B3BB69-23CF-44E3-9099-C40C66FF867C}">
                  <a14:compatExt spid="_x0000_s21653"/>
                </a:ext>
                <a:ext uri="{FF2B5EF4-FFF2-40B4-BE49-F238E27FC236}">
                  <a16:creationId xmlns:a16="http://schemas.microsoft.com/office/drawing/2014/main" id="{00000000-0008-0000-0200-00009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35</xdr:row>
          <xdr:rowOff>0</xdr:rowOff>
        </xdr:from>
        <xdr:to>
          <xdr:col>2</xdr:col>
          <xdr:colOff>28575</xdr:colOff>
          <xdr:row>36</xdr:row>
          <xdr:rowOff>0</xdr:rowOff>
        </xdr:to>
        <xdr:sp macro="" textlink="">
          <xdr:nvSpPr>
            <xdr:cNvPr id="21654" name="GGDD30" hidden="1">
              <a:extLst>
                <a:ext uri="{63B3BB69-23CF-44E3-9099-C40C66FF867C}">
                  <a14:compatExt spid="_x0000_s21654"/>
                </a:ext>
                <a:ext uri="{FF2B5EF4-FFF2-40B4-BE49-F238E27FC236}">
                  <a16:creationId xmlns:a16="http://schemas.microsoft.com/office/drawing/2014/main" id="{00000000-0008-0000-0200-00009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26</xdr:row>
          <xdr:rowOff>0</xdr:rowOff>
        </xdr:from>
        <xdr:to>
          <xdr:col>14</xdr:col>
          <xdr:colOff>714375</xdr:colOff>
          <xdr:row>27</xdr:row>
          <xdr:rowOff>0</xdr:rowOff>
        </xdr:to>
        <xdr:sp macro="" textlink="">
          <xdr:nvSpPr>
            <xdr:cNvPr id="21655" name="DDCROPSCOUNTRY2101" hidden="1">
              <a:extLst>
                <a:ext uri="{63B3BB69-23CF-44E3-9099-C40C66FF867C}">
                  <a14:compatExt spid="_x0000_s21655"/>
                </a:ext>
                <a:ext uri="{FF2B5EF4-FFF2-40B4-BE49-F238E27FC236}">
                  <a16:creationId xmlns:a16="http://schemas.microsoft.com/office/drawing/2014/main" id="{00000000-0008-0000-0200-00009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27</xdr:row>
          <xdr:rowOff>0</xdr:rowOff>
        </xdr:from>
        <xdr:to>
          <xdr:col>14</xdr:col>
          <xdr:colOff>714375</xdr:colOff>
          <xdr:row>28</xdr:row>
          <xdr:rowOff>0</xdr:rowOff>
        </xdr:to>
        <xdr:sp macro="" textlink="">
          <xdr:nvSpPr>
            <xdr:cNvPr id="21656" name="DDCROPSCOUNTRY2201" hidden="1">
              <a:extLst>
                <a:ext uri="{63B3BB69-23CF-44E3-9099-C40C66FF867C}">
                  <a14:compatExt spid="_x0000_s21656"/>
                </a:ext>
                <a:ext uri="{FF2B5EF4-FFF2-40B4-BE49-F238E27FC236}">
                  <a16:creationId xmlns:a16="http://schemas.microsoft.com/office/drawing/2014/main" id="{00000000-0008-0000-0200-00009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26</xdr:row>
          <xdr:rowOff>0</xdr:rowOff>
        </xdr:from>
        <xdr:to>
          <xdr:col>14</xdr:col>
          <xdr:colOff>1447800</xdr:colOff>
          <xdr:row>27</xdr:row>
          <xdr:rowOff>0</xdr:rowOff>
        </xdr:to>
        <xdr:sp macro="" textlink="">
          <xdr:nvSpPr>
            <xdr:cNvPr id="21657" name="DDCROPSCOUNTRY2102" hidden="1">
              <a:extLst>
                <a:ext uri="{63B3BB69-23CF-44E3-9099-C40C66FF867C}">
                  <a14:compatExt spid="_x0000_s21657"/>
                </a:ext>
                <a:ext uri="{FF2B5EF4-FFF2-40B4-BE49-F238E27FC236}">
                  <a16:creationId xmlns:a16="http://schemas.microsoft.com/office/drawing/2014/main" id="{00000000-0008-0000-0200-00009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27</xdr:row>
          <xdr:rowOff>0</xdr:rowOff>
        </xdr:from>
        <xdr:to>
          <xdr:col>14</xdr:col>
          <xdr:colOff>1447800</xdr:colOff>
          <xdr:row>28</xdr:row>
          <xdr:rowOff>0</xdr:rowOff>
        </xdr:to>
        <xdr:sp macro="" textlink="">
          <xdr:nvSpPr>
            <xdr:cNvPr id="21658" name="DDCROPSCOUNTRY2202" hidden="1">
              <a:extLst>
                <a:ext uri="{63B3BB69-23CF-44E3-9099-C40C66FF867C}">
                  <a14:compatExt spid="_x0000_s21658"/>
                </a:ext>
                <a:ext uri="{FF2B5EF4-FFF2-40B4-BE49-F238E27FC236}">
                  <a16:creationId xmlns:a16="http://schemas.microsoft.com/office/drawing/2014/main" id="{00000000-0008-0000-0200-00009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26</xdr:row>
          <xdr:rowOff>0</xdr:rowOff>
        </xdr:from>
        <xdr:to>
          <xdr:col>14</xdr:col>
          <xdr:colOff>2190750</xdr:colOff>
          <xdr:row>27</xdr:row>
          <xdr:rowOff>0</xdr:rowOff>
        </xdr:to>
        <xdr:sp macro="" textlink="">
          <xdr:nvSpPr>
            <xdr:cNvPr id="21659" name="DDCROPSCOUNTRY2103" hidden="1">
              <a:extLst>
                <a:ext uri="{63B3BB69-23CF-44E3-9099-C40C66FF867C}">
                  <a14:compatExt spid="_x0000_s21659"/>
                </a:ext>
                <a:ext uri="{FF2B5EF4-FFF2-40B4-BE49-F238E27FC236}">
                  <a16:creationId xmlns:a16="http://schemas.microsoft.com/office/drawing/2014/main" id="{00000000-0008-0000-0200-00009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27</xdr:row>
          <xdr:rowOff>0</xdr:rowOff>
        </xdr:from>
        <xdr:to>
          <xdr:col>14</xdr:col>
          <xdr:colOff>2190750</xdr:colOff>
          <xdr:row>28</xdr:row>
          <xdr:rowOff>0</xdr:rowOff>
        </xdr:to>
        <xdr:sp macro="" textlink="">
          <xdr:nvSpPr>
            <xdr:cNvPr id="21660" name="DDCROPSCOUNTRY2203" hidden="1">
              <a:extLst>
                <a:ext uri="{63B3BB69-23CF-44E3-9099-C40C66FF867C}">
                  <a14:compatExt spid="_x0000_s21660"/>
                </a:ext>
                <a:ext uri="{FF2B5EF4-FFF2-40B4-BE49-F238E27FC236}">
                  <a16:creationId xmlns:a16="http://schemas.microsoft.com/office/drawing/2014/main" id="{00000000-0008-0000-0200-00009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26</xdr:row>
          <xdr:rowOff>0</xdr:rowOff>
        </xdr:from>
        <xdr:to>
          <xdr:col>14</xdr:col>
          <xdr:colOff>2943225</xdr:colOff>
          <xdr:row>27</xdr:row>
          <xdr:rowOff>0</xdr:rowOff>
        </xdr:to>
        <xdr:sp macro="" textlink="">
          <xdr:nvSpPr>
            <xdr:cNvPr id="21661" name="DDCROPSCOUNTRY2104" hidden="1">
              <a:extLst>
                <a:ext uri="{63B3BB69-23CF-44E3-9099-C40C66FF867C}">
                  <a14:compatExt spid="_x0000_s21661"/>
                </a:ext>
                <a:ext uri="{FF2B5EF4-FFF2-40B4-BE49-F238E27FC236}">
                  <a16:creationId xmlns:a16="http://schemas.microsoft.com/office/drawing/2014/main" id="{00000000-0008-0000-0200-00009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27</xdr:row>
          <xdr:rowOff>0</xdr:rowOff>
        </xdr:from>
        <xdr:to>
          <xdr:col>14</xdr:col>
          <xdr:colOff>2943225</xdr:colOff>
          <xdr:row>28</xdr:row>
          <xdr:rowOff>0</xdr:rowOff>
        </xdr:to>
        <xdr:sp macro="" textlink="">
          <xdr:nvSpPr>
            <xdr:cNvPr id="21662" name="DDCROPSCOUNTRY2204" hidden="1">
              <a:extLst>
                <a:ext uri="{63B3BB69-23CF-44E3-9099-C40C66FF867C}">
                  <a14:compatExt spid="_x0000_s21662"/>
                </a:ext>
                <a:ext uri="{FF2B5EF4-FFF2-40B4-BE49-F238E27FC236}">
                  <a16:creationId xmlns:a16="http://schemas.microsoft.com/office/drawing/2014/main" id="{00000000-0008-0000-0200-00009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26</xdr:row>
          <xdr:rowOff>0</xdr:rowOff>
        </xdr:from>
        <xdr:to>
          <xdr:col>14</xdr:col>
          <xdr:colOff>3676650</xdr:colOff>
          <xdr:row>27</xdr:row>
          <xdr:rowOff>0</xdr:rowOff>
        </xdr:to>
        <xdr:sp macro="" textlink="">
          <xdr:nvSpPr>
            <xdr:cNvPr id="21663" name="DDCROPSCOUNTRY2105" hidden="1">
              <a:extLst>
                <a:ext uri="{63B3BB69-23CF-44E3-9099-C40C66FF867C}">
                  <a14:compatExt spid="_x0000_s21663"/>
                </a:ext>
                <a:ext uri="{FF2B5EF4-FFF2-40B4-BE49-F238E27FC236}">
                  <a16:creationId xmlns:a16="http://schemas.microsoft.com/office/drawing/2014/main" id="{00000000-0008-0000-0200-00009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27</xdr:row>
          <xdr:rowOff>0</xdr:rowOff>
        </xdr:from>
        <xdr:to>
          <xdr:col>14</xdr:col>
          <xdr:colOff>3676650</xdr:colOff>
          <xdr:row>28</xdr:row>
          <xdr:rowOff>0</xdr:rowOff>
        </xdr:to>
        <xdr:sp macro="" textlink="">
          <xdr:nvSpPr>
            <xdr:cNvPr id="21664" name="DDCROPSCOUNTRY2205" hidden="1">
              <a:extLst>
                <a:ext uri="{63B3BB69-23CF-44E3-9099-C40C66FF867C}">
                  <a14:compatExt spid="_x0000_s21664"/>
                </a:ext>
                <a:ext uri="{FF2B5EF4-FFF2-40B4-BE49-F238E27FC236}">
                  <a16:creationId xmlns:a16="http://schemas.microsoft.com/office/drawing/2014/main" id="{00000000-0008-0000-0200-0000A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26</xdr:row>
          <xdr:rowOff>0</xdr:rowOff>
        </xdr:from>
        <xdr:to>
          <xdr:col>15</xdr:col>
          <xdr:colOff>114300</xdr:colOff>
          <xdr:row>27</xdr:row>
          <xdr:rowOff>0</xdr:rowOff>
        </xdr:to>
        <xdr:sp macro="" textlink="">
          <xdr:nvSpPr>
            <xdr:cNvPr id="21665" name="DDCROPSCOUNTRY2106" hidden="1">
              <a:extLst>
                <a:ext uri="{63B3BB69-23CF-44E3-9099-C40C66FF867C}">
                  <a14:compatExt spid="_x0000_s21665"/>
                </a:ext>
                <a:ext uri="{FF2B5EF4-FFF2-40B4-BE49-F238E27FC236}">
                  <a16:creationId xmlns:a16="http://schemas.microsoft.com/office/drawing/2014/main" id="{00000000-0008-0000-0200-0000A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27</xdr:row>
          <xdr:rowOff>0</xdr:rowOff>
        </xdr:from>
        <xdr:to>
          <xdr:col>15</xdr:col>
          <xdr:colOff>114300</xdr:colOff>
          <xdr:row>28</xdr:row>
          <xdr:rowOff>0</xdr:rowOff>
        </xdr:to>
        <xdr:sp macro="" textlink="">
          <xdr:nvSpPr>
            <xdr:cNvPr id="21666" name="DDCROPSCOUNTRY2206" hidden="1">
              <a:extLst>
                <a:ext uri="{63B3BB69-23CF-44E3-9099-C40C66FF867C}">
                  <a14:compatExt spid="_x0000_s21666"/>
                </a:ext>
                <a:ext uri="{FF2B5EF4-FFF2-40B4-BE49-F238E27FC236}">
                  <a16:creationId xmlns:a16="http://schemas.microsoft.com/office/drawing/2014/main" id="{00000000-0008-0000-0200-0000A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28</xdr:row>
          <xdr:rowOff>0</xdr:rowOff>
        </xdr:from>
        <xdr:to>
          <xdr:col>14</xdr:col>
          <xdr:colOff>714375</xdr:colOff>
          <xdr:row>29</xdr:row>
          <xdr:rowOff>0</xdr:rowOff>
        </xdr:to>
        <xdr:sp macro="" textlink="">
          <xdr:nvSpPr>
            <xdr:cNvPr id="21667" name="DDCROPSCOUNTRY2301" hidden="1">
              <a:extLst>
                <a:ext uri="{63B3BB69-23CF-44E3-9099-C40C66FF867C}">
                  <a14:compatExt spid="_x0000_s21667"/>
                </a:ext>
                <a:ext uri="{FF2B5EF4-FFF2-40B4-BE49-F238E27FC236}">
                  <a16:creationId xmlns:a16="http://schemas.microsoft.com/office/drawing/2014/main" id="{00000000-0008-0000-0200-0000A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28</xdr:row>
          <xdr:rowOff>0</xdr:rowOff>
        </xdr:from>
        <xdr:to>
          <xdr:col>14</xdr:col>
          <xdr:colOff>1447800</xdr:colOff>
          <xdr:row>29</xdr:row>
          <xdr:rowOff>0</xdr:rowOff>
        </xdr:to>
        <xdr:sp macro="" textlink="">
          <xdr:nvSpPr>
            <xdr:cNvPr id="21668" name="DDCROPSCOUNTRY2302" hidden="1">
              <a:extLst>
                <a:ext uri="{63B3BB69-23CF-44E3-9099-C40C66FF867C}">
                  <a14:compatExt spid="_x0000_s21668"/>
                </a:ext>
                <a:ext uri="{FF2B5EF4-FFF2-40B4-BE49-F238E27FC236}">
                  <a16:creationId xmlns:a16="http://schemas.microsoft.com/office/drawing/2014/main" id="{00000000-0008-0000-0200-0000A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28</xdr:row>
          <xdr:rowOff>0</xdr:rowOff>
        </xdr:from>
        <xdr:to>
          <xdr:col>14</xdr:col>
          <xdr:colOff>2190750</xdr:colOff>
          <xdr:row>29</xdr:row>
          <xdr:rowOff>0</xdr:rowOff>
        </xdr:to>
        <xdr:sp macro="" textlink="">
          <xdr:nvSpPr>
            <xdr:cNvPr id="21669" name="DDCROPSCOUNTRY2303" hidden="1">
              <a:extLst>
                <a:ext uri="{63B3BB69-23CF-44E3-9099-C40C66FF867C}">
                  <a14:compatExt spid="_x0000_s21669"/>
                </a:ext>
                <a:ext uri="{FF2B5EF4-FFF2-40B4-BE49-F238E27FC236}">
                  <a16:creationId xmlns:a16="http://schemas.microsoft.com/office/drawing/2014/main" id="{00000000-0008-0000-0200-0000A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28</xdr:row>
          <xdr:rowOff>0</xdr:rowOff>
        </xdr:from>
        <xdr:to>
          <xdr:col>14</xdr:col>
          <xdr:colOff>2943225</xdr:colOff>
          <xdr:row>29</xdr:row>
          <xdr:rowOff>0</xdr:rowOff>
        </xdr:to>
        <xdr:sp macro="" textlink="">
          <xdr:nvSpPr>
            <xdr:cNvPr id="21670" name="DDCROPSCOUNTRY2304" hidden="1">
              <a:extLst>
                <a:ext uri="{63B3BB69-23CF-44E3-9099-C40C66FF867C}">
                  <a14:compatExt spid="_x0000_s21670"/>
                </a:ext>
                <a:ext uri="{FF2B5EF4-FFF2-40B4-BE49-F238E27FC236}">
                  <a16:creationId xmlns:a16="http://schemas.microsoft.com/office/drawing/2014/main" id="{00000000-0008-0000-0200-0000A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28</xdr:row>
          <xdr:rowOff>0</xdr:rowOff>
        </xdr:from>
        <xdr:to>
          <xdr:col>14</xdr:col>
          <xdr:colOff>3676650</xdr:colOff>
          <xdr:row>29</xdr:row>
          <xdr:rowOff>0</xdr:rowOff>
        </xdr:to>
        <xdr:sp macro="" textlink="">
          <xdr:nvSpPr>
            <xdr:cNvPr id="21671" name="DDCROPSCOUNTRY2305" hidden="1">
              <a:extLst>
                <a:ext uri="{63B3BB69-23CF-44E3-9099-C40C66FF867C}">
                  <a14:compatExt spid="_x0000_s21671"/>
                </a:ext>
                <a:ext uri="{FF2B5EF4-FFF2-40B4-BE49-F238E27FC236}">
                  <a16:creationId xmlns:a16="http://schemas.microsoft.com/office/drawing/2014/main" id="{00000000-0008-0000-0200-0000A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28</xdr:row>
          <xdr:rowOff>0</xdr:rowOff>
        </xdr:from>
        <xdr:to>
          <xdr:col>15</xdr:col>
          <xdr:colOff>114300</xdr:colOff>
          <xdr:row>29</xdr:row>
          <xdr:rowOff>0</xdr:rowOff>
        </xdr:to>
        <xdr:sp macro="" textlink="">
          <xdr:nvSpPr>
            <xdr:cNvPr id="21672" name="DDCROPSCOUNTRY2306" hidden="1">
              <a:extLst>
                <a:ext uri="{63B3BB69-23CF-44E3-9099-C40C66FF867C}">
                  <a14:compatExt spid="_x0000_s21672"/>
                </a:ext>
                <a:ext uri="{FF2B5EF4-FFF2-40B4-BE49-F238E27FC236}">
                  <a16:creationId xmlns:a16="http://schemas.microsoft.com/office/drawing/2014/main" id="{00000000-0008-0000-0200-0000A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29</xdr:row>
          <xdr:rowOff>0</xdr:rowOff>
        </xdr:from>
        <xdr:to>
          <xdr:col>14</xdr:col>
          <xdr:colOff>714375</xdr:colOff>
          <xdr:row>30</xdr:row>
          <xdr:rowOff>0</xdr:rowOff>
        </xdr:to>
        <xdr:sp macro="" textlink="">
          <xdr:nvSpPr>
            <xdr:cNvPr id="21673" name="DDCROPSCOUNTRY2401" hidden="1">
              <a:extLst>
                <a:ext uri="{63B3BB69-23CF-44E3-9099-C40C66FF867C}">
                  <a14:compatExt spid="_x0000_s21673"/>
                </a:ext>
                <a:ext uri="{FF2B5EF4-FFF2-40B4-BE49-F238E27FC236}">
                  <a16:creationId xmlns:a16="http://schemas.microsoft.com/office/drawing/2014/main" id="{00000000-0008-0000-0200-0000A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29</xdr:row>
          <xdr:rowOff>0</xdr:rowOff>
        </xdr:from>
        <xdr:to>
          <xdr:col>14</xdr:col>
          <xdr:colOff>1447800</xdr:colOff>
          <xdr:row>30</xdr:row>
          <xdr:rowOff>0</xdr:rowOff>
        </xdr:to>
        <xdr:sp macro="" textlink="">
          <xdr:nvSpPr>
            <xdr:cNvPr id="21674" name="DDCROPSCOUNTRY2402" hidden="1">
              <a:extLst>
                <a:ext uri="{63B3BB69-23CF-44E3-9099-C40C66FF867C}">
                  <a14:compatExt spid="_x0000_s21674"/>
                </a:ext>
                <a:ext uri="{FF2B5EF4-FFF2-40B4-BE49-F238E27FC236}">
                  <a16:creationId xmlns:a16="http://schemas.microsoft.com/office/drawing/2014/main" id="{00000000-0008-0000-0200-0000A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29</xdr:row>
          <xdr:rowOff>0</xdr:rowOff>
        </xdr:from>
        <xdr:to>
          <xdr:col>14</xdr:col>
          <xdr:colOff>2190750</xdr:colOff>
          <xdr:row>30</xdr:row>
          <xdr:rowOff>0</xdr:rowOff>
        </xdr:to>
        <xdr:sp macro="" textlink="">
          <xdr:nvSpPr>
            <xdr:cNvPr id="21675" name="DDCROPSCOUNTRY2403" hidden="1">
              <a:extLst>
                <a:ext uri="{63B3BB69-23CF-44E3-9099-C40C66FF867C}">
                  <a14:compatExt spid="_x0000_s21675"/>
                </a:ext>
                <a:ext uri="{FF2B5EF4-FFF2-40B4-BE49-F238E27FC236}">
                  <a16:creationId xmlns:a16="http://schemas.microsoft.com/office/drawing/2014/main" id="{00000000-0008-0000-0200-0000A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29</xdr:row>
          <xdr:rowOff>0</xdr:rowOff>
        </xdr:from>
        <xdr:to>
          <xdr:col>14</xdr:col>
          <xdr:colOff>2943225</xdr:colOff>
          <xdr:row>30</xdr:row>
          <xdr:rowOff>0</xdr:rowOff>
        </xdr:to>
        <xdr:sp macro="" textlink="">
          <xdr:nvSpPr>
            <xdr:cNvPr id="21676" name="DDCROPSCOUNTRY2404" hidden="1">
              <a:extLst>
                <a:ext uri="{63B3BB69-23CF-44E3-9099-C40C66FF867C}">
                  <a14:compatExt spid="_x0000_s21676"/>
                </a:ext>
                <a:ext uri="{FF2B5EF4-FFF2-40B4-BE49-F238E27FC236}">
                  <a16:creationId xmlns:a16="http://schemas.microsoft.com/office/drawing/2014/main" id="{00000000-0008-0000-0200-0000A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29</xdr:row>
          <xdr:rowOff>0</xdr:rowOff>
        </xdr:from>
        <xdr:to>
          <xdr:col>14</xdr:col>
          <xdr:colOff>3676650</xdr:colOff>
          <xdr:row>30</xdr:row>
          <xdr:rowOff>0</xdr:rowOff>
        </xdr:to>
        <xdr:sp macro="" textlink="">
          <xdr:nvSpPr>
            <xdr:cNvPr id="21677" name="DDCROPSCOUNTRY2405" hidden="1">
              <a:extLst>
                <a:ext uri="{63B3BB69-23CF-44E3-9099-C40C66FF867C}">
                  <a14:compatExt spid="_x0000_s21677"/>
                </a:ext>
                <a:ext uri="{FF2B5EF4-FFF2-40B4-BE49-F238E27FC236}">
                  <a16:creationId xmlns:a16="http://schemas.microsoft.com/office/drawing/2014/main" id="{00000000-0008-0000-0200-0000A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29</xdr:row>
          <xdr:rowOff>0</xdr:rowOff>
        </xdr:from>
        <xdr:to>
          <xdr:col>15</xdr:col>
          <xdr:colOff>114300</xdr:colOff>
          <xdr:row>30</xdr:row>
          <xdr:rowOff>0</xdr:rowOff>
        </xdr:to>
        <xdr:sp macro="" textlink="">
          <xdr:nvSpPr>
            <xdr:cNvPr id="21678" name="DDCROPSCOUNTRY2406" hidden="1">
              <a:extLst>
                <a:ext uri="{63B3BB69-23CF-44E3-9099-C40C66FF867C}">
                  <a14:compatExt spid="_x0000_s21678"/>
                </a:ext>
                <a:ext uri="{FF2B5EF4-FFF2-40B4-BE49-F238E27FC236}">
                  <a16:creationId xmlns:a16="http://schemas.microsoft.com/office/drawing/2014/main" id="{00000000-0008-0000-0200-0000A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30</xdr:row>
          <xdr:rowOff>0</xdr:rowOff>
        </xdr:from>
        <xdr:to>
          <xdr:col>14</xdr:col>
          <xdr:colOff>714375</xdr:colOff>
          <xdr:row>31</xdr:row>
          <xdr:rowOff>0</xdr:rowOff>
        </xdr:to>
        <xdr:sp macro="" textlink="">
          <xdr:nvSpPr>
            <xdr:cNvPr id="21679" name="DDCROPSCOUNTRY2501" hidden="1">
              <a:extLst>
                <a:ext uri="{63B3BB69-23CF-44E3-9099-C40C66FF867C}">
                  <a14:compatExt spid="_x0000_s21679"/>
                </a:ext>
                <a:ext uri="{FF2B5EF4-FFF2-40B4-BE49-F238E27FC236}">
                  <a16:creationId xmlns:a16="http://schemas.microsoft.com/office/drawing/2014/main" id="{00000000-0008-0000-0200-0000A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30</xdr:row>
          <xdr:rowOff>0</xdr:rowOff>
        </xdr:from>
        <xdr:to>
          <xdr:col>14</xdr:col>
          <xdr:colOff>1447800</xdr:colOff>
          <xdr:row>31</xdr:row>
          <xdr:rowOff>0</xdr:rowOff>
        </xdr:to>
        <xdr:sp macro="" textlink="">
          <xdr:nvSpPr>
            <xdr:cNvPr id="21680" name="DDCROPSCOUNTRY2502" hidden="1">
              <a:extLst>
                <a:ext uri="{63B3BB69-23CF-44E3-9099-C40C66FF867C}">
                  <a14:compatExt spid="_x0000_s21680"/>
                </a:ext>
                <a:ext uri="{FF2B5EF4-FFF2-40B4-BE49-F238E27FC236}">
                  <a16:creationId xmlns:a16="http://schemas.microsoft.com/office/drawing/2014/main" id="{00000000-0008-0000-0200-0000B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30</xdr:row>
          <xdr:rowOff>0</xdr:rowOff>
        </xdr:from>
        <xdr:to>
          <xdr:col>14</xdr:col>
          <xdr:colOff>2190750</xdr:colOff>
          <xdr:row>31</xdr:row>
          <xdr:rowOff>0</xdr:rowOff>
        </xdr:to>
        <xdr:sp macro="" textlink="">
          <xdr:nvSpPr>
            <xdr:cNvPr id="21681" name="DDCROPSCOUNTRY2503" hidden="1">
              <a:extLst>
                <a:ext uri="{63B3BB69-23CF-44E3-9099-C40C66FF867C}">
                  <a14:compatExt spid="_x0000_s21681"/>
                </a:ext>
                <a:ext uri="{FF2B5EF4-FFF2-40B4-BE49-F238E27FC236}">
                  <a16:creationId xmlns:a16="http://schemas.microsoft.com/office/drawing/2014/main" id="{00000000-0008-0000-0200-0000B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30</xdr:row>
          <xdr:rowOff>0</xdr:rowOff>
        </xdr:from>
        <xdr:to>
          <xdr:col>14</xdr:col>
          <xdr:colOff>2943225</xdr:colOff>
          <xdr:row>31</xdr:row>
          <xdr:rowOff>0</xdr:rowOff>
        </xdr:to>
        <xdr:sp macro="" textlink="">
          <xdr:nvSpPr>
            <xdr:cNvPr id="21682" name="DDCROPSCOUNTRY2504" hidden="1">
              <a:extLst>
                <a:ext uri="{63B3BB69-23CF-44E3-9099-C40C66FF867C}">
                  <a14:compatExt spid="_x0000_s21682"/>
                </a:ext>
                <a:ext uri="{FF2B5EF4-FFF2-40B4-BE49-F238E27FC236}">
                  <a16:creationId xmlns:a16="http://schemas.microsoft.com/office/drawing/2014/main" id="{00000000-0008-0000-0200-0000B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30</xdr:row>
          <xdr:rowOff>0</xdr:rowOff>
        </xdr:from>
        <xdr:to>
          <xdr:col>14</xdr:col>
          <xdr:colOff>3676650</xdr:colOff>
          <xdr:row>31</xdr:row>
          <xdr:rowOff>0</xdr:rowOff>
        </xdr:to>
        <xdr:sp macro="" textlink="">
          <xdr:nvSpPr>
            <xdr:cNvPr id="21683" name="DDCROPSCOUNTRY2505" hidden="1">
              <a:extLst>
                <a:ext uri="{63B3BB69-23CF-44E3-9099-C40C66FF867C}">
                  <a14:compatExt spid="_x0000_s21683"/>
                </a:ext>
                <a:ext uri="{FF2B5EF4-FFF2-40B4-BE49-F238E27FC236}">
                  <a16:creationId xmlns:a16="http://schemas.microsoft.com/office/drawing/2014/main" id="{00000000-0008-0000-0200-0000B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30</xdr:row>
          <xdr:rowOff>0</xdr:rowOff>
        </xdr:from>
        <xdr:to>
          <xdr:col>15</xdr:col>
          <xdr:colOff>114300</xdr:colOff>
          <xdr:row>31</xdr:row>
          <xdr:rowOff>0</xdr:rowOff>
        </xdr:to>
        <xdr:sp macro="" textlink="">
          <xdr:nvSpPr>
            <xdr:cNvPr id="21684" name="DDCROPSCOUNTRY2506" hidden="1">
              <a:extLst>
                <a:ext uri="{63B3BB69-23CF-44E3-9099-C40C66FF867C}">
                  <a14:compatExt spid="_x0000_s21684"/>
                </a:ext>
                <a:ext uri="{FF2B5EF4-FFF2-40B4-BE49-F238E27FC236}">
                  <a16:creationId xmlns:a16="http://schemas.microsoft.com/office/drawing/2014/main" id="{00000000-0008-0000-0200-0000B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31</xdr:row>
          <xdr:rowOff>0</xdr:rowOff>
        </xdr:from>
        <xdr:to>
          <xdr:col>14</xdr:col>
          <xdr:colOff>714375</xdr:colOff>
          <xdr:row>32</xdr:row>
          <xdr:rowOff>0</xdr:rowOff>
        </xdr:to>
        <xdr:sp macro="" textlink="">
          <xdr:nvSpPr>
            <xdr:cNvPr id="21685" name="DDCROPSCOUNTRY2601" hidden="1">
              <a:extLst>
                <a:ext uri="{63B3BB69-23CF-44E3-9099-C40C66FF867C}">
                  <a14:compatExt spid="_x0000_s21685"/>
                </a:ext>
                <a:ext uri="{FF2B5EF4-FFF2-40B4-BE49-F238E27FC236}">
                  <a16:creationId xmlns:a16="http://schemas.microsoft.com/office/drawing/2014/main" id="{00000000-0008-0000-0200-0000B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31</xdr:row>
          <xdr:rowOff>0</xdr:rowOff>
        </xdr:from>
        <xdr:to>
          <xdr:col>14</xdr:col>
          <xdr:colOff>1447800</xdr:colOff>
          <xdr:row>32</xdr:row>
          <xdr:rowOff>0</xdr:rowOff>
        </xdr:to>
        <xdr:sp macro="" textlink="">
          <xdr:nvSpPr>
            <xdr:cNvPr id="21686" name="DDCROPSCOUNTRY2602" hidden="1">
              <a:extLst>
                <a:ext uri="{63B3BB69-23CF-44E3-9099-C40C66FF867C}">
                  <a14:compatExt spid="_x0000_s21686"/>
                </a:ext>
                <a:ext uri="{FF2B5EF4-FFF2-40B4-BE49-F238E27FC236}">
                  <a16:creationId xmlns:a16="http://schemas.microsoft.com/office/drawing/2014/main" id="{00000000-0008-0000-0200-0000B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31</xdr:row>
          <xdr:rowOff>0</xdr:rowOff>
        </xdr:from>
        <xdr:to>
          <xdr:col>14</xdr:col>
          <xdr:colOff>2190750</xdr:colOff>
          <xdr:row>32</xdr:row>
          <xdr:rowOff>0</xdr:rowOff>
        </xdr:to>
        <xdr:sp macro="" textlink="">
          <xdr:nvSpPr>
            <xdr:cNvPr id="21687" name="DDCROPSCOUNTRY2603" hidden="1">
              <a:extLst>
                <a:ext uri="{63B3BB69-23CF-44E3-9099-C40C66FF867C}">
                  <a14:compatExt spid="_x0000_s21687"/>
                </a:ext>
                <a:ext uri="{FF2B5EF4-FFF2-40B4-BE49-F238E27FC236}">
                  <a16:creationId xmlns:a16="http://schemas.microsoft.com/office/drawing/2014/main" id="{00000000-0008-0000-0200-0000B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31</xdr:row>
          <xdr:rowOff>0</xdr:rowOff>
        </xdr:from>
        <xdr:to>
          <xdr:col>14</xdr:col>
          <xdr:colOff>2943225</xdr:colOff>
          <xdr:row>32</xdr:row>
          <xdr:rowOff>0</xdr:rowOff>
        </xdr:to>
        <xdr:sp macro="" textlink="">
          <xdr:nvSpPr>
            <xdr:cNvPr id="21688" name="DDCROPSCOUNTRY2604" hidden="1">
              <a:extLst>
                <a:ext uri="{63B3BB69-23CF-44E3-9099-C40C66FF867C}">
                  <a14:compatExt spid="_x0000_s21688"/>
                </a:ext>
                <a:ext uri="{FF2B5EF4-FFF2-40B4-BE49-F238E27FC236}">
                  <a16:creationId xmlns:a16="http://schemas.microsoft.com/office/drawing/2014/main" id="{00000000-0008-0000-0200-0000B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31</xdr:row>
          <xdr:rowOff>0</xdr:rowOff>
        </xdr:from>
        <xdr:to>
          <xdr:col>14</xdr:col>
          <xdr:colOff>3676650</xdr:colOff>
          <xdr:row>32</xdr:row>
          <xdr:rowOff>0</xdr:rowOff>
        </xdr:to>
        <xdr:sp macro="" textlink="">
          <xdr:nvSpPr>
            <xdr:cNvPr id="21689" name="DDCROPSCOUNTRY2605" hidden="1">
              <a:extLst>
                <a:ext uri="{63B3BB69-23CF-44E3-9099-C40C66FF867C}">
                  <a14:compatExt spid="_x0000_s21689"/>
                </a:ext>
                <a:ext uri="{FF2B5EF4-FFF2-40B4-BE49-F238E27FC236}">
                  <a16:creationId xmlns:a16="http://schemas.microsoft.com/office/drawing/2014/main" id="{00000000-0008-0000-0200-0000B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31</xdr:row>
          <xdr:rowOff>0</xdr:rowOff>
        </xdr:from>
        <xdr:to>
          <xdr:col>15</xdr:col>
          <xdr:colOff>114300</xdr:colOff>
          <xdr:row>32</xdr:row>
          <xdr:rowOff>0</xdr:rowOff>
        </xdr:to>
        <xdr:sp macro="" textlink="">
          <xdr:nvSpPr>
            <xdr:cNvPr id="21690" name="DDCROPSCOUNTRY2606" hidden="1">
              <a:extLst>
                <a:ext uri="{63B3BB69-23CF-44E3-9099-C40C66FF867C}">
                  <a14:compatExt spid="_x0000_s21690"/>
                </a:ext>
                <a:ext uri="{FF2B5EF4-FFF2-40B4-BE49-F238E27FC236}">
                  <a16:creationId xmlns:a16="http://schemas.microsoft.com/office/drawing/2014/main" id="{00000000-0008-0000-0200-0000B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32</xdr:row>
          <xdr:rowOff>0</xdr:rowOff>
        </xdr:from>
        <xdr:to>
          <xdr:col>14</xdr:col>
          <xdr:colOff>714375</xdr:colOff>
          <xdr:row>33</xdr:row>
          <xdr:rowOff>0</xdr:rowOff>
        </xdr:to>
        <xdr:sp macro="" textlink="">
          <xdr:nvSpPr>
            <xdr:cNvPr id="21691" name="DDCROPSCOUNTRY2701" hidden="1">
              <a:extLst>
                <a:ext uri="{63B3BB69-23CF-44E3-9099-C40C66FF867C}">
                  <a14:compatExt spid="_x0000_s21691"/>
                </a:ext>
                <a:ext uri="{FF2B5EF4-FFF2-40B4-BE49-F238E27FC236}">
                  <a16:creationId xmlns:a16="http://schemas.microsoft.com/office/drawing/2014/main" id="{00000000-0008-0000-0200-0000B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32</xdr:row>
          <xdr:rowOff>0</xdr:rowOff>
        </xdr:from>
        <xdr:to>
          <xdr:col>14</xdr:col>
          <xdr:colOff>1447800</xdr:colOff>
          <xdr:row>33</xdr:row>
          <xdr:rowOff>0</xdr:rowOff>
        </xdr:to>
        <xdr:sp macro="" textlink="">
          <xdr:nvSpPr>
            <xdr:cNvPr id="21692" name="DDCROPSCOUNTRY2702" hidden="1">
              <a:extLst>
                <a:ext uri="{63B3BB69-23CF-44E3-9099-C40C66FF867C}">
                  <a14:compatExt spid="_x0000_s21692"/>
                </a:ext>
                <a:ext uri="{FF2B5EF4-FFF2-40B4-BE49-F238E27FC236}">
                  <a16:creationId xmlns:a16="http://schemas.microsoft.com/office/drawing/2014/main" id="{00000000-0008-0000-0200-0000B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32</xdr:row>
          <xdr:rowOff>0</xdr:rowOff>
        </xdr:from>
        <xdr:to>
          <xdr:col>14</xdr:col>
          <xdr:colOff>2190750</xdr:colOff>
          <xdr:row>33</xdr:row>
          <xdr:rowOff>0</xdr:rowOff>
        </xdr:to>
        <xdr:sp macro="" textlink="">
          <xdr:nvSpPr>
            <xdr:cNvPr id="21693" name="DDCROPSCOUNTRY2703" hidden="1">
              <a:extLst>
                <a:ext uri="{63B3BB69-23CF-44E3-9099-C40C66FF867C}">
                  <a14:compatExt spid="_x0000_s21693"/>
                </a:ext>
                <a:ext uri="{FF2B5EF4-FFF2-40B4-BE49-F238E27FC236}">
                  <a16:creationId xmlns:a16="http://schemas.microsoft.com/office/drawing/2014/main" id="{00000000-0008-0000-0200-0000B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32</xdr:row>
          <xdr:rowOff>0</xdr:rowOff>
        </xdr:from>
        <xdr:to>
          <xdr:col>14</xdr:col>
          <xdr:colOff>2943225</xdr:colOff>
          <xdr:row>33</xdr:row>
          <xdr:rowOff>0</xdr:rowOff>
        </xdr:to>
        <xdr:sp macro="" textlink="">
          <xdr:nvSpPr>
            <xdr:cNvPr id="21694" name="DDCROPSCOUNTRY2704" hidden="1">
              <a:extLst>
                <a:ext uri="{63B3BB69-23CF-44E3-9099-C40C66FF867C}">
                  <a14:compatExt spid="_x0000_s21694"/>
                </a:ext>
                <a:ext uri="{FF2B5EF4-FFF2-40B4-BE49-F238E27FC236}">
                  <a16:creationId xmlns:a16="http://schemas.microsoft.com/office/drawing/2014/main" id="{00000000-0008-0000-0200-0000B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32</xdr:row>
          <xdr:rowOff>0</xdr:rowOff>
        </xdr:from>
        <xdr:to>
          <xdr:col>14</xdr:col>
          <xdr:colOff>3676650</xdr:colOff>
          <xdr:row>33</xdr:row>
          <xdr:rowOff>0</xdr:rowOff>
        </xdr:to>
        <xdr:sp macro="" textlink="">
          <xdr:nvSpPr>
            <xdr:cNvPr id="21695" name="DDCROPSCOUNTRY2705" hidden="1">
              <a:extLst>
                <a:ext uri="{63B3BB69-23CF-44E3-9099-C40C66FF867C}">
                  <a14:compatExt spid="_x0000_s21695"/>
                </a:ext>
                <a:ext uri="{FF2B5EF4-FFF2-40B4-BE49-F238E27FC236}">
                  <a16:creationId xmlns:a16="http://schemas.microsoft.com/office/drawing/2014/main" id="{00000000-0008-0000-0200-0000B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32</xdr:row>
          <xdr:rowOff>0</xdr:rowOff>
        </xdr:from>
        <xdr:to>
          <xdr:col>15</xdr:col>
          <xdr:colOff>114300</xdr:colOff>
          <xdr:row>33</xdr:row>
          <xdr:rowOff>0</xdr:rowOff>
        </xdr:to>
        <xdr:sp macro="" textlink="">
          <xdr:nvSpPr>
            <xdr:cNvPr id="21696" name="DDCROPSCOUNTRY2706" hidden="1">
              <a:extLst>
                <a:ext uri="{63B3BB69-23CF-44E3-9099-C40C66FF867C}">
                  <a14:compatExt spid="_x0000_s21696"/>
                </a:ext>
                <a:ext uri="{FF2B5EF4-FFF2-40B4-BE49-F238E27FC236}">
                  <a16:creationId xmlns:a16="http://schemas.microsoft.com/office/drawing/2014/main" id="{00000000-0008-0000-0200-0000C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0</xdr:rowOff>
        </xdr:from>
        <xdr:to>
          <xdr:col>14</xdr:col>
          <xdr:colOff>714375</xdr:colOff>
          <xdr:row>34</xdr:row>
          <xdr:rowOff>0</xdr:rowOff>
        </xdr:to>
        <xdr:sp macro="" textlink="">
          <xdr:nvSpPr>
            <xdr:cNvPr id="21697" name="DDCROPSCOUNTRY2801" hidden="1">
              <a:extLst>
                <a:ext uri="{63B3BB69-23CF-44E3-9099-C40C66FF867C}">
                  <a14:compatExt spid="_x0000_s21697"/>
                </a:ext>
                <a:ext uri="{FF2B5EF4-FFF2-40B4-BE49-F238E27FC236}">
                  <a16:creationId xmlns:a16="http://schemas.microsoft.com/office/drawing/2014/main" id="{00000000-0008-0000-0200-0000C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33</xdr:row>
          <xdr:rowOff>0</xdr:rowOff>
        </xdr:from>
        <xdr:to>
          <xdr:col>14</xdr:col>
          <xdr:colOff>1447800</xdr:colOff>
          <xdr:row>34</xdr:row>
          <xdr:rowOff>0</xdr:rowOff>
        </xdr:to>
        <xdr:sp macro="" textlink="">
          <xdr:nvSpPr>
            <xdr:cNvPr id="21698" name="DDCROPSCOUNTRY2802" hidden="1">
              <a:extLst>
                <a:ext uri="{63B3BB69-23CF-44E3-9099-C40C66FF867C}">
                  <a14:compatExt spid="_x0000_s21698"/>
                </a:ext>
                <a:ext uri="{FF2B5EF4-FFF2-40B4-BE49-F238E27FC236}">
                  <a16:creationId xmlns:a16="http://schemas.microsoft.com/office/drawing/2014/main" id="{00000000-0008-0000-0200-0000C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33</xdr:row>
          <xdr:rowOff>0</xdr:rowOff>
        </xdr:from>
        <xdr:to>
          <xdr:col>14</xdr:col>
          <xdr:colOff>2190750</xdr:colOff>
          <xdr:row>34</xdr:row>
          <xdr:rowOff>0</xdr:rowOff>
        </xdr:to>
        <xdr:sp macro="" textlink="">
          <xdr:nvSpPr>
            <xdr:cNvPr id="21699" name="DDCROPSCOUNTRY2803" hidden="1">
              <a:extLst>
                <a:ext uri="{63B3BB69-23CF-44E3-9099-C40C66FF867C}">
                  <a14:compatExt spid="_x0000_s21699"/>
                </a:ext>
                <a:ext uri="{FF2B5EF4-FFF2-40B4-BE49-F238E27FC236}">
                  <a16:creationId xmlns:a16="http://schemas.microsoft.com/office/drawing/2014/main" id="{00000000-0008-0000-0200-0000C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33</xdr:row>
          <xdr:rowOff>0</xdr:rowOff>
        </xdr:from>
        <xdr:to>
          <xdr:col>14</xdr:col>
          <xdr:colOff>2943225</xdr:colOff>
          <xdr:row>34</xdr:row>
          <xdr:rowOff>0</xdr:rowOff>
        </xdr:to>
        <xdr:sp macro="" textlink="">
          <xdr:nvSpPr>
            <xdr:cNvPr id="21700" name="DDCROPSCOUNTRY2804" hidden="1">
              <a:extLst>
                <a:ext uri="{63B3BB69-23CF-44E3-9099-C40C66FF867C}">
                  <a14:compatExt spid="_x0000_s21700"/>
                </a:ext>
                <a:ext uri="{FF2B5EF4-FFF2-40B4-BE49-F238E27FC236}">
                  <a16:creationId xmlns:a16="http://schemas.microsoft.com/office/drawing/2014/main" id="{00000000-0008-0000-0200-0000C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33</xdr:row>
          <xdr:rowOff>0</xdr:rowOff>
        </xdr:from>
        <xdr:to>
          <xdr:col>14</xdr:col>
          <xdr:colOff>3676650</xdr:colOff>
          <xdr:row>34</xdr:row>
          <xdr:rowOff>0</xdr:rowOff>
        </xdr:to>
        <xdr:sp macro="" textlink="">
          <xdr:nvSpPr>
            <xdr:cNvPr id="21701" name="DDCROPSCOUNTRY2805" hidden="1">
              <a:extLst>
                <a:ext uri="{63B3BB69-23CF-44E3-9099-C40C66FF867C}">
                  <a14:compatExt spid="_x0000_s21701"/>
                </a:ext>
                <a:ext uri="{FF2B5EF4-FFF2-40B4-BE49-F238E27FC236}">
                  <a16:creationId xmlns:a16="http://schemas.microsoft.com/office/drawing/2014/main" id="{00000000-0008-0000-0200-0000C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33</xdr:row>
          <xdr:rowOff>0</xdr:rowOff>
        </xdr:from>
        <xdr:to>
          <xdr:col>15</xdr:col>
          <xdr:colOff>114300</xdr:colOff>
          <xdr:row>34</xdr:row>
          <xdr:rowOff>0</xdr:rowOff>
        </xdr:to>
        <xdr:sp macro="" textlink="">
          <xdr:nvSpPr>
            <xdr:cNvPr id="21702" name="DDCROPSCOUNTRY2806" hidden="1">
              <a:extLst>
                <a:ext uri="{63B3BB69-23CF-44E3-9099-C40C66FF867C}">
                  <a14:compatExt spid="_x0000_s21702"/>
                </a:ext>
                <a:ext uri="{FF2B5EF4-FFF2-40B4-BE49-F238E27FC236}">
                  <a16:creationId xmlns:a16="http://schemas.microsoft.com/office/drawing/2014/main" id="{00000000-0008-0000-0200-0000C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33</xdr:row>
          <xdr:rowOff>228600</xdr:rowOff>
        </xdr:from>
        <xdr:to>
          <xdr:col>14</xdr:col>
          <xdr:colOff>714375</xdr:colOff>
          <xdr:row>34</xdr:row>
          <xdr:rowOff>228600</xdr:rowOff>
        </xdr:to>
        <xdr:sp macro="" textlink="">
          <xdr:nvSpPr>
            <xdr:cNvPr id="21703" name="DDCROPSCOUNTRY2901" hidden="1">
              <a:extLst>
                <a:ext uri="{63B3BB69-23CF-44E3-9099-C40C66FF867C}">
                  <a14:compatExt spid="_x0000_s21703"/>
                </a:ext>
                <a:ext uri="{FF2B5EF4-FFF2-40B4-BE49-F238E27FC236}">
                  <a16:creationId xmlns:a16="http://schemas.microsoft.com/office/drawing/2014/main" id="{00000000-0008-0000-0200-0000C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34</xdr:row>
          <xdr:rowOff>0</xdr:rowOff>
        </xdr:from>
        <xdr:to>
          <xdr:col>14</xdr:col>
          <xdr:colOff>1447800</xdr:colOff>
          <xdr:row>35</xdr:row>
          <xdr:rowOff>0</xdr:rowOff>
        </xdr:to>
        <xdr:sp macro="" textlink="">
          <xdr:nvSpPr>
            <xdr:cNvPr id="21704" name="DDCROPSCOUNTRY2902" hidden="1">
              <a:extLst>
                <a:ext uri="{63B3BB69-23CF-44E3-9099-C40C66FF867C}">
                  <a14:compatExt spid="_x0000_s21704"/>
                </a:ext>
                <a:ext uri="{FF2B5EF4-FFF2-40B4-BE49-F238E27FC236}">
                  <a16:creationId xmlns:a16="http://schemas.microsoft.com/office/drawing/2014/main" id="{00000000-0008-0000-0200-0000C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34</xdr:row>
          <xdr:rowOff>0</xdr:rowOff>
        </xdr:from>
        <xdr:to>
          <xdr:col>14</xdr:col>
          <xdr:colOff>2190750</xdr:colOff>
          <xdr:row>35</xdr:row>
          <xdr:rowOff>0</xdr:rowOff>
        </xdr:to>
        <xdr:sp macro="" textlink="">
          <xdr:nvSpPr>
            <xdr:cNvPr id="21705" name="DDCROPSCOUNTRY2903" hidden="1">
              <a:extLst>
                <a:ext uri="{63B3BB69-23CF-44E3-9099-C40C66FF867C}">
                  <a14:compatExt spid="_x0000_s21705"/>
                </a:ext>
                <a:ext uri="{FF2B5EF4-FFF2-40B4-BE49-F238E27FC236}">
                  <a16:creationId xmlns:a16="http://schemas.microsoft.com/office/drawing/2014/main" id="{00000000-0008-0000-0200-0000C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34</xdr:row>
          <xdr:rowOff>0</xdr:rowOff>
        </xdr:from>
        <xdr:to>
          <xdr:col>14</xdr:col>
          <xdr:colOff>2943225</xdr:colOff>
          <xdr:row>35</xdr:row>
          <xdr:rowOff>0</xdr:rowOff>
        </xdr:to>
        <xdr:sp macro="" textlink="">
          <xdr:nvSpPr>
            <xdr:cNvPr id="21706" name="DDCROPSCOUNTRY2904" hidden="1">
              <a:extLst>
                <a:ext uri="{63B3BB69-23CF-44E3-9099-C40C66FF867C}">
                  <a14:compatExt spid="_x0000_s21706"/>
                </a:ext>
                <a:ext uri="{FF2B5EF4-FFF2-40B4-BE49-F238E27FC236}">
                  <a16:creationId xmlns:a16="http://schemas.microsoft.com/office/drawing/2014/main" id="{00000000-0008-0000-0200-0000C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34</xdr:row>
          <xdr:rowOff>0</xdr:rowOff>
        </xdr:from>
        <xdr:to>
          <xdr:col>14</xdr:col>
          <xdr:colOff>3676650</xdr:colOff>
          <xdr:row>35</xdr:row>
          <xdr:rowOff>0</xdr:rowOff>
        </xdr:to>
        <xdr:sp macro="" textlink="">
          <xdr:nvSpPr>
            <xdr:cNvPr id="21707" name="DDCROPSCOUNTRY2905" hidden="1">
              <a:extLst>
                <a:ext uri="{63B3BB69-23CF-44E3-9099-C40C66FF867C}">
                  <a14:compatExt spid="_x0000_s21707"/>
                </a:ext>
                <a:ext uri="{FF2B5EF4-FFF2-40B4-BE49-F238E27FC236}">
                  <a16:creationId xmlns:a16="http://schemas.microsoft.com/office/drawing/2014/main" id="{00000000-0008-0000-0200-0000C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34</xdr:row>
          <xdr:rowOff>0</xdr:rowOff>
        </xdr:from>
        <xdr:to>
          <xdr:col>15</xdr:col>
          <xdr:colOff>114300</xdr:colOff>
          <xdr:row>35</xdr:row>
          <xdr:rowOff>0</xdr:rowOff>
        </xdr:to>
        <xdr:sp macro="" textlink="">
          <xdr:nvSpPr>
            <xdr:cNvPr id="21708" name="DDCROPSCOUNTRY2906" hidden="1">
              <a:extLst>
                <a:ext uri="{63B3BB69-23CF-44E3-9099-C40C66FF867C}">
                  <a14:compatExt spid="_x0000_s21708"/>
                </a:ext>
                <a:ext uri="{FF2B5EF4-FFF2-40B4-BE49-F238E27FC236}">
                  <a16:creationId xmlns:a16="http://schemas.microsoft.com/office/drawing/2014/main" id="{00000000-0008-0000-0200-0000C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35</xdr:row>
          <xdr:rowOff>0</xdr:rowOff>
        </xdr:from>
        <xdr:to>
          <xdr:col>14</xdr:col>
          <xdr:colOff>714375</xdr:colOff>
          <xdr:row>36</xdr:row>
          <xdr:rowOff>0</xdr:rowOff>
        </xdr:to>
        <xdr:sp macro="" textlink="">
          <xdr:nvSpPr>
            <xdr:cNvPr id="21709" name="DDCROPSCOUNTRY3001" hidden="1">
              <a:extLst>
                <a:ext uri="{63B3BB69-23CF-44E3-9099-C40C66FF867C}">
                  <a14:compatExt spid="_x0000_s21709"/>
                </a:ext>
                <a:ext uri="{FF2B5EF4-FFF2-40B4-BE49-F238E27FC236}">
                  <a16:creationId xmlns:a16="http://schemas.microsoft.com/office/drawing/2014/main" id="{00000000-0008-0000-0200-0000C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35</xdr:row>
          <xdr:rowOff>0</xdr:rowOff>
        </xdr:from>
        <xdr:to>
          <xdr:col>14</xdr:col>
          <xdr:colOff>1447800</xdr:colOff>
          <xdr:row>36</xdr:row>
          <xdr:rowOff>0</xdr:rowOff>
        </xdr:to>
        <xdr:sp macro="" textlink="">
          <xdr:nvSpPr>
            <xdr:cNvPr id="21710" name="DDCROPSCOUNTRY3002" hidden="1">
              <a:extLst>
                <a:ext uri="{63B3BB69-23CF-44E3-9099-C40C66FF867C}">
                  <a14:compatExt spid="_x0000_s21710"/>
                </a:ext>
                <a:ext uri="{FF2B5EF4-FFF2-40B4-BE49-F238E27FC236}">
                  <a16:creationId xmlns:a16="http://schemas.microsoft.com/office/drawing/2014/main" id="{00000000-0008-0000-0200-0000C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35</xdr:row>
          <xdr:rowOff>0</xdr:rowOff>
        </xdr:from>
        <xdr:to>
          <xdr:col>14</xdr:col>
          <xdr:colOff>2190750</xdr:colOff>
          <xdr:row>36</xdr:row>
          <xdr:rowOff>0</xdr:rowOff>
        </xdr:to>
        <xdr:sp macro="" textlink="">
          <xdr:nvSpPr>
            <xdr:cNvPr id="21711" name="DDCROPSCOUNTRY3003" hidden="1">
              <a:extLst>
                <a:ext uri="{63B3BB69-23CF-44E3-9099-C40C66FF867C}">
                  <a14:compatExt spid="_x0000_s21711"/>
                </a:ext>
                <a:ext uri="{FF2B5EF4-FFF2-40B4-BE49-F238E27FC236}">
                  <a16:creationId xmlns:a16="http://schemas.microsoft.com/office/drawing/2014/main" id="{00000000-0008-0000-0200-0000C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35</xdr:row>
          <xdr:rowOff>0</xdr:rowOff>
        </xdr:from>
        <xdr:to>
          <xdr:col>14</xdr:col>
          <xdr:colOff>2943225</xdr:colOff>
          <xdr:row>36</xdr:row>
          <xdr:rowOff>0</xdr:rowOff>
        </xdr:to>
        <xdr:sp macro="" textlink="">
          <xdr:nvSpPr>
            <xdr:cNvPr id="21712" name="DDCROPSCOUNTRY3004" hidden="1">
              <a:extLst>
                <a:ext uri="{63B3BB69-23CF-44E3-9099-C40C66FF867C}">
                  <a14:compatExt spid="_x0000_s21712"/>
                </a:ext>
                <a:ext uri="{FF2B5EF4-FFF2-40B4-BE49-F238E27FC236}">
                  <a16:creationId xmlns:a16="http://schemas.microsoft.com/office/drawing/2014/main" id="{00000000-0008-0000-0200-0000D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35</xdr:row>
          <xdr:rowOff>0</xdr:rowOff>
        </xdr:from>
        <xdr:to>
          <xdr:col>14</xdr:col>
          <xdr:colOff>3676650</xdr:colOff>
          <xdr:row>36</xdr:row>
          <xdr:rowOff>0</xdr:rowOff>
        </xdr:to>
        <xdr:sp macro="" textlink="">
          <xdr:nvSpPr>
            <xdr:cNvPr id="21713" name="DDCROPSCOUNTRY3005" hidden="1">
              <a:extLst>
                <a:ext uri="{63B3BB69-23CF-44E3-9099-C40C66FF867C}">
                  <a14:compatExt spid="_x0000_s21713"/>
                </a:ext>
                <a:ext uri="{FF2B5EF4-FFF2-40B4-BE49-F238E27FC236}">
                  <a16:creationId xmlns:a16="http://schemas.microsoft.com/office/drawing/2014/main" id="{00000000-0008-0000-0200-0000D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35</xdr:row>
          <xdr:rowOff>0</xdr:rowOff>
        </xdr:from>
        <xdr:to>
          <xdr:col>15</xdr:col>
          <xdr:colOff>114300</xdr:colOff>
          <xdr:row>36</xdr:row>
          <xdr:rowOff>0</xdr:rowOff>
        </xdr:to>
        <xdr:sp macro="" textlink="">
          <xdr:nvSpPr>
            <xdr:cNvPr id="21714" name="DDCROPSCOUNTRY3006" hidden="1">
              <a:extLst>
                <a:ext uri="{63B3BB69-23CF-44E3-9099-C40C66FF867C}">
                  <a14:compatExt spid="_x0000_s21714"/>
                </a:ext>
                <a:ext uri="{FF2B5EF4-FFF2-40B4-BE49-F238E27FC236}">
                  <a16:creationId xmlns:a16="http://schemas.microsoft.com/office/drawing/2014/main" id="{00000000-0008-0000-0200-0000D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36</xdr:row>
          <xdr:rowOff>0</xdr:rowOff>
        </xdr:from>
        <xdr:to>
          <xdr:col>2</xdr:col>
          <xdr:colOff>28575</xdr:colOff>
          <xdr:row>37</xdr:row>
          <xdr:rowOff>0</xdr:rowOff>
        </xdr:to>
        <xdr:sp macro="" textlink="">
          <xdr:nvSpPr>
            <xdr:cNvPr id="21715" name="GGDD31" hidden="1">
              <a:extLst>
                <a:ext uri="{63B3BB69-23CF-44E3-9099-C40C66FF867C}">
                  <a14:compatExt spid="_x0000_s21715"/>
                </a:ext>
                <a:ext uri="{FF2B5EF4-FFF2-40B4-BE49-F238E27FC236}">
                  <a16:creationId xmlns:a16="http://schemas.microsoft.com/office/drawing/2014/main" id="{00000000-0008-0000-0200-0000D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38</xdr:row>
          <xdr:rowOff>0</xdr:rowOff>
        </xdr:from>
        <xdr:to>
          <xdr:col>2</xdr:col>
          <xdr:colOff>28575</xdr:colOff>
          <xdr:row>39</xdr:row>
          <xdr:rowOff>0</xdr:rowOff>
        </xdr:to>
        <xdr:sp macro="" textlink="">
          <xdr:nvSpPr>
            <xdr:cNvPr id="21716" name="GGDD33" hidden="1">
              <a:extLst>
                <a:ext uri="{63B3BB69-23CF-44E3-9099-C40C66FF867C}">
                  <a14:compatExt spid="_x0000_s21716"/>
                </a:ext>
                <a:ext uri="{FF2B5EF4-FFF2-40B4-BE49-F238E27FC236}">
                  <a16:creationId xmlns:a16="http://schemas.microsoft.com/office/drawing/2014/main" id="{00000000-0008-0000-0200-0000D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39</xdr:row>
          <xdr:rowOff>0</xdr:rowOff>
        </xdr:from>
        <xdr:to>
          <xdr:col>2</xdr:col>
          <xdr:colOff>28575</xdr:colOff>
          <xdr:row>40</xdr:row>
          <xdr:rowOff>0</xdr:rowOff>
        </xdr:to>
        <xdr:sp macro="" textlink="">
          <xdr:nvSpPr>
            <xdr:cNvPr id="21717" name="GGDD34" hidden="1">
              <a:extLst>
                <a:ext uri="{63B3BB69-23CF-44E3-9099-C40C66FF867C}">
                  <a14:compatExt spid="_x0000_s21717"/>
                </a:ext>
                <a:ext uri="{FF2B5EF4-FFF2-40B4-BE49-F238E27FC236}">
                  <a16:creationId xmlns:a16="http://schemas.microsoft.com/office/drawing/2014/main" id="{00000000-0008-0000-0200-0000D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0</xdr:rowOff>
        </xdr:from>
        <xdr:to>
          <xdr:col>2</xdr:col>
          <xdr:colOff>28575</xdr:colOff>
          <xdr:row>41</xdr:row>
          <xdr:rowOff>0</xdr:rowOff>
        </xdr:to>
        <xdr:sp macro="" textlink="">
          <xdr:nvSpPr>
            <xdr:cNvPr id="21718" name="GGDD35" hidden="1">
              <a:extLst>
                <a:ext uri="{63B3BB69-23CF-44E3-9099-C40C66FF867C}">
                  <a14:compatExt spid="_x0000_s21718"/>
                </a:ext>
                <a:ext uri="{FF2B5EF4-FFF2-40B4-BE49-F238E27FC236}">
                  <a16:creationId xmlns:a16="http://schemas.microsoft.com/office/drawing/2014/main" id="{00000000-0008-0000-0200-0000D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41</xdr:row>
          <xdr:rowOff>0</xdr:rowOff>
        </xdr:from>
        <xdr:to>
          <xdr:col>2</xdr:col>
          <xdr:colOff>28575</xdr:colOff>
          <xdr:row>42</xdr:row>
          <xdr:rowOff>0</xdr:rowOff>
        </xdr:to>
        <xdr:sp macro="" textlink="">
          <xdr:nvSpPr>
            <xdr:cNvPr id="21719" name="GGDD36" hidden="1">
              <a:extLst>
                <a:ext uri="{63B3BB69-23CF-44E3-9099-C40C66FF867C}">
                  <a14:compatExt spid="_x0000_s21719"/>
                </a:ext>
                <a:ext uri="{FF2B5EF4-FFF2-40B4-BE49-F238E27FC236}">
                  <a16:creationId xmlns:a16="http://schemas.microsoft.com/office/drawing/2014/main" id="{00000000-0008-0000-0200-0000D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42</xdr:row>
          <xdr:rowOff>0</xdr:rowOff>
        </xdr:from>
        <xdr:to>
          <xdr:col>2</xdr:col>
          <xdr:colOff>28575</xdr:colOff>
          <xdr:row>43</xdr:row>
          <xdr:rowOff>0</xdr:rowOff>
        </xdr:to>
        <xdr:sp macro="" textlink="">
          <xdr:nvSpPr>
            <xdr:cNvPr id="21720" name="GGDD37" hidden="1">
              <a:extLst>
                <a:ext uri="{63B3BB69-23CF-44E3-9099-C40C66FF867C}">
                  <a14:compatExt spid="_x0000_s21720"/>
                </a:ext>
                <a:ext uri="{FF2B5EF4-FFF2-40B4-BE49-F238E27FC236}">
                  <a16:creationId xmlns:a16="http://schemas.microsoft.com/office/drawing/2014/main" id="{00000000-0008-0000-0200-0000D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43</xdr:row>
          <xdr:rowOff>0</xdr:rowOff>
        </xdr:from>
        <xdr:to>
          <xdr:col>2</xdr:col>
          <xdr:colOff>28575</xdr:colOff>
          <xdr:row>44</xdr:row>
          <xdr:rowOff>0</xdr:rowOff>
        </xdr:to>
        <xdr:sp macro="" textlink="">
          <xdr:nvSpPr>
            <xdr:cNvPr id="21721" name="GGDD38" hidden="1">
              <a:extLst>
                <a:ext uri="{63B3BB69-23CF-44E3-9099-C40C66FF867C}">
                  <a14:compatExt spid="_x0000_s21721"/>
                </a:ext>
                <a:ext uri="{FF2B5EF4-FFF2-40B4-BE49-F238E27FC236}">
                  <a16:creationId xmlns:a16="http://schemas.microsoft.com/office/drawing/2014/main" id="{00000000-0008-0000-0200-0000D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28575</xdr:colOff>
          <xdr:row>45</xdr:row>
          <xdr:rowOff>0</xdr:rowOff>
        </xdr:to>
        <xdr:sp macro="" textlink="">
          <xdr:nvSpPr>
            <xdr:cNvPr id="21722" name="GGDD39" hidden="1">
              <a:extLst>
                <a:ext uri="{63B3BB69-23CF-44E3-9099-C40C66FF867C}">
                  <a14:compatExt spid="_x0000_s21722"/>
                </a:ext>
                <a:ext uri="{FF2B5EF4-FFF2-40B4-BE49-F238E27FC236}">
                  <a16:creationId xmlns:a16="http://schemas.microsoft.com/office/drawing/2014/main" id="{00000000-0008-0000-0200-0000D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37</xdr:row>
          <xdr:rowOff>0</xdr:rowOff>
        </xdr:from>
        <xdr:to>
          <xdr:col>2</xdr:col>
          <xdr:colOff>28575</xdr:colOff>
          <xdr:row>38</xdr:row>
          <xdr:rowOff>0</xdr:rowOff>
        </xdr:to>
        <xdr:sp macro="" textlink="">
          <xdr:nvSpPr>
            <xdr:cNvPr id="21723" name="GGDD32" hidden="1">
              <a:extLst>
                <a:ext uri="{63B3BB69-23CF-44E3-9099-C40C66FF867C}">
                  <a14:compatExt spid="_x0000_s21723"/>
                </a:ext>
                <a:ext uri="{FF2B5EF4-FFF2-40B4-BE49-F238E27FC236}">
                  <a16:creationId xmlns:a16="http://schemas.microsoft.com/office/drawing/2014/main" id="{00000000-0008-0000-0200-0000D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28575</xdr:colOff>
          <xdr:row>46</xdr:row>
          <xdr:rowOff>0</xdr:rowOff>
        </xdr:to>
        <xdr:sp macro="" textlink="">
          <xdr:nvSpPr>
            <xdr:cNvPr id="21724" name="GGDD40" hidden="1">
              <a:extLst>
                <a:ext uri="{63B3BB69-23CF-44E3-9099-C40C66FF867C}">
                  <a14:compatExt spid="_x0000_s21724"/>
                </a:ext>
                <a:ext uri="{FF2B5EF4-FFF2-40B4-BE49-F238E27FC236}">
                  <a16:creationId xmlns:a16="http://schemas.microsoft.com/office/drawing/2014/main" id="{00000000-0008-0000-0200-0000D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46</xdr:row>
          <xdr:rowOff>0</xdr:rowOff>
        </xdr:from>
        <xdr:to>
          <xdr:col>2</xdr:col>
          <xdr:colOff>28575</xdr:colOff>
          <xdr:row>47</xdr:row>
          <xdr:rowOff>0</xdr:rowOff>
        </xdr:to>
        <xdr:sp macro="" textlink="">
          <xdr:nvSpPr>
            <xdr:cNvPr id="21725" name="GGDD41" hidden="1">
              <a:extLst>
                <a:ext uri="{63B3BB69-23CF-44E3-9099-C40C66FF867C}">
                  <a14:compatExt spid="_x0000_s21725"/>
                </a:ext>
                <a:ext uri="{FF2B5EF4-FFF2-40B4-BE49-F238E27FC236}">
                  <a16:creationId xmlns:a16="http://schemas.microsoft.com/office/drawing/2014/main" id="{00000000-0008-0000-0200-0000D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48</xdr:row>
          <xdr:rowOff>0</xdr:rowOff>
        </xdr:from>
        <xdr:to>
          <xdr:col>2</xdr:col>
          <xdr:colOff>28575</xdr:colOff>
          <xdr:row>49</xdr:row>
          <xdr:rowOff>0</xdr:rowOff>
        </xdr:to>
        <xdr:sp macro="" textlink="">
          <xdr:nvSpPr>
            <xdr:cNvPr id="21726" name="GGDD43" hidden="1">
              <a:extLst>
                <a:ext uri="{63B3BB69-23CF-44E3-9099-C40C66FF867C}">
                  <a14:compatExt spid="_x0000_s21726"/>
                </a:ext>
                <a:ext uri="{FF2B5EF4-FFF2-40B4-BE49-F238E27FC236}">
                  <a16:creationId xmlns:a16="http://schemas.microsoft.com/office/drawing/2014/main" id="{00000000-0008-0000-0200-0000D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49</xdr:row>
          <xdr:rowOff>0</xdr:rowOff>
        </xdr:from>
        <xdr:to>
          <xdr:col>2</xdr:col>
          <xdr:colOff>28575</xdr:colOff>
          <xdr:row>50</xdr:row>
          <xdr:rowOff>0</xdr:rowOff>
        </xdr:to>
        <xdr:sp macro="" textlink="">
          <xdr:nvSpPr>
            <xdr:cNvPr id="21727" name="GGDD44" hidden="1">
              <a:extLst>
                <a:ext uri="{63B3BB69-23CF-44E3-9099-C40C66FF867C}">
                  <a14:compatExt spid="_x0000_s21727"/>
                </a:ext>
                <a:ext uri="{FF2B5EF4-FFF2-40B4-BE49-F238E27FC236}">
                  <a16:creationId xmlns:a16="http://schemas.microsoft.com/office/drawing/2014/main" id="{00000000-0008-0000-0200-0000D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50</xdr:row>
          <xdr:rowOff>0</xdr:rowOff>
        </xdr:from>
        <xdr:to>
          <xdr:col>2</xdr:col>
          <xdr:colOff>28575</xdr:colOff>
          <xdr:row>51</xdr:row>
          <xdr:rowOff>0</xdr:rowOff>
        </xdr:to>
        <xdr:sp macro="" textlink="">
          <xdr:nvSpPr>
            <xdr:cNvPr id="21728" name="GGDD45" hidden="1">
              <a:extLst>
                <a:ext uri="{63B3BB69-23CF-44E3-9099-C40C66FF867C}">
                  <a14:compatExt spid="_x0000_s21728"/>
                </a:ext>
                <a:ext uri="{FF2B5EF4-FFF2-40B4-BE49-F238E27FC236}">
                  <a16:creationId xmlns:a16="http://schemas.microsoft.com/office/drawing/2014/main" id="{00000000-0008-0000-0200-0000E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51</xdr:row>
          <xdr:rowOff>0</xdr:rowOff>
        </xdr:from>
        <xdr:to>
          <xdr:col>2</xdr:col>
          <xdr:colOff>28575</xdr:colOff>
          <xdr:row>52</xdr:row>
          <xdr:rowOff>0</xdr:rowOff>
        </xdr:to>
        <xdr:sp macro="" textlink="">
          <xdr:nvSpPr>
            <xdr:cNvPr id="21729" name="GGDD46" hidden="1">
              <a:extLst>
                <a:ext uri="{63B3BB69-23CF-44E3-9099-C40C66FF867C}">
                  <a14:compatExt spid="_x0000_s21729"/>
                </a:ext>
                <a:ext uri="{FF2B5EF4-FFF2-40B4-BE49-F238E27FC236}">
                  <a16:creationId xmlns:a16="http://schemas.microsoft.com/office/drawing/2014/main" id="{00000000-0008-0000-0200-0000E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52</xdr:row>
          <xdr:rowOff>0</xdr:rowOff>
        </xdr:from>
        <xdr:to>
          <xdr:col>2</xdr:col>
          <xdr:colOff>28575</xdr:colOff>
          <xdr:row>53</xdr:row>
          <xdr:rowOff>0</xdr:rowOff>
        </xdr:to>
        <xdr:sp macro="" textlink="">
          <xdr:nvSpPr>
            <xdr:cNvPr id="21730" name="GGDD47" hidden="1">
              <a:extLst>
                <a:ext uri="{63B3BB69-23CF-44E3-9099-C40C66FF867C}">
                  <a14:compatExt spid="_x0000_s21730"/>
                </a:ext>
                <a:ext uri="{FF2B5EF4-FFF2-40B4-BE49-F238E27FC236}">
                  <a16:creationId xmlns:a16="http://schemas.microsoft.com/office/drawing/2014/main" id="{00000000-0008-0000-0200-0000E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53</xdr:row>
          <xdr:rowOff>0</xdr:rowOff>
        </xdr:from>
        <xdr:to>
          <xdr:col>2</xdr:col>
          <xdr:colOff>28575</xdr:colOff>
          <xdr:row>54</xdr:row>
          <xdr:rowOff>0</xdr:rowOff>
        </xdr:to>
        <xdr:sp macro="" textlink="">
          <xdr:nvSpPr>
            <xdr:cNvPr id="21731" name="GGDD48" hidden="1">
              <a:extLst>
                <a:ext uri="{63B3BB69-23CF-44E3-9099-C40C66FF867C}">
                  <a14:compatExt spid="_x0000_s21731"/>
                </a:ext>
                <a:ext uri="{FF2B5EF4-FFF2-40B4-BE49-F238E27FC236}">
                  <a16:creationId xmlns:a16="http://schemas.microsoft.com/office/drawing/2014/main" id="{00000000-0008-0000-0200-0000E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54</xdr:row>
          <xdr:rowOff>0</xdr:rowOff>
        </xdr:from>
        <xdr:to>
          <xdr:col>2</xdr:col>
          <xdr:colOff>28575</xdr:colOff>
          <xdr:row>55</xdr:row>
          <xdr:rowOff>0</xdr:rowOff>
        </xdr:to>
        <xdr:sp macro="" textlink="">
          <xdr:nvSpPr>
            <xdr:cNvPr id="21732" name="GGDD49" hidden="1">
              <a:extLst>
                <a:ext uri="{63B3BB69-23CF-44E3-9099-C40C66FF867C}">
                  <a14:compatExt spid="_x0000_s21732"/>
                </a:ext>
                <a:ext uri="{FF2B5EF4-FFF2-40B4-BE49-F238E27FC236}">
                  <a16:creationId xmlns:a16="http://schemas.microsoft.com/office/drawing/2014/main" id="{00000000-0008-0000-0200-0000E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47</xdr:row>
          <xdr:rowOff>0</xdr:rowOff>
        </xdr:from>
        <xdr:to>
          <xdr:col>2</xdr:col>
          <xdr:colOff>28575</xdr:colOff>
          <xdr:row>48</xdr:row>
          <xdr:rowOff>0</xdr:rowOff>
        </xdr:to>
        <xdr:sp macro="" textlink="">
          <xdr:nvSpPr>
            <xdr:cNvPr id="21733" name="GGDD42" hidden="1">
              <a:extLst>
                <a:ext uri="{63B3BB69-23CF-44E3-9099-C40C66FF867C}">
                  <a14:compatExt spid="_x0000_s21733"/>
                </a:ext>
                <a:ext uri="{FF2B5EF4-FFF2-40B4-BE49-F238E27FC236}">
                  <a16:creationId xmlns:a16="http://schemas.microsoft.com/office/drawing/2014/main" id="{00000000-0008-0000-0200-0000E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55</xdr:row>
          <xdr:rowOff>0</xdr:rowOff>
        </xdr:from>
        <xdr:to>
          <xdr:col>2</xdr:col>
          <xdr:colOff>28575</xdr:colOff>
          <xdr:row>56</xdr:row>
          <xdr:rowOff>0</xdr:rowOff>
        </xdr:to>
        <xdr:sp macro="" textlink="">
          <xdr:nvSpPr>
            <xdr:cNvPr id="21734" name="GGDD50" hidden="1">
              <a:extLst>
                <a:ext uri="{63B3BB69-23CF-44E3-9099-C40C66FF867C}">
                  <a14:compatExt spid="_x0000_s21734"/>
                </a:ext>
                <a:ext uri="{FF2B5EF4-FFF2-40B4-BE49-F238E27FC236}">
                  <a16:creationId xmlns:a16="http://schemas.microsoft.com/office/drawing/2014/main" id="{00000000-0008-0000-0200-0000E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36</xdr:row>
          <xdr:rowOff>0</xdr:rowOff>
        </xdr:from>
        <xdr:to>
          <xdr:col>14</xdr:col>
          <xdr:colOff>714375</xdr:colOff>
          <xdr:row>37</xdr:row>
          <xdr:rowOff>0</xdr:rowOff>
        </xdr:to>
        <xdr:sp macro="" textlink="">
          <xdr:nvSpPr>
            <xdr:cNvPr id="21796" name="DDCROPSCOUNTRY3101" hidden="1">
              <a:extLst>
                <a:ext uri="{63B3BB69-23CF-44E3-9099-C40C66FF867C}">
                  <a14:compatExt spid="_x0000_s21796"/>
                </a:ext>
                <a:ext uri="{FF2B5EF4-FFF2-40B4-BE49-F238E27FC236}">
                  <a16:creationId xmlns:a16="http://schemas.microsoft.com/office/drawing/2014/main" id="{00000000-0008-0000-0200-00002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36</xdr:row>
          <xdr:rowOff>0</xdr:rowOff>
        </xdr:from>
        <xdr:to>
          <xdr:col>14</xdr:col>
          <xdr:colOff>1447800</xdr:colOff>
          <xdr:row>37</xdr:row>
          <xdr:rowOff>0</xdr:rowOff>
        </xdr:to>
        <xdr:sp macro="" textlink="">
          <xdr:nvSpPr>
            <xdr:cNvPr id="21797" name="DDCROPSCOUNTRY3102" hidden="1">
              <a:extLst>
                <a:ext uri="{63B3BB69-23CF-44E3-9099-C40C66FF867C}">
                  <a14:compatExt spid="_x0000_s21797"/>
                </a:ext>
                <a:ext uri="{FF2B5EF4-FFF2-40B4-BE49-F238E27FC236}">
                  <a16:creationId xmlns:a16="http://schemas.microsoft.com/office/drawing/2014/main" id="{00000000-0008-0000-0200-00002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36</xdr:row>
          <xdr:rowOff>0</xdr:rowOff>
        </xdr:from>
        <xdr:to>
          <xdr:col>14</xdr:col>
          <xdr:colOff>2190750</xdr:colOff>
          <xdr:row>37</xdr:row>
          <xdr:rowOff>0</xdr:rowOff>
        </xdr:to>
        <xdr:sp macro="" textlink="">
          <xdr:nvSpPr>
            <xdr:cNvPr id="21798" name="DDCROPSCOUNTRY3103" hidden="1">
              <a:extLst>
                <a:ext uri="{63B3BB69-23CF-44E3-9099-C40C66FF867C}">
                  <a14:compatExt spid="_x0000_s21798"/>
                </a:ext>
                <a:ext uri="{FF2B5EF4-FFF2-40B4-BE49-F238E27FC236}">
                  <a16:creationId xmlns:a16="http://schemas.microsoft.com/office/drawing/2014/main" id="{00000000-0008-0000-0200-00002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36</xdr:row>
          <xdr:rowOff>0</xdr:rowOff>
        </xdr:from>
        <xdr:to>
          <xdr:col>14</xdr:col>
          <xdr:colOff>2943225</xdr:colOff>
          <xdr:row>37</xdr:row>
          <xdr:rowOff>0</xdr:rowOff>
        </xdr:to>
        <xdr:sp macro="" textlink="">
          <xdr:nvSpPr>
            <xdr:cNvPr id="21799" name="DDCROPSCOUNTRY3104" hidden="1">
              <a:extLst>
                <a:ext uri="{63B3BB69-23CF-44E3-9099-C40C66FF867C}">
                  <a14:compatExt spid="_x0000_s21799"/>
                </a:ext>
                <a:ext uri="{FF2B5EF4-FFF2-40B4-BE49-F238E27FC236}">
                  <a16:creationId xmlns:a16="http://schemas.microsoft.com/office/drawing/2014/main" id="{00000000-0008-0000-0200-00002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36</xdr:row>
          <xdr:rowOff>0</xdr:rowOff>
        </xdr:from>
        <xdr:to>
          <xdr:col>14</xdr:col>
          <xdr:colOff>3676650</xdr:colOff>
          <xdr:row>37</xdr:row>
          <xdr:rowOff>0</xdr:rowOff>
        </xdr:to>
        <xdr:sp macro="" textlink="">
          <xdr:nvSpPr>
            <xdr:cNvPr id="21800" name="DDCROPSCOUNTRY3105" hidden="1">
              <a:extLst>
                <a:ext uri="{63B3BB69-23CF-44E3-9099-C40C66FF867C}">
                  <a14:compatExt spid="_x0000_s21800"/>
                </a:ext>
                <a:ext uri="{FF2B5EF4-FFF2-40B4-BE49-F238E27FC236}">
                  <a16:creationId xmlns:a16="http://schemas.microsoft.com/office/drawing/2014/main" id="{00000000-0008-0000-0200-00002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36</xdr:row>
          <xdr:rowOff>0</xdr:rowOff>
        </xdr:from>
        <xdr:to>
          <xdr:col>15</xdr:col>
          <xdr:colOff>114300</xdr:colOff>
          <xdr:row>37</xdr:row>
          <xdr:rowOff>0</xdr:rowOff>
        </xdr:to>
        <xdr:sp macro="" textlink="">
          <xdr:nvSpPr>
            <xdr:cNvPr id="21801" name="DDCROPSCOUNTRY3106" hidden="1">
              <a:extLst>
                <a:ext uri="{63B3BB69-23CF-44E3-9099-C40C66FF867C}">
                  <a14:compatExt spid="_x0000_s21801"/>
                </a:ext>
                <a:ext uri="{FF2B5EF4-FFF2-40B4-BE49-F238E27FC236}">
                  <a16:creationId xmlns:a16="http://schemas.microsoft.com/office/drawing/2014/main" id="{00000000-0008-0000-0200-00002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37</xdr:row>
          <xdr:rowOff>0</xdr:rowOff>
        </xdr:from>
        <xdr:to>
          <xdr:col>14</xdr:col>
          <xdr:colOff>714375</xdr:colOff>
          <xdr:row>38</xdr:row>
          <xdr:rowOff>0</xdr:rowOff>
        </xdr:to>
        <xdr:sp macro="" textlink="">
          <xdr:nvSpPr>
            <xdr:cNvPr id="21802" name="DDCROPSCOUNTRY3201" hidden="1">
              <a:extLst>
                <a:ext uri="{63B3BB69-23CF-44E3-9099-C40C66FF867C}">
                  <a14:compatExt spid="_x0000_s21802"/>
                </a:ext>
                <a:ext uri="{FF2B5EF4-FFF2-40B4-BE49-F238E27FC236}">
                  <a16:creationId xmlns:a16="http://schemas.microsoft.com/office/drawing/2014/main" id="{00000000-0008-0000-0200-00002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37</xdr:row>
          <xdr:rowOff>0</xdr:rowOff>
        </xdr:from>
        <xdr:to>
          <xdr:col>14</xdr:col>
          <xdr:colOff>1447800</xdr:colOff>
          <xdr:row>38</xdr:row>
          <xdr:rowOff>0</xdr:rowOff>
        </xdr:to>
        <xdr:sp macro="" textlink="">
          <xdr:nvSpPr>
            <xdr:cNvPr id="21803" name="DDCROPSCOUNTRY3202" hidden="1">
              <a:extLst>
                <a:ext uri="{63B3BB69-23CF-44E3-9099-C40C66FF867C}">
                  <a14:compatExt spid="_x0000_s21803"/>
                </a:ext>
                <a:ext uri="{FF2B5EF4-FFF2-40B4-BE49-F238E27FC236}">
                  <a16:creationId xmlns:a16="http://schemas.microsoft.com/office/drawing/2014/main" id="{00000000-0008-0000-0200-00002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37</xdr:row>
          <xdr:rowOff>0</xdr:rowOff>
        </xdr:from>
        <xdr:to>
          <xdr:col>14</xdr:col>
          <xdr:colOff>2190750</xdr:colOff>
          <xdr:row>38</xdr:row>
          <xdr:rowOff>0</xdr:rowOff>
        </xdr:to>
        <xdr:sp macro="" textlink="">
          <xdr:nvSpPr>
            <xdr:cNvPr id="21804" name="DDCROPSCOUNTRY3203" hidden="1">
              <a:extLst>
                <a:ext uri="{63B3BB69-23CF-44E3-9099-C40C66FF867C}">
                  <a14:compatExt spid="_x0000_s21804"/>
                </a:ext>
                <a:ext uri="{FF2B5EF4-FFF2-40B4-BE49-F238E27FC236}">
                  <a16:creationId xmlns:a16="http://schemas.microsoft.com/office/drawing/2014/main" id="{00000000-0008-0000-0200-00002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37</xdr:row>
          <xdr:rowOff>0</xdr:rowOff>
        </xdr:from>
        <xdr:to>
          <xdr:col>14</xdr:col>
          <xdr:colOff>2943225</xdr:colOff>
          <xdr:row>38</xdr:row>
          <xdr:rowOff>0</xdr:rowOff>
        </xdr:to>
        <xdr:sp macro="" textlink="">
          <xdr:nvSpPr>
            <xdr:cNvPr id="21805" name="DDCROPSCOUNTRY3204" hidden="1">
              <a:extLst>
                <a:ext uri="{63B3BB69-23CF-44E3-9099-C40C66FF867C}">
                  <a14:compatExt spid="_x0000_s21805"/>
                </a:ext>
                <a:ext uri="{FF2B5EF4-FFF2-40B4-BE49-F238E27FC236}">
                  <a16:creationId xmlns:a16="http://schemas.microsoft.com/office/drawing/2014/main" id="{00000000-0008-0000-0200-00002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37</xdr:row>
          <xdr:rowOff>0</xdr:rowOff>
        </xdr:from>
        <xdr:to>
          <xdr:col>14</xdr:col>
          <xdr:colOff>3676650</xdr:colOff>
          <xdr:row>38</xdr:row>
          <xdr:rowOff>0</xdr:rowOff>
        </xdr:to>
        <xdr:sp macro="" textlink="">
          <xdr:nvSpPr>
            <xdr:cNvPr id="21806" name="DDCROPSCOUNTRY3205" hidden="1">
              <a:extLst>
                <a:ext uri="{63B3BB69-23CF-44E3-9099-C40C66FF867C}">
                  <a14:compatExt spid="_x0000_s21806"/>
                </a:ext>
                <a:ext uri="{FF2B5EF4-FFF2-40B4-BE49-F238E27FC236}">
                  <a16:creationId xmlns:a16="http://schemas.microsoft.com/office/drawing/2014/main" id="{00000000-0008-0000-0200-00002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37</xdr:row>
          <xdr:rowOff>0</xdr:rowOff>
        </xdr:from>
        <xdr:to>
          <xdr:col>15</xdr:col>
          <xdr:colOff>114300</xdr:colOff>
          <xdr:row>38</xdr:row>
          <xdr:rowOff>0</xdr:rowOff>
        </xdr:to>
        <xdr:sp macro="" textlink="">
          <xdr:nvSpPr>
            <xdr:cNvPr id="21807" name="DDCROPSCOUNTRY3206" hidden="1">
              <a:extLst>
                <a:ext uri="{63B3BB69-23CF-44E3-9099-C40C66FF867C}">
                  <a14:compatExt spid="_x0000_s21807"/>
                </a:ext>
                <a:ext uri="{FF2B5EF4-FFF2-40B4-BE49-F238E27FC236}">
                  <a16:creationId xmlns:a16="http://schemas.microsoft.com/office/drawing/2014/main" id="{00000000-0008-0000-0200-00002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38</xdr:row>
          <xdr:rowOff>0</xdr:rowOff>
        </xdr:from>
        <xdr:to>
          <xdr:col>14</xdr:col>
          <xdr:colOff>714375</xdr:colOff>
          <xdr:row>39</xdr:row>
          <xdr:rowOff>0</xdr:rowOff>
        </xdr:to>
        <xdr:sp macro="" textlink="">
          <xdr:nvSpPr>
            <xdr:cNvPr id="21808" name="DDCROPSCOUNTRY3301" hidden="1">
              <a:extLst>
                <a:ext uri="{63B3BB69-23CF-44E3-9099-C40C66FF867C}">
                  <a14:compatExt spid="_x0000_s21808"/>
                </a:ext>
                <a:ext uri="{FF2B5EF4-FFF2-40B4-BE49-F238E27FC236}">
                  <a16:creationId xmlns:a16="http://schemas.microsoft.com/office/drawing/2014/main" id="{00000000-0008-0000-0200-00003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38</xdr:row>
          <xdr:rowOff>0</xdr:rowOff>
        </xdr:from>
        <xdr:to>
          <xdr:col>14</xdr:col>
          <xdr:colOff>1447800</xdr:colOff>
          <xdr:row>39</xdr:row>
          <xdr:rowOff>0</xdr:rowOff>
        </xdr:to>
        <xdr:sp macro="" textlink="">
          <xdr:nvSpPr>
            <xdr:cNvPr id="21809" name="DDCROPSCOUNTRY3302" hidden="1">
              <a:extLst>
                <a:ext uri="{63B3BB69-23CF-44E3-9099-C40C66FF867C}">
                  <a14:compatExt spid="_x0000_s21809"/>
                </a:ext>
                <a:ext uri="{FF2B5EF4-FFF2-40B4-BE49-F238E27FC236}">
                  <a16:creationId xmlns:a16="http://schemas.microsoft.com/office/drawing/2014/main" id="{00000000-0008-0000-0200-00003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38</xdr:row>
          <xdr:rowOff>0</xdr:rowOff>
        </xdr:from>
        <xdr:to>
          <xdr:col>14</xdr:col>
          <xdr:colOff>2190750</xdr:colOff>
          <xdr:row>39</xdr:row>
          <xdr:rowOff>0</xdr:rowOff>
        </xdr:to>
        <xdr:sp macro="" textlink="">
          <xdr:nvSpPr>
            <xdr:cNvPr id="21810" name="DDCROPSCOUNTRY3303" hidden="1">
              <a:extLst>
                <a:ext uri="{63B3BB69-23CF-44E3-9099-C40C66FF867C}">
                  <a14:compatExt spid="_x0000_s21810"/>
                </a:ext>
                <a:ext uri="{FF2B5EF4-FFF2-40B4-BE49-F238E27FC236}">
                  <a16:creationId xmlns:a16="http://schemas.microsoft.com/office/drawing/2014/main" id="{00000000-0008-0000-0200-00003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38</xdr:row>
          <xdr:rowOff>0</xdr:rowOff>
        </xdr:from>
        <xdr:to>
          <xdr:col>14</xdr:col>
          <xdr:colOff>2943225</xdr:colOff>
          <xdr:row>39</xdr:row>
          <xdr:rowOff>0</xdr:rowOff>
        </xdr:to>
        <xdr:sp macro="" textlink="">
          <xdr:nvSpPr>
            <xdr:cNvPr id="21811" name="DDCROPSCOUNTRY3304" hidden="1">
              <a:extLst>
                <a:ext uri="{63B3BB69-23CF-44E3-9099-C40C66FF867C}">
                  <a14:compatExt spid="_x0000_s21811"/>
                </a:ext>
                <a:ext uri="{FF2B5EF4-FFF2-40B4-BE49-F238E27FC236}">
                  <a16:creationId xmlns:a16="http://schemas.microsoft.com/office/drawing/2014/main" id="{00000000-0008-0000-0200-00003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38</xdr:row>
          <xdr:rowOff>0</xdr:rowOff>
        </xdr:from>
        <xdr:to>
          <xdr:col>14</xdr:col>
          <xdr:colOff>3676650</xdr:colOff>
          <xdr:row>39</xdr:row>
          <xdr:rowOff>0</xdr:rowOff>
        </xdr:to>
        <xdr:sp macro="" textlink="">
          <xdr:nvSpPr>
            <xdr:cNvPr id="21812" name="DDCROPSCOUNTRY3305" hidden="1">
              <a:extLst>
                <a:ext uri="{63B3BB69-23CF-44E3-9099-C40C66FF867C}">
                  <a14:compatExt spid="_x0000_s21812"/>
                </a:ext>
                <a:ext uri="{FF2B5EF4-FFF2-40B4-BE49-F238E27FC236}">
                  <a16:creationId xmlns:a16="http://schemas.microsoft.com/office/drawing/2014/main" id="{00000000-0008-0000-0200-00003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38</xdr:row>
          <xdr:rowOff>0</xdr:rowOff>
        </xdr:from>
        <xdr:to>
          <xdr:col>15</xdr:col>
          <xdr:colOff>114300</xdr:colOff>
          <xdr:row>39</xdr:row>
          <xdr:rowOff>0</xdr:rowOff>
        </xdr:to>
        <xdr:sp macro="" textlink="">
          <xdr:nvSpPr>
            <xdr:cNvPr id="21813" name="DDCROPSCOUNTRY3306" hidden="1">
              <a:extLst>
                <a:ext uri="{63B3BB69-23CF-44E3-9099-C40C66FF867C}">
                  <a14:compatExt spid="_x0000_s21813"/>
                </a:ext>
                <a:ext uri="{FF2B5EF4-FFF2-40B4-BE49-F238E27FC236}">
                  <a16:creationId xmlns:a16="http://schemas.microsoft.com/office/drawing/2014/main" id="{00000000-0008-0000-0200-00003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39</xdr:row>
          <xdr:rowOff>0</xdr:rowOff>
        </xdr:from>
        <xdr:to>
          <xdr:col>14</xdr:col>
          <xdr:colOff>714375</xdr:colOff>
          <xdr:row>40</xdr:row>
          <xdr:rowOff>0</xdr:rowOff>
        </xdr:to>
        <xdr:sp macro="" textlink="">
          <xdr:nvSpPr>
            <xdr:cNvPr id="21814" name="DDCROPSCOUNTRY3401" hidden="1">
              <a:extLst>
                <a:ext uri="{63B3BB69-23CF-44E3-9099-C40C66FF867C}">
                  <a14:compatExt spid="_x0000_s21814"/>
                </a:ext>
                <a:ext uri="{FF2B5EF4-FFF2-40B4-BE49-F238E27FC236}">
                  <a16:creationId xmlns:a16="http://schemas.microsoft.com/office/drawing/2014/main" id="{00000000-0008-0000-0200-00003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39</xdr:row>
          <xdr:rowOff>0</xdr:rowOff>
        </xdr:from>
        <xdr:to>
          <xdr:col>14</xdr:col>
          <xdr:colOff>1447800</xdr:colOff>
          <xdr:row>40</xdr:row>
          <xdr:rowOff>0</xdr:rowOff>
        </xdr:to>
        <xdr:sp macro="" textlink="">
          <xdr:nvSpPr>
            <xdr:cNvPr id="21815" name="DDCROPSCOUNTRY3402" hidden="1">
              <a:extLst>
                <a:ext uri="{63B3BB69-23CF-44E3-9099-C40C66FF867C}">
                  <a14:compatExt spid="_x0000_s21815"/>
                </a:ext>
                <a:ext uri="{FF2B5EF4-FFF2-40B4-BE49-F238E27FC236}">
                  <a16:creationId xmlns:a16="http://schemas.microsoft.com/office/drawing/2014/main" id="{00000000-0008-0000-0200-00003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39</xdr:row>
          <xdr:rowOff>0</xdr:rowOff>
        </xdr:from>
        <xdr:to>
          <xdr:col>14</xdr:col>
          <xdr:colOff>2190750</xdr:colOff>
          <xdr:row>40</xdr:row>
          <xdr:rowOff>0</xdr:rowOff>
        </xdr:to>
        <xdr:sp macro="" textlink="">
          <xdr:nvSpPr>
            <xdr:cNvPr id="21816" name="DDCROPSCOUNTRY3403" hidden="1">
              <a:extLst>
                <a:ext uri="{63B3BB69-23CF-44E3-9099-C40C66FF867C}">
                  <a14:compatExt spid="_x0000_s21816"/>
                </a:ext>
                <a:ext uri="{FF2B5EF4-FFF2-40B4-BE49-F238E27FC236}">
                  <a16:creationId xmlns:a16="http://schemas.microsoft.com/office/drawing/2014/main" id="{00000000-0008-0000-0200-00003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39</xdr:row>
          <xdr:rowOff>0</xdr:rowOff>
        </xdr:from>
        <xdr:to>
          <xdr:col>14</xdr:col>
          <xdr:colOff>2943225</xdr:colOff>
          <xdr:row>40</xdr:row>
          <xdr:rowOff>0</xdr:rowOff>
        </xdr:to>
        <xdr:sp macro="" textlink="">
          <xdr:nvSpPr>
            <xdr:cNvPr id="21817" name="DDCROPSCOUNTRY3404" hidden="1">
              <a:extLst>
                <a:ext uri="{63B3BB69-23CF-44E3-9099-C40C66FF867C}">
                  <a14:compatExt spid="_x0000_s21817"/>
                </a:ext>
                <a:ext uri="{FF2B5EF4-FFF2-40B4-BE49-F238E27FC236}">
                  <a16:creationId xmlns:a16="http://schemas.microsoft.com/office/drawing/2014/main" id="{00000000-0008-0000-0200-00003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39</xdr:row>
          <xdr:rowOff>0</xdr:rowOff>
        </xdr:from>
        <xdr:to>
          <xdr:col>14</xdr:col>
          <xdr:colOff>3676650</xdr:colOff>
          <xdr:row>40</xdr:row>
          <xdr:rowOff>0</xdr:rowOff>
        </xdr:to>
        <xdr:sp macro="" textlink="">
          <xdr:nvSpPr>
            <xdr:cNvPr id="21818" name="DDCROPSCOUNTRY3405" hidden="1">
              <a:extLst>
                <a:ext uri="{63B3BB69-23CF-44E3-9099-C40C66FF867C}">
                  <a14:compatExt spid="_x0000_s21818"/>
                </a:ext>
                <a:ext uri="{FF2B5EF4-FFF2-40B4-BE49-F238E27FC236}">
                  <a16:creationId xmlns:a16="http://schemas.microsoft.com/office/drawing/2014/main" id="{00000000-0008-0000-0200-00003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39</xdr:row>
          <xdr:rowOff>0</xdr:rowOff>
        </xdr:from>
        <xdr:to>
          <xdr:col>15</xdr:col>
          <xdr:colOff>114300</xdr:colOff>
          <xdr:row>40</xdr:row>
          <xdr:rowOff>0</xdr:rowOff>
        </xdr:to>
        <xdr:sp macro="" textlink="">
          <xdr:nvSpPr>
            <xdr:cNvPr id="21819" name="DDCROPSCOUNTRY3406" hidden="1">
              <a:extLst>
                <a:ext uri="{63B3BB69-23CF-44E3-9099-C40C66FF867C}">
                  <a14:compatExt spid="_x0000_s21819"/>
                </a:ext>
                <a:ext uri="{FF2B5EF4-FFF2-40B4-BE49-F238E27FC236}">
                  <a16:creationId xmlns:a16="http://schemas.microsoft.com/office/drawing/2014/main" id="{00000000-0008-0000-0200-00003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40</xdr:row>
          <xdr:rowOff>0</xdr:rowOff>
        </xdr:from>
        <xdr:to>
          <xdr:col>14</xdr:col>
          <xdr:colOff>714375</xdr:colOff>
          <xdr:row>41</xdr:row>
          <xdr:rowOff>0</xdr:rowOff>
        </xdr:to>
        <xdr:sp macro="" textlink="">
          <xdr:nvSpPr>
            <xdr:cNvPr id="21820" name="DDCROPSCOUNTRY3501" hidden="1">
              <a:extLst>
                <a:ext uri="{63B3BB69-23CF-44E3-9099-C40C66FF867C}">
                  <a14:compatExt spid="_x0000_s21820"/>
                </a:ext>
                <a:ext uri="{FF2B5EF4-FFF2-40B4-BE49-F238E27FC236}">
                  <a16:creationId xmlns:a16="http://schemas.microsoft.com/office/drawing/2014/main" id="{00000000-0008-0000-0200-00003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40</xdr:row>
          <xdr:rowOff>0</xdr:rowOff>
        </xdr:from>
        <xdr:to>
          <xdr:col>14</xdr:col>
          <xdr:colOff>1447800</xdr:colOff>
          <xdr:row>41</xdr:row>
          <xdr:rowOff>0</xdr:rowOff>
        </xdr:to>
        <xdr:sp macro="" textlink="">
          <xdr:nvSpPr>
            <xdr:cNvPr id="21821" name="DDCROPSCOUNTRY3502" hidden="1">
              <a:extLst>
                <a:ext uri="{63B3BB69-23CF-44E3-9099-C40C66FF867C}">
                  <a14:compatExt spid="_x0000_s21821"/>
                </a:ext>
                <a:ext uri="{FF2B5EF4-FFF2-40B4-BE49-F238E27FC236}">
                  <a16:creationId xmlns:a16="http://schemas.microsoft.com/office/drawing/2014/main" id="{00000000-0008-0000-0200-00003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40</xdr:row>
          <xdr:rowOff>0</xdr:rowOff>
        </xdr:from>
        <xdr:to>
          <xdr:col>14</xdr:col>
          <xdr:colOff>2190750</xdr:colOff>
          <xdr:row>41</xdr:row>
          <xdr:rowOff>0</xdr:rowOff>
        </xdr:to>
        <xdr:sp macro="" textlink="">
          <xdr:nvSpPr>
            <xdr:cNvPr id="21822" name="DDCROPSCOUNTRY3503" hidden="1">
              <a:extLst>
                <a:ext uri="{63B3BB69-23CF-44E3-9099-C40C66FF867C}">
                  <a14:compatExt spid="_x0000_s21822"/>
                </a:ext>
                <a:ext uri="{FF2B5EF4-FFF2-40B4-BE49-F238E27FC236}">
                  <a16:creationId xmlns:a16="http://schemas.microsoft.com/office/drawing/2014/main" id="{00000000-0008-0000-0200-00003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40</xdr:row>
          <xdr:rowOff>0</xdr:rowOff>
        </xdr:from>
        <xdr:to>
          <xdr:col>14</xdr:col>
          <xdr:colOff>2943225</xdr:colOff>
          <xdr:row>41</xdr:row>
          <xdr:rowOff>0</xdr:rowOff>
        </xdr:to>
        <xdr:sp macro="" textlink="">
          <xdr:nvSpPr>
            <xdr:cNvPr id="21823" name="DDCROPSCOUNTRY3504" hidden="1">
              <a:extLst>
                <a:ext uri="{63B3BB69-23CF-44E3-9099-C40C66FF867C}">
                  <a14:compatExt spid="_x0000_s21823"/>
                </a:ext>
                <a:ext uri="{FF2B5EF4-FFF2-40B4-BE49-F238E27FC236}">
                  <a16:creationId xmlns:a16="http://schemas.microsoft.com/office/drawing/2014/main" id="{00000000-0008-0000-0200-00003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40</xdr:row>
          <xdr:rowOff>0</xdr:rowOff>
        </xdr:from>
        <xdr:to>
          <xdr:col>14</xdr:col>
          <xdr:colOff>3676650</xdr:colOff>
          <xdr:row>41</xdr:row>
          <xdr:rowOff>0</xdr:rowOff>
        </xdr:to>
        <xdr:sp macro="" textlink="">
          <xdr:nvSpPr>
            <xdr:cNvPr id="21824" name="DDCROPSCOUNTRY3505" hidden="1">
              <a:extLst>
                <a:ext uri="{63B3BB69-23CF-44E3-9099-C40C66FF867C}">
                  <a14:compatExt spid="_x0000_s21824"/>
                </a:ext>
                <a:ext uri="{FF2B5EF4-FFF2-40B4-BE49-F238E27FC236}">
                  <a16:creationId xmlns:a16="http://schemas.microsoft.com/office/drawing/2014/main" id="{00000000-0008-0000-0200-00004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40</xdr:row>
          <xdr:rowOff>0</xdr:rowOff>
        </xdr:from>
        <xdr:to>
          <xdr:col>15</xdr:col>
          <xdr:colOff>114300</xdr:colOff>
          <xdr:row>41</xdr:row>
          <xdr:rowOff>0</xdr:rowOff>
        </xdr:to>
        <xdr:sp macro="" textlink="">
          <xdr:nvSpPr>
            <xdr:cNvPr id="21825" name="DDCROPSCOUNTRY3506" hidden="1">
              <a:extLst>
                <a:ext uri="{63B3BB69-23CF-44E3-9099-C40C66FF867C}">
                  <a14:compatExt spid="_x0000_s21825"/>
                </a:ext>
                <a:ext uri="{FF2B5EF4-FFF2-40B4-BE49-F238E27FC236}">
                  <a16:creationId xmlns:a16="http://schemas.microsoft.com/office/drawing/2014/main" id="{00000000-0008-0000-0200-00004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41</xdr:row>
          <xdr:rowOff>0</xdr:rowOff>
        </xdr:from>
        <xdr:to>
          <xdr:col>14</xdr:col>
          <xdr:colOff>714375</xdr:colOff>
          <xdr:row>42</xdr:row>
          <xdr:rowOff>0</xdr:rowOff>
        </xdr:to>
        <xdr:sp macro="" textlink="">
          <xdr:nvSpPr>
            <xdr:cNvPr id="21826" name="DDCROPSCOUNTRY3601" hidden="1">
              <a:extLst>
                <a:ext uri="{63B3BB69-23CF-44E3-9099-C40C66FF867C}">
                  <a14:compatExt spid="_x0000_s21826"/>
                </a:ext>
                <a:ext uri="{FF2B5EF4-FFF2-40B4-BE49-F238E27FC236}">
                  <a16:creationId xmlns:a16="http://schemas.microsoft.com/office/drawing/2014/main" id="{00000000-0008-0000-0200-00004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41</xdr:row>
          <xdr:rowOff>0</xdr:rowOff>
        </xdr:from>
        <xdr:to>
          <xdr:col>14</xdr:col>
          <xdr:colOff>1447800</xdr:colOff>
          <xdr:row>42</xdr:row>
          <xdr:rowOff>0</xdr:rowOff>
        </xdr:to>
        <xdr:sp macro="" textlink="">
          <xdr:nvSpPr>
            <xdr:cNvPr id="21827" name="DDCROPSCOUNTRY3602" hidden="1">
              <a:extLst>
                <a:ext uri="{63B3BB69-23CF-44E3-9099-C40C66FF867C}">
                  <a14:compatExt spid="_x0000_s21827"/>
                </a:ext>
                <a:ext uri="{FF2B5EF4-FFF2-40B4-BE49-F238E27FC236}">
                  <a16:creationId xmlns:a16="http://schemas.microsoft.com/office/drawing/2014/main" id="{00000000-0008-0000-0200-00004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41</xdr:row>
          <xdr:rowOff>0</xdr:rowOff>
        </xdr:from>
        <xdr:to>
          <xdr:col>14</xdr:col>
          <xdr:colOff>2190750</xdr:colOff>
          <xdr:row>42</xdr:row>
          <xdr:rowOff>0</xdr:rowOff>
        </xdr:to>
        <xdr:sp macro="" textlink="">
          <xdr:nvSpPr>
            <xdr:cNvPr id="21828" name="DDCROPSCOUNTRY3603" hidden="1">
              <a:extLst>
                <a:ext uri="{63B3BB69-23CF-44E3-9099-C40C66FF867C}">
                  <a14:compatExt spid="_x0000_s21828"/>
                </a:ext>
                <a:ext uri="{FF2B5EF4-FFF2-40B4-BE49-F238E27FC236}">
                  <a16:creationId xmlns:a16="http://schemas.microsoft.com/office/drawing/2014/main" id="{00000000-0008-0000-0200-00004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41</xdr:row>
          <xdr:rowOff>0</xdr:rowOff>
        </xdr:from>
        <xdr:to>
          <xdr:col>14</xdr:col>
          <xdr:colOff>2943225</xdr:colOff>
          <xdr:row>42</xdr:row>
          <xdr:rowOff>0</xdr:rowOff>
        </xdr:to>
        <xdr:sp macro="" textlink="">
          <xdr:nvSpPr>
            <xdr:cNvPr id="21829" name="DDCROPSCOUNTRY3604" hidden="1">
              <a:extLst>
                <a:ext uri="{63B3BB69-23CF-44E3-9099-C40C66FF867C}">
                  <a14:compatExt spid="_x0000_s21829"/>
                </a:ext>
                <a:ext uri="{FF2B5EF4-FFF2-40B4-BE49-F238E27FC236}">
                  <a16:creationId xmlns:a16="http://schemas.microsoft.com/office/drawing/2014/main" id="{00000000-0008-0000-0200-00004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41</xdr:row>
          <xdr:rowOff>0</xdr:rowOff>
        </xdr:from>
        <xdr:to>
          <xdr:col>14</xdr:col>
          <xdr:colOff>3676650</xdr:colOff>
          <xdr:row>42</xdr:row>
          <xdr:rowOff>0</xdr:rowOff>
        </xdr:to>
        <xdr:sp macro="" textlink="">
          <xdr:nvSpPr>
            <xdr:cNvPr id="21830" name="DDCROPSCOUNTRY3605" hidden="1">
              <a:extLst>
                <a:ext uri="{63B3BB69-23CF-44E3-9099-C40C66FF867C}">
                  <a14:compatExt spid="_x0000_s21830"/>
                </a:ext>
                <a:ext uri="{FF2B5EF4-FFF2-40B4-BE49-F238E27FC236}">
                  <a16:creationId xmlns:a16="http://schemas.microsoft.com/office/drawing/2014/main" id="{00000000-0008-0000-0200-00004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41</xdr:row>
          <xdr:rowOff>0</xdr:rowOff>
        </xdr:from>
        <xdr:to>
          <xdr:col>15</xdr:col>
          <xdr:colOff>114300</xdr:colOff>
          <xdr:row>42</xdr:row>
          <xdr:rowOff>0</xdr:rowOff>
        </xdr:to>
        <xdr:sp macro="" textlink="">
          <xdr:nvSpPr>
            <xdr:cNvPr id="21831" name="DDCROPSCOUNTRY3606" hidden="1">
              <a:extLst>
                <a:ext uri="{63B3BB69-23CF-44E3-9099-C40C66FF867C}">
                  <a14:compatExt spid="_x0000_s21831"/>
                </a:ext>
                <a:ext uri="{FF2B5EF4-FFF2-40B4-BE49-F238E27FC236}">
                  <a16:creationId xmlns:a16="http://schemas.microsoft.com/office/drawing/2014/main" id="{00000000-0008-0000-0200-00004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714375</xdr:colOff>
          <xdr:row>43</xdr:row>
          <xdr:rowOff>0</xdr:rowOff>
        </xdr:to>
        <xdr:sp macro="" textlink="">
          <xdr:nvSpPr>
            <xdr:cNvPr id="21832" name="DDCROPSCOUNTRY3701" hidden="1">
              <a:extLst>
                <a:ext uri="{63B3BB69-23CF-44E3-9099-C40C66FF867C}">
                  <a14:compatExt spid="_x0000_s21832"/>
                </a:ext>
                <a:ext uri="{FF2B5EF4-FFF2-40B4-BE49-F238E27FC236}">
                  <a16:creationId xmlns:a16="http://schemas.microsoft.com/office/drawing/2014/main" id="{00000000-0008-0000-0200-00004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42</xdr:row>
          <xdr:rowOff>0</xdr:rowOff>
        </xdr:from>
        <xdr:to>
          <xdr:col>14</xdr:col>
          <xdr:colOff>1447800</xdr:colOff>
          <xdr:row>43</xdr:row>
          <xdr:rowOff>0</xdr:rowOff>
        </xdr:to>
        <xdr:sp macro="" textlink="">
          <xdr:nvSpPr>
            <xdr:cNvPr id="21833" name="DDCROPSCOUNTRY3702" hidden="1">
              <a:extLst>
                <a:ext uri="{63B3BB69-23CF-44E3-9099-C40C66FF867C}">
                  <a14:compatExt spid="_x0000_s21833"/>
                </a:ext>
                <a:ext uri="{FF2B5EF4-FFF2-40B4-BE49-F238E27FC236}">
                  <a16:creationId xmlns:a16="http://schemas.microsoft.com/office/drawing/2014/main" id="{00000000-0008-0000-0200-00004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42</xdr:row>
          <xdr:rowOff>0</xdr:rowOff>
        </xdr:from>
        <xdr:to>
          <xdr:col>14</xdr:col>
          <xdr:colOff>2190750</xdr:colOff>
          <xdr:row>43</xdr:row>
          <xdr:rowOff>0</xdr:rowOff>
        </xdr:to>
        <xdr:sp macro="" textlink="">
          <xdr:nvSpPr>
            <xdr:cNvPr id="21834" name="DDCROPSCOUNTRY3703" hidden="1">
              <a:extLst>
                <a:ext uri="{63B3BB69-23CF-44E3-9099-C40C66FF867C}">
                  <a14:compatExt spid="_x0000_s21834"/>
                </a:ext>
                <a:ext uri="{FF2B5EF4-FFF2-40B4-BE49-F238E27FC236}">
                  <a16:creationId xmlns:a16="http://schemas.microsoft.com/office/drawing/2014/main" id="{00000000-0008-0000-0200-00004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42</xdr:row>
          <xdr:rowOff>0</xdr:rowOff>
        </xdr:from>
        <xdr:to>
          <xdr:col>14</xdr:col>
          <xdr:colOff>2943225</xdr:colOff>
          <xdr:row>43</xdr:row>
          <xdr:rowOff>0</xdr:rowOff>
        </xdr:to>
        <xdr:sp macro="" textlink="">
          <xdr:nvSpPr>
            <xdr:cNvPr id="21835" name="DDCROPSCOUNTRY3704" hidden="1">
              <a:extLst>
                <a:ext uri="{63B3BB69-23CF-44E3-9099-C40C66FF867C}">
                  <a14:compatExt spid="_x0000_s21835"/>
                </a:ext>
                <a:ext uri="{FF2B5EF4-FFF2-40B4-BE49-F238E27FC236}">
                  <a16:creationId xmlns:a16="http://schemas.microsoft.com/office/drawing/2014/main" id="{00000000-0008-0000-0200-00004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42</xdr:row>
          <xdr:rowOff>0</xdr:rowOff>
        </xdr:from>
        <xdr:to>
          <xdr:col>14</xdr:col>
          <xdr:colOff>3676650</xdr:colOff>
          <xdr:row>43</xdr:row>
          <xdr:rowOff>0</xdr:rowOff>
        </xdr:to>
        <xdr:sp macro="" textlink="">
          <xdr:nvSpPr>
            <xdr:cNvPr id="21836" name="DDCROPSCOUNTRY3705" hidden="1">
              <a:extLst>
                <a:ext uri="{63B3BB69-23CF-44E3-9099-C40C66FF867C}">
                  <a14:compatExt spid="_x0000_s21836"/>
                </a:ext>
                <a:ext uri="{FF2B5EF4-FFF2-40B4-BE49-F238E27FC236}">
                  <a16:creationId xmlns:a16="http://schemas.microsoft.com/office/drawing/2014/main" id="{00000000-0008-0000-0200-00004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42</xdr:row>
          <xdr:rowOff>0</xdr:rowOff>
        </xdr:from>
        <xdr:to>
          <xdr:col>15</xdr:col>
          <xdr:colOff>114300</xdr:colOff>
          <xdr:row>43</xdr:row>
          <xdr:rowOff>0</xdr:rowOff>
        </xdr:to>
        <xdr:sp macro="" textlink="">
          <xdr:nvSpPr>
            <xdr:cNvPr id="21837" name="DDCROPSCOUNTRY3706" hidden="1">
              <a:extLst>
                <a:ext uri="{63B3BB69-23CF-44E3-9099-C40C66FF867C}">
                  <a14:compatExt spid="_x0000_s21837"/>
                </a:ext>
                <a:ext uri="{FF2B5EF4-FFF2-40B4-BE49-F238E27FC236}">
                  <a16:creationId xmlns:a16="http://schemas.microsoft.com/office/drawing/2014/main" id="{00000000-0008-0000-0200-00004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43</xdr:row>
          <xdr:rowOff>0</xdr:rowOff>
        </xdr:from>
        <xdr:to>
          <xdr:col>14</xdr:col>
          <xdr:colOff>714375</xdr:colOff>
          <xdr:row>44</xdr:row>
          <xdr:rowOff>0</xdr:rowOff>
        </xdr:to>
        <xdr:sp macro="" textlink="">
          <xdr:nvSpPr>
            <xdr:cNvPr id="21838" name="DDCROPSCOUNTRY3801" hidden="1">
              <a:extLst>
                <a:ext uri="{63B3BB69-23CF-44E3-9099-C40C66FF867C}">
                  <a14:compatExt spid="_x0000_s21838"/>
                </a:ext>
                <a:ext uri="{FF2B5EF4-FFF2-40B4-BE49-F238E27FC236}">
                  <a16:creationId xmlns:a16="http://schemas.microsoft.com/office/drawing/2014/main" id="{00000000-0008-0000-0200-00004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43</xdr:row>
          <xdr:rowOff>0</xdr:rowOff>
        </xdr:from>
        <xdr:to>
          <xdr:col>14</xdr:col>
          <xdr:colOff>1447800</xdr:colOff>
          <xdr:row>44</xdr:row>
          <xdr:rowOff>0</xdr:rowOff>
        </xdr:to>
        <xdr:sp macro="" textlink="">
          <xdr:nvSpPr>
            <xdr:cNvPr id="21839" name="DDCROPSCOUNTRY3802" hidden="1">
              <a:extLst>
                <a:ext uri="{63B3BB69-23CF-44E3-9099-C40C66FF867C}">
                  <a14:compatExt spid="_x0000_s21839"/>
                </a:ext>
                <a:ext uri="{FF2B5EF4-FFF2-40B4-BE49-F238E27FC236}">
                  <a16:creationId xmlns:a16="http://schemas.microsoft.com/office/drawing/2014/main" id="{00000000-0008-0000-0200-00004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43</xdr:row>
          <xdr:rowOff>0</xdr:rowOff>
        </xdr:from>
        <xdr:to>
          <xdr:col>14</xdr:col>
          <xdr:colOff>2190750</xdr:colOff>
          <xdr:row>44</xdr:row>
          <xdr:rowOff>0</xdr:rowOff>
        </xdr:to>
        <xdr:sp macro="" textlink="">
          <xdr:nvSpPr>
            <xdr:cNvPr id="21840" name="DDCROPSCOUNTRY3803" hidden="1">
              <a:extLst>
                <a:ext uri="{63B3BB69-23CF-44E3-9099-C40C66FF867C}">
                  <a14:compatExt spid="_x0000_s21840"/>
                </a:ext>
                <a:ext uri="{FF2B5EF4-FFF2-40B4-BE49-F238E27FC236}">
                  <a16:creationId xmlns:a16="http://schemas.microsoft.com/office/drawing/2014/main" id="{00000000-0008-0000-0200-00005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43</xdr:row>
          <xdr:rowOff>0</xdr:rowOff>
        </xdr:from>
        <xdr:to>
          <xdr:col>14</xdr:col>
          <xdr:colOff>2943225</xdr:colOff>
          <xdr:row>44</xdr:row>
          <xdr:rowOff>0</xdr:rowOff>
        </xdr:to>
        <xdr:sp macro="" textlink="">
          <xdr:nvSpPr>
            <xdr:cNvPr id="21841" name="DDCROPSCOUNTRY3804" hidden="1">
              <a:extLst>
                <a:ext uri="{63B3BB69-23CF-44E3-9099-C40C66FF867C}">
                  <a14:compatExt spid="_x0000_s21841"/>
                </a:ext>
                <a:ext uri="{FF2B5EF4-FFF2-40B4-BE49-F238E27FC236}">
                  <a16:creationId xmlns:a16="http://schemas.microsoft.com/office/drawing/2014/main" id="{00000000-0008-0000-0200-00005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43</xdr:row>
          <xdr:rowOff>0</xdr:rowOff>
        </xdr:from>
        <xdr:to>
          <xdr:col>14</xdr:col>
          <xdr:colOff>3676650</xdr:colOff>
          <xdr:row>44</xdr:row>
          <xdr:rowOff>0</xdr:rowOff>
        </xdr:to>
        <xdr:sp macro="" textlink="">
          <xdr:nvSpPr>
            <xdr:cNvPr id="21842" name="DDCROPSCOUNTRY3805" hidden="1">
              <a:extLst>
                <a:ext uri="{63B3BB69-23CF-44E3-9099-C40C66FF867C}">
                  <a14:compatExt spid="_x0000_s21842"/>
                </a:ext>
                <a:ext uri="{FF2B5EF4-FFF2-40B4-BE49-F238E27FC236}">
                  <a16:creationId xmlns:a16="http://schemas.microsoft.com/office/drawing/2014/main" id="{00000000-0008-0000-0200-00005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43</xdr:row>
          <xdr:rowOff>0</xdr:rowOff>
        </xdr:from>
        <xdr:to>
          <xdr:col>15</xdr:col>
          <xdr:colOff>114300</xdr:colOff>
          <xdr:row>44</xdr:row>
          <xdr:rowOff>0</xdr:rowOff>
        </xdr:to>
        <xdr:sp macro="" textlink="">
          <xdr:nvSpPr>
            <xdr:cNvPr id="21843" name="DDCROPSCOUNTRY3806" hidden="1">
              <a:extLst>
                <a:ext uri="{63B3BB69-23CF-44E3-9099-C40C66FF867C}">
                  <a14:compatExt spid="_x0000_s21843"/>
                </a:ext>
                <a:ext uri="{FF2B5EF4-FFF2-40B4-BE49-F238E27FC236}">
                  <a16:creationId xmlns:a16="http://schemas.microsoft.com/office/drawing/2014/main" id="{00000000-0008-0000-0200-00005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44</xdr:row>
          <xdr:rowOff>0</xdr:rowOff>
        </xdr:from>
        <xdr:to>
          <xdr:col>14</xdr:col>
          <xdr:colOff>714375</xdr:colOff>
          <xdr:row>45</xdr:row>
          <xdr:rowOff>0</xdr:rowOff>
        </xdr:to>
        <xdr:sp macro="" textlink="">
          <xdr:nvSpPr>
            <xdr:cNvPr id="21844" name="DDCROPSCOUNTRY3901" hidden="1">
              <a:extLst>
                <a:ext uri="{63B3BB69-23CF-44E3-9099-C40C66FF867C}">
                  <a14:compatExt spid="_x0000_s21844"/>
                </a:ext>
                <a:ext uri="{FF2B5EF4-FFF2-40B4-BE49-F238E27FC236}">
                  <a16:creationId xmlns:a16="http://schemas.microsoft.com/office/drawing/2014/main" id="{00000000-0008-0000-0200-00005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44</xdr:row>
          <xdr:rowOff>0</xdr:rowOff>
        </xdr:from>
        <xdr:to>
          <xdr:col>14</xdr:col>
          <xdr:colOff>1447800</xdr:colOff>
          <xdr:row>45</xdr:row>
          <xdr:rowOff>0</xdr:rowOff>
        </xdr:to>
        <xdr:sp macro="" textlink="">
          <xdr:nvSpPr>
            <xdr:cNvPr id="21845" name="DDCROPSCOUNTRY3902" hidden="1">
              <a:extLst>
                <a:ext uri="{63B3BB69-23CF-44E3-9099-C40C66FF867C}">
                  <a14:compatExt spid="_x0000_s21845"/>
                </a:ext>
                <a:ext uri="{FF2B5EF4-FFF2-40B4-BE49-F238E27FC236}">
                  <a16:creationId xmlns:a16="http://schemas.microsoft.com/office/drawing/2014/main" id="{00000000-0008-0000-0200-00005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44</xdr:row>
          <xdr:rowOff>0</xdr:rowOff>
        </xdr:from>
        <xdr:to>
          <xdr:col>14</xdr:col>
          <xdr:colOff>2190750</xdr:colOff>
          <xdr:row>45</xdr:row>
          <xdr:rowOff>0</xdr:rowOff>
        </xdr:to>
        <xdr:sp macro="" textlink="">
          <xdr:nvSpPr>
            <xdr:cNvPr id="21846" name="DDCROPSCOUNTRY3903" hidden="1">
              <a:extLst>
                <a:ext uri="{63B3BB69-23CF-44E3-9099-C40C66FF867C}">
                  <a14:compatExt spid="_x0000_s21846"/>
                </a:ext>
                <a:ext uri="{FF2B5EF4-FFF2-40B4-BE49-F238E27FC236}">
                  <a16:creationId xmlns:a16="http://schemas.microsoft.com/office/drawing/2014/main" id="{00000000-0008-0000-0200-00005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44</xdr:row>
          <xdr:rowOff>0</xdr:rowOff>
        </xdr:from>
        <xdr:to>
          <xdr:col>14</xdr:col>
          <xdr:colOff>2943225</xdr:colOff>
          <xdr:row>45</xdr:row>
          <xdr:rowOff>0</xdr:rowOff>
        </xdr:to>
        <xdr:sp macro="" textlink="">
          <xdr:nvSpPr>
            <xdr:cNvPr id="21847" name="DDCROPSCOUNTRY3904" hidden="1">
              <a:extLst>
                <a:ext uri="{63B3BB69-23CF-44E3-9099-C40C66FF867C}">
                  <a14:compatExt spid="_x0000_s21847"/>
                </a:ext>
                <a:ext uri="{FF2B5EF4-FFF2-40B4-BE49-F238E27FC236}">
                  <a16:creationId xmlns:a16="http://schemas.microsoft.com/office/drawing/2014/main" id="{00000000-0008-0000-0200-00005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44</xdr:row>
          <xdr:rowOff>0</xdr:rowOff>
        </xdr:from>
        <xdr:to>
          <xdr:col>14</xdr:col>
          <xdr:colOff>3676650</xdr:colOff>
          <xdr:row>45</xdr:row>
          <xdr:rowOff>0</xdr:rowOff>
        </xdr:to>
        <xdr:sp macro="" textlink="">
          <xdr:nvSpPr>
            <xdr:cNvPr id="21848" name="DDCROPSCOUNTRY3905" hidden="1">
              <a:extLst>
                <a:ext uri="{63B3BB69-23CF-44E3-9099-C40C66FF867C}">
                  <a14:compatExt spid="_x0000_s21848"/>
                </a:ext>
                <a:ext uri="{FF2B5EF4-FFF2-40B4-BE49-F238E27FC236}">
                  <a16:creationId xmlns:a16="http://schemas.microsoft.com/office/drawing/2014/main" id="{00000000-0008-0000-0200-00005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44</xdr:row>
          <xdr:rowOff>0</xdr:rowOff>
        </xdr:from>
        <xdr:to>
          <xdr:col>15</xdr:col>
          <xdr:colOff>114300</xdr:colOff>
          <xdr:row>45</xdr:row>
          <xdr:rowOff>0</xdr:rowOff>
        </xdr:to>
        <xdr:sp macro="" textlink="">
          <xdr:nvSpPr>
            <xdr:cNvPr id="21849" name="DDCROPSCOUNTRY3906" hidden="1">
              <a:extLst>
                <a:ext uri="{63B3BB69-23CF-44E3-9099-C40C66FF867C}">
                  <a14:compatExt spid="_x0000_s21849"/>
                </a:ext>
                <a:ext uri="{FF2B5EF4-FFF2-40B4-BE49-F238E27FC236}">
                  <a16:creationId xmlns:a16="http://schemas.microsoft.com/office/drawing/2014/main" id="{00000000-0008-0000-0200-00005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45</xdr:row>
          <xdr:rowOff>0</xdr:rowOff>
        </xdr:from>
        <xdr:to>
          <xdr:col>14</xdr:col>
          <xdr:colOff>714375</xdr:colOff>
          <xdr:row>46</xdr:row>
          <xdr:rowOff>0</xdr:rowOff>
        </xdr:to>
        <xdr:sp macro="" textlink="">
          <xdr:nvSpPr>
            <xdr:cNvPr id="21850" name="DDCROPSCOUNTRY4001" hidden="1">
              <a:extLst>
                <a:ext uri="{63B3BB69-23CF-44E3-9099-C40C66FF867C}">
                  <a14:compatExt spid="_x0000_s21850"/>
                </a:ext>
                <a:ext uri="{FF2B5EF4-FFF2-40B4-BE49-F238E27FC236}">
                  <a16:creationId xmlns:a16="http://schemas.microsoft.com/office/drawing/2014/main" id="{00000000-0008-0000-0200-00005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45</xdr:row>
          <xdr:rowOff>0</xdr:rowOff>
        </xdr:from>
        <xdr:to>
          <xdr:col>14</xdr:col>
          <xdr:colOff>1447800</xdr:colOff>
          <xdr:row>46</xdr:row>
          <xdr:rowOff>0</xdr:rowOff>
        </xdr:to>
        <xdr:sp macro="" textlink="">
          <xdr:nvSpPr>
            <xdr:cNvPr id="21851" name="DDCROPSCOUNTRY4002" hidden="1">
              <a:extLst>
                <a:ext uri="{63B3BB69-23CF-44E3-9099-C40C66FF867C}">
                  <a14:compatExt spid="_x0000_s21851"/>
                </a:ext>
                <a:ext uri="{FF2B5EF4-FFF2-40B4-BE49-F238E27FC236}">
                  <a16:creationId xmlns:a16="http://schemas.microsoft.com/office/drawing/2014/main" id="{00000000-0008-0000-0200-00005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45</xdr:row>
          <xdr:rowOff>0</xdr:rowOff>
        </xdr:from>
        <xdr:to>
          <xdr:col>14</xdr:col>
          <xdr:colOff>2190750</xdr:colOff>
          <xdr:row>46</xdr:row>
          <xdr:rowOff>0</xdr:rowOff>
        </xdr:to>
        <xdr:sp macro="" textlink="">
          <xdr:nvSpPr>
            <xdr:cNvPr id="21852" name="DDCROPSCOUNTRY4003" hidden="1">
              <a:extLst>
                <a:ext uri="{63B3BB69-23CF-44E3-9099-C40C66FF867C}">
                  <a14:compatExt spid="_x0000_s21852"/>
                </a:ext>
                <a:ext uri="{FF2B5EF4-FFF2-40B4-BE49-F238E27FC236}">
                  <a16:creationId xmlns:a16="http://schemas.microsoft.com/office/drawing/2014/main" id="{00000000-0008-0000-0200-00005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45</xdr:row>
          <xdr:rowOff>0</xdr:rowOff>
        </xdr:from>
        <xdr:to>
          <xdr:col>14</xdr:col>
          <xdr:colOff>2943225</xdr:colOff>
          <xdr:row>46</xdr:row>
          <xdr:rowOff>0</xdr:rowOff>
        </xdr:to>
        <xdr:sp macro="" textlink="">
          <xdr:nvSpPr>
            <xdr:cNvPr id="21853" name="DDCROPSCOUNTRY4004" hidden="1">
              <a:extLst>
                <a:ext uri="{63B3BB69-23CF-44E3-9099-C40C66FF867C}">
                  <a14:compatExt spid="_x0000_s21853"/>
                </a:ext>
                <a:ext uri="{FF2B5EF4-FFF2-40B4-BE49-F238E27FC236}">
                  <a16:creationId xmlns:a16="http://schemas.microsoft.com/office/drawing/2014/main" id="{00000000-0008-0000-0200-00005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45</xdr:row>
          <xdr:rowOff>0</xdr:rowOff>
        </xdr:from>
        <xdr:to>
          <xdr:col>14</xdr:col>
          <xdr:colOff>3676650</xdr:colOff>
          <xdr:row>46</xdr:row>
          <xdr:rowOff>0</xdr:rowOff>
        </xdr:to>
        <xdr:sp macro="" textlink="">
          <xdr:nvSpPr>
            <xdr:cNvPr id="21854" name="DDCROPSCOUNTRY4005" hidden="1">
              <a:extLst>
                <a:ext uri="{63B3BB69-23CF-44E3-9099-C40C66FF867C}">
                  <a14:compatExt spid="_x0000_s21854"/>
                </a:ext>
                <a:ext uri="{FF2B5EF4-FFF2-40B4-BE49-F238E27FC236}">
                  <a16:creationId xmlns:a16="http://schemas.microsoft.com/office/drawing/2014/main" id="{00000000-0008-0000-0200-00005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45</xdr:row>
          <xdr:rowOff>0</xdr:rowOff>
        </xdr:from>
        <xdr:to>
          <xdr:col>15</xdr:col>
          <xdr:colOff>114300</xdr:colOff>
          <xdr:row>46</xdr:row>
          <xdr:rowOff>0</xdr:rowOff>
        </xdr:to>
        <xdr:sp macro="" textlink="">
          <xdr:nvSpPr>
            <xdr:cNvPr id="21855" name="DDCROPSCOUNTRY4006" hidden="1">
              <a:extLst>
                <a:ext uri="{63B3BB69-23CF-44E3-9099-C40C66FF867C}">
                  <a14:compatExt spid="_x0000_s21855"/>
                </a:ext>
                <a:ext uri="{FF2B5EF4-FFF2-40B4-BE49-F238E27FC236}">
                  <a16:creationId xmlns:a16="http://schemas.microsoft.com/office/drawing/2014/main" id="{00000000-0008-0000-0200-00005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46</xdr:row>
          <xdr:rowOff>0</xdr:rowOff>
        </xdr:from>
        <xdr:to>
          <xdr:col>14</xdr:col>
          <xdr:colOff>714375</xdr:colOff>
          <xdr:row>47</xdr:row>
          <xdr:rowOff>0</xdr:rowOff>
        </xdr:to>
        <xdr:sp macro="" textlink="">
          <xdr:nvSpPr>
            <xdr:cNvPr id="21856" name="DDCROPSCOUNTRY4101" hidden="1">
              <a:extLst>
                <a:ext uri="{63B3BB69-23CF-44E3-9099-C40C66FF867C}">
                  <a14:compatExt spid="_x0000_s21856"/>
                </a:ext>
                <a:ext uri="{FF2B5EF4-FFF2-40B4-BE49-F238E27FC236}">
                  <a16:creationId xmlns:a16="http://schemas.microsoft.com/office/drawing/2014/main" id="{00000000-0008-0000-0200-00006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46</xdr:row>
          <xdr:rowOff>0</xdr:rowOff>
        </xdr:from>
        <xdr:to>
          <xdr:col>14</xdr:col>
          <xdr:colOff>1447800</xdr:colOff>
          <xdr:row>47</xdr:row>
          <xdr:rowOff>0</xdr:rowOff>
        </xdr:to>
        <xdr:sp macro="" textlink="">
          <xdr:nvSpPr>
            <xdr:cNvPr id="21857" name="DDCROPSCOUNTRY4102" hidden="1">
              <a:extLst>
                <a:ext uri="{63B3BB69-23CF-44E3-9099-C40C66FF867C}">
                  <a14:compatExt spid="_x0000_s21857"/>
                </a:ext>
                <a:ext uri="{FF2B5EF4-FFF2-40B4-BE49-F238E27FC236}">
                  <a16:creationId xmlns:a16="http://schemas.microsoft.com/office/drawing/2014/main" id="{00000000-0008-0000-0200-00006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46</xdr:row>
          <xdr:rowOff>0</xdr:rowOff>
        </xdr:from>
        <xdr:to>
          <xdr:col>14</xdr:col>
          <xdr:colOff>2190750</xdr:colOff>
          <xdr:row>47</xdr:row>
          <xdr:rowOff>0</xdr:rowOff>
        </xdr:to>
        <xdr:sp macro="" textlink="">
          <xdr:nvSpPr>
            <xdr:cNvPr id="21858" name="DDCROPSCOUNTRY4103" hidden="1">
              <a:extLst>
                <a:ext uri="{63B3BB69-23CF-44E3-9099-C40C66FF867C}">
                  <a14:compatExt spid="_x0000_s21858"/>
                </a:ext>
                <a:ext uri="{FF2B5EF4-FFF2-40B4-BE49-F238E27FC236}">
                  <a16:creationId xmlns:a16="http://schemas.microsoft.com/office/drawing/2014/main" id="{00000000-0008-0000-0200-00006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46</xdr:row>
          <xdr:rowOff>0</xdr:rowOff>
        </xdr:from>
        <xdr:to>
          <xdr:col>14</xdr:col>
          <xdr:colOff>2943225</xdr:colOff>
          <xdr:row>47</xdr:row>
          <xdr:rowOff>0</xdr:rowOff>
        </xdr:to>
        <xdr:sp macro="" textlink="">
          <xdr:nvSpPr>
            <xdr:cNvPr id="21859" name="DDCROPSCOUNTRY4104" hidden="1">
              <a:extLst>
                <a:ext uri="{63B3BB69-23CF-44E3-9099-C40C66FF867C}">
                  <a14:compatExt spid="_x0000_s21859"/>
                </a:ext>
                <a:ext uri="{FF2B5EF4-FFF2-40B4-BE49-F238E27FC236}">
                  <a16:creationId xmlns:a16="http://schemas.microsoft.com/office/drawing/2014/main" id="{00000000-0008-0000-0200-00006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46</xdr:row>
          <xdr:rowOff>0</xdr:rowOff>
        </xdr:from>
        <xdr:to>
          <xdr:col>14</xdr:col>
          <xdr:colOff>3676650</xdr:colOff>
          <xdr:row>47</xdr:row>
          <xdr:rowOff>0</xdr:rowOff>
        </xdr:to>
        <xdr:sp macro="" textlink="">
          <xdr:nvSpPr>
            <xdr:cNvPr id="21860" name="DDCROPSCOUNTRY4105" hidden="1">
              <a:extLst>
                <a:ext uri="{63B3BB69-23CF-44E3-9099-C40C66FF867C}">
                  <a14:compatExt spid="_x0000_s21860"/>
                </a:ext>
                <a:ext uri="{FF2B5EF4-FFF2-40B4-BE49-F238E27FC236}">
                  <a16:creationId xmlns:a16="http://schemas.microsoft.com/office/drawing/2014/main" id="{00000000-0008-0000-0200-00006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46</xdr:row>
          <xdr:rowOff>0</xdr:rowOff>
        </xdr:from>
        <xdr:to>
          <xdr:col>15</xdr:col>
          <xdr:colOff>114300</xdr:colOff>
          <xdr:row>47</xdr:row>
          <xdr:rowOff>0</xdr:rowOff>
        </xdr:to>
        <xdr:sp macro="" textlink="">
          <xdr:nvSpPr>
            <xdr:cNvPr id="21861" name="DDCROPSCOUNTRY4106" hidden="1">
              <a:extLst>
                <a:ext uri="{63B3BB69-23CF-44E3-9099-C40C66FF867C}">
                  <a14:compatExt spid="_x0000_s21861"/>
                </a:ext>
                <a:ext uri="{FF2B5EF4-FFF2-40B4-BE49-F238E27FC236}">
                  <a16:creationId xmlns:a16="http://schemas.microsoft.com/office/drawing/2014/main" id="{00000000-0008-0000-0200-00006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47</xdr:row>
          <xdr:rowOff>0</xdr:rowOff>
        </xdr:from>
        <xdr:to>
          <xdr:col>14</xdr:col>
          <xdr:colOff>714375</xdr:colOff>
          <xdr:row>48</xdr:row>
          <xdr:rowOff>0</xdr:rowOff>
        </xdr:to>
        <xdr:sp macro="" textlink="">
          <xdr:nvSpPr>
            <xdr:cNvPr id="21862" name="DDCROPSCOUNTRY4201" hidden="1">
              <a:extLst>
                <a:ext uri="{63B3BB69-23CF-44E3-9099-C40C66FF867C}">
                  <a14:compatExt spid="_x0000_s21862"/>
                </a:ext>
                <a:ext uri="{FF2B5EF4-FFF2-40B4-BE49-F238E27FC236}">
                  <a16:creationId xmlns:a16="http://schemas.microsoft.com/office/drawing/2014/main" id="{00000000-0008-0000-0200-00006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47</xdr:row>
          <xdr:rowOff>0</xdr:rowOff>
        </xdr:from>
        <xdr:to>
          <xdr:col>14</xdr:col>
          <xdr:colOff>1447800</xdr:colOff>
          <xdr:row>48</xdr:row>
          <xdr:rowOff>0</xdr:rowOff>
        </xdr:to>
        <xdr:sp macro="" textlink="">
          <xdr:nvSpPr>
            <xdr:cNvPr id="21863" name="DDCROPSCOUNTRY4202" hidden="1">
              <a:extLst>
                <a:ext uri="{63B3BB69-23CF-44E3-9099-C40C66FF867C}">
                  <a14:compatExt spid="_x0000_s21863"/>
                </a:ext>
                <a:ext uri="{FF2B5EF4-FFF2-40B4-BE49-F238E27FC236}">
                  <a16:creationId xmlns:a16="http://schemas.microsoft.com/office/drawing/2014/main" id="{00000000-0008-0000-0200-00006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47</xdr:row>
          <xdr:rowOff>0</xdr:rowOff>
        </xdr:from>
        <xdr:to>
          <xdr:col>14</xdr:col>
          <xdr:colOff>2190750</xdr:colOff>
          <xdr:row>48</xdr:row>
          <xdr:rowOff>0</xdr:rowOff>
        </xdr:to>
        <xdr:sp macro="" textlink="">
          <xdr:nvSpPr>
            <xdr:cNvPr id="21864" name="DDCROPSCOUNTRY4203" hidden="1">
              <a:extLst>
                <a:ext uri="{63B3BB69-23CF-44E3-9099-C40C66FF867C}">
                  <a14:compatExt spid="_x0000_s21864"/>
                </a:ext>
                <a:ext uri="{FF2B5EF4-FFF2-40B4-BE49-F238E27FC236}">
                  <a16:creationId xmlns:a16="http://schemas.microsoft.com/office/drawing/2014/main" id="{00000000-0008-0000-0200-00006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47</xdr:row>
          <xdr:rowOff>0</xdr:rowOff>
        </xdr:from>
        <xdr:to>
          <xdr:col>14</xdr:col>
          <xdr:colOff>2943225</xdr:colOff>
          <xdr:row>48</xdr:row>
          <xdr:rowOff>0</xdr:rowOff>
        </xdr:to>
        <xdr:sp macro="" textlink="">
          <xdr:nvSpPr>
            <xdr:cNvPr id="21865" name="DDCROPSCOUNTRY4204" hidden="1">
              <a:extLst>
                <a:ext uri="{63B3BB69-23CF-44E3-9099-C40C66FF867C}">
                  <a14:compatExt spid="_x0000_s21865"/>
                </a:ext>
                <a:ext uri="{FF2B5EF4-FFF2-40B4-BE49-F238E27FC236}">
                  <a16:creationId xmlns:a16="http://schemas.microsoft.com/office/drawing/2014/main" id="{00000000-0008-0000-0200-00006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47</xdr:row>
          <xdr:rowOff>0</xdr:rowOff>
        </xdr:from>
        <xdr:to>
          <xdr:col>14</xdr:col>
          <xdr:colOff>3676650</xdr:colOff>
          <xdr:row>48</xdr:row>
          <xdr:rowOff>0</xdr:rowOff>
        </xdr:to>
        <xdr:sp macro="" textlink="">
          <xdr:nvSpPr>
            <xdr:cNvPr id="21866" name="DDCROPSCOUNTRY4205" hidden="1">
              <a:extLst>
                <a:ext uri="{63B3BB69-23CF-44E3-9099-C40C66FF867C}">
                  <a14:compatExt spid="_x0000_s21866"/>
                </a:ext>
                <a:ext uri="{FF2B5EF4-FFF2-40B4-BE49-F238E27FC236}">
                  <a16:creationId xmlns:a16="http://schemas.microsoft.com/office/drawing/2014/main" id="{00000000-0008-0000-0200-00006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47</xdr:row>
          <xdr:rowOff>0</xdr:rowOff>
        </xdr:from>
        <xdr:to>
          <xdr:col>15</xdr:col>
          <xdr:colOff>114300</xdr:colOff>
          <xdr:row>48</xdr:row>
          <xdr:rowOff>0</xdr:rowOff>
        </xdr:to>
        <xdr:sp macro="" textlink="">
          <xdr:nvSpPr>
            <xdr:cNvPr id="21867" name="DDCROPSCOUNTRY4206" hidden="1">
              <a:extLst>
                <a:ext uri="{63B3BB69-23CF-44E3-9099-C40C66FF867C}">
                  <a14:compatExt spid="_x0000_s21867"/>
                </a:ext>
                <a:ext uri="{FF2B5EF4-FFF2-40B4-BE49-F238E27FC236}">
                  <a16:creationId xmlns:a16="http://schemas.microsoft.com/office/drawing/2014/main" id="{00000000-0008-0000-0200-00006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48</xdr:row>
          <xdr:rowOff>0</xdr:rowOff>
        </xdr:from>
        <xdr:to>
          <xdr:col>14</xdr:col>
          <xdr:colOff>714375</xdr:colOff>
          <xdr:row>49</xdr:row>
          <xdr:rowOff>0</xdr:rowOff>
        </xdr:to>
        <xdr:sp macro="" textlink="">
          <xdr:nvSpPr>
            <xdr:cNvPr id="21868" name="DDCROPSCOUNTRY4301" hidden="1">
              <a:extLst>
                <a:ext uri="{63B3BB69-23CF-44E3-9099-C40C66FF867C}">
                  <a14:compatExt spid="_x0000_s21868"/>
                </a:ext>
                <a:ext uri="{FF2B5EF4-FFF2-40B4-BE49-F238E27FC236}">
                  <a16:creationId xmlns:a16="http://schemas.microsoft.com/office/drawing/2014/main" id="{00000000-0008-0000-0200-00006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48</xdr:row>
          <xdr:rowOff>0</xdr:rowOff>
        </xdr:from>
        <xdr:to>
          <xdr:col>14</xdr:col>
          <xdr:colOff>1447800</xdr:colOff>
          <xdr:row>49</xdr:row>
          <xdr:rowOff>0</xdr:rowOff>
        </xdr:to>
        <xdr:sp macro="" textlink="">
          <xdr:nvSpPr>
            <xdr:cNvPr id="21869" name="DDCROPSCOUNTRY4302" hidden="1">
              <a:extLst>
                <a:ext uri="{63B3BB69-23CF-44E3-9099-C40C66FF867C}">
                  <a14:compatExt spid="_x0000_s21869"/>
                </a:ext>
                <a:ext uri="{FF2B5EF4-FFF2-40B4-BE49-F238E27FC236}">
                  <a16:creationId xmlns:a16="http://schemas.microsoft.com/office/drawing/2014/main" id="{00000000-0008-0000-0200-00006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48</xdr:row>
          <xdr:rowOff>0</xdr:rowOff>
        </xdr:from>
        <xdr:to>
          <xdr:col>14</xdr:col>
          <xdr:colOff>2190750</xdr:colOff>
          <xdr:row>49</xdr:row>
          <xdr:rowOff>0</xdr:rowOff>
        </xdr:to>
        <xdr:sp macro="" textlink="">
          <xdr:nvSpPr>
            <xdr:cNvPr id="21870" name="DDCROPSCOUNTRY4303" hidden="1">
              <a:extLst>
                <a:ext uri="{63B3BB69-23CF-44E3-9099-C40C66FF867C}">
                  <a14:compatExt spid="_x0000_s21870"/>
                </a:ext>
                <a:ext uri="{FF2B5EF4-FFF2-40B4-BE49-F238E27FC236}">
                  <a16:creationId xmlns:a16="http://schemas.microsoft.com/office/drawing/2014/main" id="{00000000-0008-0000-0200-00006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48</xdr:row>
          <xdr:rowOff>0</xdr:rowOff>
        </xdr:from>
        <xdr:to>
          <xdr:col>14</xdr:col>
          <xdr:colOff>2943225</xdr:colOff>
          <xdr:row>49</xdr:row>
          <xdr:rowOff>0</xdr:rowOff>
        </xdr:to>
        <xdr:sp macro="" textlink="">
          <xdr:nvSpPr>
            <xdr:cNvPr id="21871" name="DDCROPSCOUNTRY4304" hidden="1">
              <a:extLst>
                <a:ext uri="{63B3BB69-23CF-44E3-9099-C40C66FF867C}">
                  <a14:compatExt spid="_x0000_s21871"/>
                </a:ext>
                <a:ext uri="{FF2B5EF4-FFF2-40B4-BE49-F238E27FC236}">
                  <a16:creationId xmlns:a16="http://schemas.microsoft.com/office/drawing/2014/main" id="{00000000-0008-0000-0200-00006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48</xdr:row>
          <xdr:rowOff>0</xdr:rowOff>
        </xdr:from>
        <xdr:to>
          <xdr:col>14</xdr:col>
          <xdr:colOff>3676650</xdr:colOff>
          <xdr:row>49</xdr:row>
          <xdr:rowOff>0</xdr:rowOff>
        </xdr:to>
        <xdr:sp macro="" textlink="">
          <xdr:nvSpPr>
            <xdr:cNvPr id="21872" name="DDCROPSCOUNTRY4305" hidden="1">
              <a:extLst>
                <a:ext uri="{63B3BB69-23CF-44E3-9099-C40C66FF867C}">
                  <a14:compatExt spid="_x0000_s21872"/>
                </a:ext>
                <a:ext uri="{FF2B5EF4-FFF2-40B4-BE49-F238E27FC236}">
                  <a16:creationId xmlns:a16="http://schemas.microsoft.com/office/drawing/2014/main" id="{00000000-0008-0000-0200-00007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48</xdr:row>
          <xdr:rowOff>0</xdr:rowOff>
        </xdr:from>
        <xdr:to>
          <xdr:col>15</xdr:col>
          <xdr:colOff>114300</xdr:colOff>
          <xdr:row>49</xdr:row>
          <xdr:rowOff>0</xdr:rowOff>
        </xdr:to>
        <xdr:sp macro="" textlink="">
          <xdr:nvSpPr>
            <xdr:cNvPr id="21873" name="DDCROPSCOUNTRY4306" hidden="1">
              <a:extLst>
                <a:ext uri="{63B3BB69-23CF-44E3-9099-C40C66FF867C}">
                  <a14:compatExt spid="_x0000_s21873"/>
                </a:ext>
                <a:ext uri="{FF2B5EF4-FFF2-40B4-BE49-F238E27FC236}">
                  <a16:creationId xmlns:a16="http://schemas.microsoft.com/office/drawing/2014/main" id="{00000000-0008-0000-0200-00007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49</xdr:row>
          <xdr:rowOff>0</xdr:rowOff>
        </xdr:from>
        <xdr:to>
          <xdr:col>14</xdr:col>
          <xdr:colOff>714375</xdr:colOff>
          <xdr:row>50</xdr:row>
          <xdr:rowOff>0</xdr:rowOff>
        </xdr:to>
        <xdr:sp macro="" textlink="">
          <xdr:nvSpPr>
            <xdr:cNvPr id="21874" name="DDCROPSCOUNTRY4401" hidden="1">
              <a:extLst>
                <a:ext uri="{63B3BB69-23CF-44E3-9099-C40C66FF867C}">
                  <a14:compatExt spid="_x0000_s21874"/>
                </a:ext>
                <a:ext uri="{FF2B5EF4-FFF2-40B4-BE49-F238E27FC236}">
                  <a16:creationId xmlns:a16="http://schemas.microsoft.com/office/drawing/2014/main" id="{00000000-0008-0000-0200-00007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49</xdr:row>
          <xdr:rowOff>0</xdr:rowOff>
        </xdr:from>
        <xdr:to>
          <xdr:col>14</xdr:col>
          <xdr:colOff>1447800</xdr:colOff>
          <xdr:row>50</xdr:row>
          <xdr:rowOff>0</xdr:rowOff>
        </xdr:to>
        <xdr:sp macro="" textlink="">
          <xdr:nvSpPr>
            <xdr:cNvPr id="21875" name="DDCROPSCOUNTRY4402" hidden="1">
              <a:extLst>
                <a:ext uri="{63B3BB69-23CF-44E3-9099-C40C66FF867C}">
                  <a14:compatExt spid="_x0000_s21875"/>
                </a:ext>
                <a:ext uri="{FF2B5EF4-FFF2-40B4-BE49-F238E27FC236}">
                  <a16:creationId xmlns:a16="http://schemas.microsoft.com/office/drawing/2014/main" id="{00000000-0008-0000-0200-00007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49</xdr:row>
          <xdr:rowOff>0</xdr:rowOff>
        </xdr:from>
        <xdr:to>
          <xdr:col>14</xdr:col>
          <xdr:colOff>2190750</xdr:colOff>
          <xdr:row>50</xdr:row>
          <xdr:rowOff>0</xdr:rowOff>
        </xdr:to>
        <xdr:sp macro="" textlink="">
          <xdr:nvSpPr>
            <xdr:cNvPr id="21876" name="DDCROPSCOUNTRY4403" hidden="1">
              <a:extLst>
                <a:ext uri="{63B3BB69-23CF-44E3-9099-C40C66FF867C}">
                  <a14:compatExt spid="_x0000_s21876"/>
                </a:ext>
                <a:ext uri="{FF2B5EF4-FFF2-40B4-BE49-F238E27FC236}">
                  <a16:creationId xmlns:a16="http://schemas.microsoft.com/office/drawing/2014/main" id="{00000000-0008-0000-0200-00007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49</xdr:row>
          <xdr:rowOff>0</xdr:rowOff>
        </xdr:from>
        <xdr:to>
          <xdr:col>14</xdr:col>
          <xdr:colOff>2943225</xdr:colOff>
          <xdr:row>50</xdr:row>
          <xdr:rowOff>0</xdr:rowOff>
        </xdr:to>
        <xdr:sp macro="" textlink="">
          <xdr:nvSpPr>
            <xdr:cNvPr id="21877" name="DDCROPSCOUNTRY4404" hidden="1">
              <a:extLst>
                <a:ext uri="{63B3BB69-23CF-44E3-9099-C40C66FF867C}">
                  <a14:compatExt spid="_x0000_s21877"/>
                </a:ext>
                <a:ext uri="{FF2B5EF4-FFF2-40B4-BE49-F238E27FC236}">
                  <a16:creationId xmlns:a16="http://schemas.microsoft.com/office/drawing/2014/main" id="{00000000-0008-0000-0200-00007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49</xdr:row>
          <xdr:rowOff>0</xdr:rowOff>
        </xdr:from>
        <xdr:to>
          <xdr:col>14</xdr:col>
          <xdr:colOff>3676650</xdr:colOff>
          <xdr:row>50</xdr:row>
          <xdr:rowOff>0</xdr:rowOff>
        </xdr:to>
        <xdr:sp macro="" textlink="">
          <xdr:nvSpPr>
            <xdr:cNvPr id="21878" name="DDCROPSCOUNTRY4405" hidden="1">
              <a:extLst>
                <a:ext uri="{63B3BB69-23CF-44E3-9099-C40C66FF867C}">
                  <a14:compatExt spid="_x0000_s21878"/>
                </a:ext>
                <a:ext uri="{FF2B5EF4-FFF2-40B4-BE49-F238E27FC236}">
                  <a16:creationId xmlns:a16="http://schemas.microsoft.com/office/drawing/2014/main" id="{00000000-0008-0000-0200-00007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49</xdr:row>
          <xdr:rowOff>0</xdr:rowOff>
        </xdr:from>
        <xdr:to>
          <xdr:col>15</xdr:col>
          <xdr:colOff>114300</xdr:colOff>
          <xdr:row>50</xdr:row>
          <xdr:rowOff>0</xdr:rowOff>
        </xdr:to>
        <xdr:sp macro="" textlink="">
          <xdr:nvSpPr>
            <xdr:cNvPr id="21879" name="DDCROPSCOUNTRY4406" hidden="1">
              <a:extLst>
                <a:ext uri="{63B3BB69-23CF-44E3-9099-C40C66FF867C}">
                  <a14:compatExt spid="_x0000_s21879"/>
                </a:ext>
                <a:ext uri="{FF2B5EF4-FFF2-40B4-BE49-F238E27FC236}">
                  <a16:creationId xmlns:a16="http://schemas.microsoft.com/office/drawing/2014/main" id="{00000000-0008-0000-0200-00007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50</xdr:row>
          <xdr:rowOff>0</xdr:rowOff>
        </xdr:from>
        <xdr:to>
          <xdr:col>14</xdr:col>
          <xdr:colOff>714375</xdr:colOff>
          <xdr:row>51</xdr:row>
          <xdr:rowOff>0</xdr:rowOff>
        </xdr:to>
        <xdr:sp macro="" textlink="">
          <xdr:nvSpPr>
            <xdr:cNvPr id="21880" name="DDCROPSCOUNTRY4501" hidden="1">
              <a:extLst>
                <a:ext uri="{63B3BB69-23CF-44E3-9099-C40C66FF867C}">
                  <a14:compatExt spid="_x0000_s21880"/>
                </a:ext>
                <a:ext uri="{FF2B5EF4-FFF2-40B4-BE49-F238E27FC236}">
                  <a16:creationId xmlns:a16="http://schemas.microsoft.com/office/drawing/2014/main" id="{00000000-0008-0000-0200-00007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50</xdr:row>
          <xdr:rowOff>0</xdr:rowOff>
        </xdr:from>
        <xdr:to>
          <xdr:col>14</xdr:col>
          <xdr:colOff>1447800</xdr:colOff>
          <xdr:row>51</xdr:row>
          <xdr:rowOff>0</xdr:rowOff>
        </xdr:to>
        <xdr:sp macro="" textlink="">
          <xdr:nvSpPr>
            <xdr:cNvPr id="21881" name="DDCROPSCOUNTRY4502" hidden="1">
              <a:extLst>
                <a:ext uri="{63B3BB69-23CF-44E3-9099-C40C66FF867C}">
                  <a14:compatExt spid="_x0000_s21881"/>
                </a:ext>
                <a:ext uri="{FF2B5EF4-FFF2-40B4-BE49-F238E27FC236}">
                  <a16:creationId xmlns:a16="http://schemas.microsoft.com/office/drawing/2014/main" id="{00000000-0008-0000-0200-00007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50</xdr:row>
          <xdr:rowOff>0</xdr:rowOff>
        </xdr:from>
        <xdr:to>
          <xdr:col>14</xdr:col>
          <xdr:colOff>2190750</xdr:colOff>
          <xdr:row>51</xdr:row>
          <xdr:rowOff>0</xdr:rowOff>
        </xdr:to>
        <xdr:sp macro="" textlink="">
          <xdr:nvSpPr>
            <xdr:cNvPr id="21882" name="DDCROPSCOUNTRY4503" hidden="1">
              <a:extLst>
                <a:ext uri="{63B3BB69-23CF-44E3-9099-C40C66FF867C}">
                  <a14:compatExt spid="_x0000_s21882"/>
                </a:ext>
                <a:ext uri="{FF2B5EF4-FFF2-40B4-BE49-F238E27FC236}">
                  <a16:creationId xmlns:a16="http://schemas.microsoft.com/office/drawing/2014/main" id="{00000000-0008-0000-0200-00007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50</xdr:row>
          <xdr:rowOff>0</xdr:rowOff>
        </xdr:from>
        <xdr:to>
          <xdr:col>14</xdr:col>
          <xdr:colOff>2943225</xdr:colOff>
          <xdr:row>51</xdr:row>
          <xdr:rowOff>0</xdr:rowOff>
        </xdr:to>
        <xdr:sp macro="" textlink="">
          <xdr:nvSpPr>
            <xdr:cNvPr id="21883" name="DDCROPSCOUNTRY4504" hidden="1">
              <a:extLst>
                <a:ext uri="{63B3BB69-23CF-44E3-9099-C40C66FF867C}">
                  <a14:compatExt spid="_x0000_s21883"/>
                </a:ext>
                <a:ext uri="{FF2B5EF4-FFF2-40B4-BE49-F238E27FC236}">
                  <a16:creationId xmlns:a16="http://schemas.microsoft.com/office/drawing/2014/main" id="{00000000-0008-0000-0200-00007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50</xdr:row>
          <xdr:rowOff>0</xdr:rowOff>
        </xdr:from>
        <xdr:to>
          <xdr:col>14</xdr:col>
          <xdr:colOff>3676650</xdr:colOff>
          <xdr:row>51</xdr:row>
          <xdr:rowOff>0</xdr:rowOff>
        </xdr:to>
        <xdr:sp macro="" textlink="">
          <xdr:nvSpPr>
            <xdr:cNvPr id="21884" name="DDCROPSCOUNTRY4505" hidden="1">
              <a:extLst>
                <a:ext uri="{63B3BB69-23CF-44E3-9099-C40C66FF867C}">
                  <a14:compatExt spid="_x0000_s21884"/>
                </a:ext>
                <a:ext uri="{FF2B5EF4-FFF2-40B4-BE49-F238E27FC236}">
                  <a16:creationId xmlns:a16="http://schemas.microsoft.com/office/drawing/2014/main" id="{00000000-0008-0000-0200-00007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50</xdr:row>
          <xdr:rowOff>0</xdr:rowOff>
        </xdr:from>
        <xdr:to>
          <xdr:col>15</xdr:col>
          <xdr:colOff>114300</xdr:colOff>
          <xdr:row>51</xdr:row>
          <xdr:rowOff>0</xdr:rowOff>
        </xdr:to>
        <xdr:sp macro="" textlink="">
          <xdr:nvSpPr>
            <xdr:cNvPr id="21885" name="DDCROPSCOUNTRY4506" hidden="1">
              <a:extLst>
                <a:ext uri="{63B3BB69-23CF-44E3-9099-C40C66FF867C}">
                  <a14:compatExt spid="_x0000_s21885"/>
                </a:ext>
                <a:ext uri="{FF2B5EF4-FFF2-40B4-BE49-F238E27FC236}">
                  <a16:creationId xmlns:a16="http://schemas.microsoft.com/office/drawing/2014/main" id="{00000000-0008-0000-0200-00007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51</xdr:row>
          <xdr:rowOff>0</xdr:rowOff>
        </xdr:from>
        <xdr:to>
          <xdr:col>14</xdr:col>
          <xdr:colOff>714375</xdr:colOff>
          <xdr:row>52</xdr:row>
          <xdr:rowOff>0</xdr:rowOff>
        </xdr:to>
        <xdr:sp macro="" textlink="">
          <xdr:nvSpPr>
            <xdr:cNvPr id="21886" name="DDCROPSCOUNTRY4601" hidden="1">
              <a:extLst>
                <a:ext uri="{63B3BB69-23CF-44E3-9099-C40C66FF867C}">
                  <a14:compatExt spid="_x0000_s21886"/>
                </a:ext>
                <a:ext uri="{FF2B5EF4-FFF2-40B4-BE49-F238E27FC236}">
                  <a16:creationId xmlns:a16="http://schemas.microsoft.com/office/drawing/2014/main" id="{00000000-0008-0000-0200-00007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51</xdr:row>
          <xdr:rowOff>0</xdr:rowOff>
        </xdr:from>
        <xdr:to>
          <xdr:col>14</xdr:col>
          <xdr:colOff>1447800</xdr:colOff>
          <xdr:row>52</xdr:row>
          <xdr:rowOff>0</xdr:rowOff>
        </xdr:to>
        <xdr:sp macro="" textlink="">
          <xdr:nvSpPr>
            <xdr:cNvPr id="21887" name="DDCROPSCOUNTRY4602" hidden="1">
              <a:extLst>
                <a:ext uri="{63B3BB69-23CF-44E3-9099-C40C66FF867C}">
                  <a14:compatExt spid="_x0000_s21887"/>
                </a:ext>
                <a:ext uri="{FF2B5EF4-FFF2-40B4-BE49-F238E27FC236}">
                  <a16:creationId xmlns:a16="http://schemas.microsoft.com/office/drawing/2014/main" id="{00000000-0008-0000-0200-00007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51</xdr:row>
          <xdr:rowOff>0</xdr:rowOff>
        </xdr:from>
        <xdr:to>
          <xdr:col>14</xdr:col>
          <xdr:colOff>2190750</xdr:colOff>
          <xdr:row>52</xdr:row>
          <xdr:rowOff>0</xdr:rowOff>
        </xdr:to>
        <xdr:sp macro="" textlink="">
          <xdr:nvSpPr>
            <xdr:cNvPr id="21888" name="DDCROPSCOUNTRY4603" hidden="1">
              <a:extLst>
                <a:ext uri="{63B3BB69-23CF-44E3-9099-C40C66FF867C}">
                  <a14:compatExt spid="_x0000_s21888"/>
                </a:ext>
                <a:ext uri="{FF2B5EF4-FFF2-40B4-BE49-F238E27FC236}">
                  <a16:creationId xmlns:a16="http://schemas.microsoft.com/office/drawing/2014/main" id="{00000000-0008-0000-0200-00008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51</xdr:row>
          <xdr:rowOff>0</xdr:rowOff>
        </xdr:from>
        <xdr:to>
          <xdr:col>14</xdr:col>
          <xdr:colOff>2943225</xdr:colOff>
          <xdr:row>52</xdr:row>
          <xdr:rowOff>0</xdr:rowOff>
        </xdr:to>
        <xdr:sp macro="" textlink="">
          <xdr:nvSpPr>
            <xdr:cNvPr id="21889" name="DDCROPSCOUNTRY4604" hidden="1">
              <a:extLst>
                <a:ext uri="{63B3BB69-23CF-44E3-9099-C40C66FF867C}">
                  <a14:compatExt spid="_x0000_s21889"/>
                </a:ext>
                <a:ext uri="{FF2B5EF4-FFF2-40B4-BE49-F238E27FC236}">
                  <a16:creationId xmlns:a16="http://schemas.microsoft.com/office/drawing/2014/main" id="{00000000-0008-0000-0200-00008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51</xdr:row>
          <xdr:rowOff>0</xdr:rowOff>
        </xdr:from>
        <xdr:to>
          <xdr:col>14</xdr:col>
          <xdr:colOff>3676650</xdr:colOff>
          <xdr:row>52</xdr:row>
          <xdr:rowOff>0</xdr:rowOff>
        </xdr:to>
        <xdr:sp macro="" textlink="">
          <xdr:nvSpPr>
            <xdr:cNvPr id="21890" name="DDCROPSCOUNTRY4605" hidden="1">
              <a:extLst>
                <a:ext uri="{63B3BB69-23CF-44E3-9099-C40C66FF867C}">
                  <a14:compatExt spid="_x0000_s21890"/>
                </a:ext>
                <a:ext uri="{FF2B5EF4-FFF2-40B4-BE49-F238E27FC236}">
                  <a16:creationId xmlns:a16="http://schemas.microsoft.com/office/drawing/2014/main" id="{00000000-0008-0000-0200-00008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51</xdr:row>
          <xdr:rowOff>0</xdr:rowOff>
        </xdr:from>
        <xdr:to>
          <xdr:col>15</xdr:col>
          <xdr:colOff>114300</xdr:colOff>
          <xdr:row>52</xdr:row>
          <xdr:rowOff>0</xdr:rowOff>
        </xdr:to>
        <xdr:sp macro="" textlink="">
          <xdr:nvSpPr>
            <xdr:cNvPr id="21891" name="DDCROPSCOUNTRY4606" hidden="1">
              <a:extLst>
                <a:ext uri="{63B3BB69-23CF-44E3-9099-C40C66FF867C}">
                  <a14:compatExt spid="_x0000_s21891"/>
                </a:ext>
                <a:ext uri="{FF2B5EF4-FFF2-40B4-BE49-F238E27FC236}">
                  <a16:creationId xmlns:a16="http://schemas.microsoft.com/office/drawing/2014/main" id="{00000000-0008-0000-0200-00008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52</xdr:row>
          <xdr:rowOff>0</xdr:rowOff>
        </xdr:from>
        <xdr:to>
          <xdr:col>14</xdr:col>
          <xdr:colOff>714375</xdr:colOff>
          <xdr:row>53</xdr:row>
          <xdr:rowOff>0</xdr:rowOff>
        </xdr:to>
        <xdr:sp macro="" textlink="">
          <xdr:nvSpPr>
            <xdr:cNvPr id="21892" name="DDCROPSCOUNTRY4701" hidden="1">
              <a:extLst>
                <a:ext uri="{63B3BB69-23CF-44E3-9099-C40C66FF867C}">
                  <a14:compatExt spid="_x0000_s21892"/>
                </a:ext>
                <a:ext uri="{FF2B5EF4-FFF2-40B4-BE49-F238E27FC236}">
                  <a16:creationId xmlns:a16="http://schemas.microsoft.com/office/drawing/2014/main" id="{00000000-0008-0000-0200-00008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52</xdr:row>
          <xdr:rowOff>0</xdr:rowOff>
        </xdr:from>
        <xdr:to>
          <xdr:col>14</xdr:col>
          <xdr:colOff>1447800</xdr:colOff>
          <xdr:row>53</xdr:row>
          <xdr:rowOff>0</xdr:rowOff>
        </xdr:to>
        <xdr:sp macro="" textlink="">
          <xdr:nvSpPr>
            <xdr:cNvPr id="21893" name="DDCROPSCOUNTRY4702" hidden="1">
              <a:extLst>
                <a:ext uri="{63B3BB69-23CF-44E3-9099-C40C66FF867C}">
                  <a14:compatExt spid="_x0000_s21893"/>
                </a:ext>
                <a:ext uri="{FF2B5EF4-FFF2-40B4-BE49-F238E27FC236}">
                  <a16:creationId xmlns:a16="http://schemas.microsoft.com/office/drawing/2014/main" id="{00000000-0008-0000-0200-00008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52</xdr:row>
          <xdr:rowOff>0</xdr:rowOff>
        </xdr:from>
        <xdr:to>
          <xdr:col>14</xdr:col>
          <xdr:colOff>2190750</xdr:colOff>
          <xdr:row>53</xdr:row>
          <xdr:rowOff>0</xdr:rowOff>
        </xdr:to>
        <xdr:sp macro="" textlink="">
          <xdr:nvSpPr>
            <xdr:cNvPr id="21894" name="DDCROPSCOUNTRY4703" hidden="1">
              <a:extLst>
                <a:ext uri="{63B3BB69-23CF-44E3-9099-C40C66FF867C}">
                  <a14:compatExt spid="_x0000_s21894"/>
                </a:ext>
                <a:ext uri="{FF2B5EF4-FFF2-40B4-BE49-F238E27FC236}">
                  <a16:creationId xmlns:a16="http://schemas.microsoft.com/office/drawing/2014/main" id="{00000000-0008-0000-0200-00008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52</xdr:row>
          <xdr:rowOff>0</xdr:rowOff>
        </xdr:from>
        <xdr:to>
          <xdr:col>14</xdr:col>
          <xdr:colOff>2943225</xdr:colOff>
          <xdr:row>53</xdr:row>
          <xdr:rowOff>0</xdr:rowOff>
        </xdr:to>
        <xdr:sp macro="" textlink="">
          <xdr:nvSpPr>
            <xdr:cNvPr id="21895" name="DDCROPSCOUNTRY4704" hidden="1">
              <a:extLst>
                <a:ext uri="{63B3BB69-23CF-44E3-9099-C40C66FF867C}">
                  <a14:compatExt spid="_x0000_s21895"/>
                </a:ext>
                <a:ext uri="{FF2B5EF4-FFF2-40B4-BE49-F238E27FC236}">
                  <a16:creationId xmlns:a16="http://schemas.microsoft.com/office/drawing/2014/main" id="{00000000-0008-0000-0200-00008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52</xdr:row>
          <xdr:rowOff>0</xdr:rowOff>
        </xdr:from>
        <xdr:to>
          <xdr:col>14</xdr:col>
          <xdr:colOff>3676650</xdr:colOff>
          <xdr:row>53</xdr:row>
          <xdr:rowOff>0</xdr:rowOff>
        </xdr:to>
        <xdr:sp macro="" textlink="">
          <xdr:nvSpPr>
            <xdr:cNvPr id="21896" name="DDCROPSCOUNTRY4705" hidden="1">
              <a:extLst>
                <a:ext uri="{63B3BB69-23CF-44E3-9099-C40C66FF867C}">
                  <a14:compatExt spid="_x0000_s21896"/>
                </a:ext>
                <a:ext uri="{FF2B5EF4-FFF2-40B4-BE49-F238E27FC236}">
                  <a16:creationId xmlns:a16="http://schemas.microsoft.com/office/drawing/2014/main" id="{00000000-0008-0000-0200-00008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52</xdr:row>
          <xdr:rowOff>0</xdr:rowOff>
        </xdr:from>
        <xdr:to>
          <xdr:col>15</xdr:col>
          <xdr:colOff>114300</xdr:colOff>
          <xdr:row>53</xdr:row>
          <xdr:rowOff>0</xdr:rowOff>
        </xdr:to>
        <xdr:sp macro="" textlink="">
          <xdr:nvSpPr>
            <xdr:cNvPr id="21897" name="DDCROPSCOUNTRY4706" hidden="1">
              <a:extLst>
                <a:ext uri="{63B3BB69-23CF-44E3-9099-C40C66FF867C}">
                  <a14:compatExt spid="_x0000_s21897"/>
                </a:ext>
                <a:ext uri="{FF2B5EF4-FFF2-40B4-BE49-F238E27FC236}">
                  <a16:creationId xmlns:a16="http://schemas.microsoft.com/office/drawing/2014/main" id="{00000000-0008-0000-0200-00008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53</xdr:row>
          <xdr:rowOff>0</xdr:rowOff>
        </xdr:from>
        <xdr:to>
          <xdr:col>14</xdr:col>
          <xdr:colOff>714375</xdr:colOff>
          <xdr:row>54</xdr:row>
          <xdr:rowOff>0</xdr:rowOff>
        </xdr:to>
        <xdr:sp macro="" textlink="">
          <xdr:nvSpPr>
            <xdr:cNvPr id="21898" name="DDCROPSCOUNTRY4801" hidden="1">
              <a:extLst>
                <a:ext uri="{63B3BB69-23CF-44E3-9099-C40C66FF867C}">
                  <a14:compatExt spid="_x0000_s21898"/>
                </a:ext>
                <a:ext uri="{FF2B5EF4-FFF2-40B4-BE49-F238E27FC236}">
                  <a16:creationId xmlns:a16="http://schemas.microsoft.com/office/drawing/2014/main" id="{00000000-0008-0000-0200-00008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53</xdr:row>
          <xdr:rowOff>0</xdr:rowOff>
        </xdr:from>
        <xdr:to>
          <xdr:col>14</xdr:col>
          <xdr:colOff>1447800</xdr:colOff>
          <xdr:row>54</xdr:row>
          <xdr:rowOff>0</xdr:rowOff>
        </xdr:to>
        <xdr:sp macro="" textlink="">
          <xdr:nvSpPr>
            <xdr:cNvPr id="21899" name="DDCROPSCOUNTRY4802" hidden="1">
              <a:extLst>
                <a:ext uri="{63B3BB69-23CF-44E3-9099-C40C66FF867C}">
                  <a14:compatExt spid="_x0000_s21899"/>
                </a:ext>
                <a:ext uri="{FF2B5EF4-FFF2-40B4-BE49-F238E27FC236}">
                  <a16:creationId xmlns:a16="http://schemas.microsoft.com/office/drawing/2014/main" id="{00000000-0008-0000-0200-00008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53</xdr:row>
          <xdr:rowOff>0</xdr:rowOff>
        </xdr:from>
        <xdr:to>
          <xdr:col>14</xdr:col>
          <xdr:colOff>2190750</xdr:colOff>
          <xdr:row>54</xdr:row>
          <xdr:rowOff>0</xdr:rowOff>
        </xdr:to>
        <xdr:sp macro="" textlink="">
          <xdr:nvSpPr>
            <xdr:cNvPr id="21900" name="DDCROPSCOUNTRY4803" hidden="1">
              <a:extLst>
                <a:ext uri="{63B3BB69-23CF-44E3-9099-C40C66FF867C}">
                  <a14:compatExt spid="_x0000_s21900"/>
                </a:ext>
                <a:ext uri="{FF2B5EF4-FFF2-40B4-BE49-F238E27FC236}">
                  <a16:creationId xmlns:a16="http://schemas.microsoft.com/office/drawing/2014/main" id="{00000000-0008-0000-0200-00008C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53</xdr:row>
          <xdr:rowOff>0</xdr:rowOff>
        </xdr:from>
        <xdr:to>
          <xdr:col>14</xdr:col>
          <xdr:colOff>2943225</xdr:colOff>
          <xdr:row>54</xdr:row>
          <xdr:rowOff>0</xdr:rowOff>
        </xdr:to>
        <xdr:sp macro="" textlink="">
          <xdr:nvSpPr>
            <xdr:cNvPr id="21901" name="DDCROPSCOUNTRY4804" hidden="1">
              <a:extLst>
                <a:ext uri="{63B3BB69-23CF-44E3-9099-C40C66FF867C}">
                  <a14:compatExt spid="_x0000_s21901"/>
                </a:ext>
                <a:ext uri="{FF2B5EF4-FFF2-40B4-BE49-F238E27FC236}">
                  <a16:creationId xmlns:a16="http://schemas.microsoft.com/office/drawing/2014/main" id="{00000000-0008-0000-0200-00008D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53</xdr:row>
          <xdr:rowOff>0</xdr:rowOff>
        </xdr:from>
        <xdr:to>
          <xdr:col>14</xdr:col>
          <xdr:colOff>3676650</xdr:colOff>
          <xdr:row>54</xdr:row>
          <xdr:rowOff>0</xdr:rowOff>
        </xdr:to>
        <xdr:sp macro="" textlink="">
          <xdr:nvSpPr>
            <xdr:cNvPr id="21902" name="DDCROPSCOUNTRY4805" hidden="1">
              <a:extLst>
                <a:ext uri="{63B3BB69-23CF-44E3-9099-C40C66FF867C}">
                  <a14:compatExt spid="_x0000_s21902"/>
                </a:ext>
                <a:ext uri="{FF2B5EF4-FFF2-40B4-BE49-F238E27FC236}">
                  <a16:creationId xmlns:a16="http://schemas.microsoft.com/office/drawing/2014/main" id="{00000000-0008-0000-0200-00008E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53</xdr:row>
          <xdr:rowOff>0</xdr:rowOff>
        </xdr:from>
        <xdr:to>
          <xdr:col>15</xdr:col>
          <xdr:colOff>114300</xdr:colOff>
          <xdr:row>54</xdr:row>
          <xdr:rowOff>0</xdr:rowOff>
        </xdr:to>
        <xdr:sp macro="" textlink="">
          <xdr:nvSpPr>
            <xdr:cNvPr id="21903" name="DDCROPSCOUNTRY4806" hidden="1">
              <a:extLst>
                <a:ext uri="{63B3BB69-23CF-44E3-9099-C40C66FF867C}">
                  <a14:compatExt spid="_x0000_s21903"/>
                </a:ext>
                <a:ext uri="{FF2B5EF4-FFF2-40B4-BE49-F238E27FC236}">
                  <a16:creationId xmlns:a16="http://schemas.microsoft.com/office/drawing/2014/main" id="{00000000-0008-0000-0200-00008F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54</xdr:row>
          <xdr:rowOff>0</xdr:rowOff>
        </xdr:from>
        <xdr:to>
          <xdr:col>14</xdr:col>
          <xdr:colOff>714375</xdr:colOff>
          <xdr:row>55</xdr:row>
          <xdr:rowOff>0</xdr:rowOff>
        </xdr:to>
        <xdr:sp macro="" textlink="">
          <xdr:nvSpPr>
            <xdr:cNvPr id="21904" name="DDCROPSCOUNTRY4901" hidden="1">
              <a:extLst>
                <a:ext uri="{63B3BB69-23CF-44E3-9099-C40C66FF867C}">
                  <a14:compatExt spid="_x0000_s21904"/>
                </a:ext>
                <a:ext uri="{FF2B5EF4-FFF2-40B4-BE49-F238E27FC236}">
                  <a16:creationId xmlns:a16="http://schemas.microsoft.com/office/drawing/2014/main" id="{00000000-0008-0000-0200-000090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54</xdr:row>
          <xdr:rowOff>0</xdr:rowOff>
        </xdr:from>
        <xdr:to>
          <xdr:col>14</xdr:col>
          <xdr:colOff>1447800</xdr:colOff>
          <xdr:row>55</xdr:row>
          <xdr:rowOff>0</xdr:rowOff>
        </xdr:to>
        <xdr:sp macro="" textlink="">
          <xdr:nvSpPr>
            <xdr:cNvPr id="21905" name="DDCROPSCOUNTRY4902" hidden="1">
              <a:extLst>
                <a:ext uri="{63B3BB69-23CF-44E3-9099-C40C66FF867C}">
                  <a14:compatExt spid="_x0000_s21905"/>
                </a:ext>
                <a:ext uri="{FF2B5EF4-FFF2-40B4-BE49-F238E27FC236}">
                  <a16:creationId xmlns:a16="http://schemas.microsoft.com/office/drawing/2014/main" id="{00000000-0008-0000-0200-000091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54</xdr:row>
          <xdr:rowOff>0</xdr:rowOff>
        </xdr:from>
        <xdr:to>
          <xdr:col>14</xdr:col>
          <xdr:colOff>2190750</xdr:colOff>
          <xdr:row>55</xdr:row>
          <xdr:rowOff>0</xdr:rowOff>
        </xdr:to>
        <xdr:sp macro="" textlink="">
          <xdr:nvSpPr>
            <xdr:cNvPr id="21906" name="DDCROPSCOUNTRY4903" hidden="1">
              <a:extLst>
                <a:ext uri="{63B3BB69-23CF-44E3-9099-C40C66FF867C}">
                  <a14:compatExt spid="_x0000_s21906"/>
                </a:ext>
                <a:ext uri="{FF2B5EF4-FFF2-40B4-BE49-F238E27FC236}">
                  <a16:creationId xmlns:a16="http://schemas.microsoft.com/office/drawing/2014/main" id="{00000000-0008-0000-0200-000092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54</xdr:row>
          <xdr:rowOff>0</xdr:rowOff>
        </xdr:from>
        <xdr:to>
          <xdr:col>14</xdr:col>
          <xdr:colOff>2943225</xdr:colOff>
          <xdr:row>55</xdr:row>
          <xdr:rowOff>0</xdr:rowOff>
        </xdr:to>
        <xdr:sp macro="" textlink="">
          <xdr:nvSpPr>
            <xdr:cNvPr id="21907" name="DDCROPSCOUNTRY4904" hidden="1">
              <a:extLst>
                <a:ext uri="{63B3BB69-23CF-44E3-9099-C40C66FF867C}">
                  <a14:compatExt spid="_x0000_s21907"/>
                </a:ext>
                <a:ext uri="{FF2B5EF4-FFF2-40B4-BE49-F238E27FC236}">
                  <a16:creationId xmlns:a16="http://schemas.microsoft.com/office/drawing/2014/main" id="{00000000-0008-0000-0200-000093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54</xdr:row>
          <xdr:rowOff>0</xdr:rowOff>
        </xdr:from>
        <xdr:to>
          <xdr:col>14</xdr:col>
          <xdr:colOff>3676650</xdr:colOff>
          <xdr:row>55</xdr:row>
          <xdr:rowOff>0</xdr:rowOff>
        </xdr:to>
        <xdr:sp macro="" textlink="">
          <xdr:nvSpPr>
            <xdr:cNvPr id="21908" name="DDCROPSCOUNTRY4905" hidden="1">
              <a:extLst>
                <a:ext uri="{63B3BB69-23CF-44E3-9099-C40C66FF867C}">
                  <a14:compatExt spid="_x0000_s21908"/>
                </a:ext>
                <a:ext uri="{FF2B5EF4-FFF2-40B4-BE49-F238E27FC236}">
                  <a16:creationId xmlns:a16="http://schemas.microsoft.com/office/drawing/2014/main" id="{00000000-0008-0000-0200-000094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54</xdr:row>
          <xdr:rowOff>0</xdr:rowOff>
        </xdr:from>
        <xdr:to>
          <xdr:col>15</xdr:col>
          <xdr:colOff>114300</xdr:colOff>
          <xdr:row>55</xdr:row>
          <xdr:rowOff>0</xdr:rowOff>
        </xdr:to>
        <xdr:sp macro="" textlink="">
          <xdr:nvSpPr>
            <xdr:cNvPr id="21909" name="DDCROPSCOUNTRY4906" hidden="1">
              <a:extLst>
                <a:ext uri="{63B3BB69-23CF-44E3-9099-C40C66FF867C}">
                  <a14:compatExt spid="_x0000_s21909"/>
                </a:ext>
                <a:ext uri="{FF2B5EF4-FFF2-40B4-BE49-F238E27FC236}">
                  <a16:creationId xmlns:a16="http://schemas.microsoft.com/office/drawing/2014/main" id="{00000000-0008-0000-0200-000095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0</xdr:colOff>
          <xdr:row>55</xdr:row>
          <xdr:rowOff>0</xdr:rowOff>
        </xdr:from>
        <xdr:to>
          <xdr:col>14</xdr:col>
          <xdr:colOff>714375</xdr:colOff>
          <xdr:row>56</xdr:row>
          <xdr:rowOff>0</xdr:rowOff>
        </xdr:to>
        <xdr:sp macro="" textlink="">
          <xdr:nvSpPr>
            <xdr:cNvPr id="21910" name="DDCROPSCOUNTRY5001" hidden="1">
              <a:extLst>
                <a:ext uri="{63B3BB69-23CF-44E3-9099-C40C66FF867C}">
                  <a14:compatExt spid="_x0000_s21910"/>
                </a:ext>
                <a:ext uri="{FF2B5EF4-FFF2-40B4-BE49-F238E27FC236}">
                  <a16:creationId xmlns:a16="http://schemas.microsoft.com/office/drawing/2014/main" id="{00000000-0008-0000-0200-000096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733425</xdr:colOff>
          <xdr:row>55</xdr:row>
          <xdr:rowOff>0</xdr:rowOff>
        </xdr:from>
        <xdr:to>
          <xdr:col>14</xdr:col>
          <xdr:colOff>1447800</xdr:colOff>
          <xdr:row>56</xdr:row>
          <xdr:rowOff>0</xdr:rowOff>
        </xdr:to>
        <xdr:sp macro="" textlink="">
          <xdr:nvSpPr>
            <xdr:cNvPr id="21911" name="DDCROPSCOUNTRY5002" hidden="1">
              <a:extLst>
                <a:ext uri="{63B3BB69-23CF-44E3-9099-C40C66FF867C}">
                  <a14:compatExt spid="_x0000_s21911"/>
                </a:ext>
                <a:ext uri="{FF2B5EF4-FFF2-40B4-BE49-F238E27FC236}">
                  <a16:creationId xmlns:a16="http://schemas.microsoft.com/office/drawing/2014/main" id="{00000000-0008-0000-0200-000097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1466850</xdr:colOff>
          <xdr:row>55</xdr:row>
          <xdr:rowOff>0</xdr:rowOff>
        </xdr:from>
        <xdr:to>
          <xdr:col>14</xdr:col>
          <xdr:colOff>2190750</xdr:colOff>
          <xdr:row>56</xdr:row>
          <xdr:rowOff>0</xdr:rowOff>
        </xdr:to>
        <xdr:sp macro="" textlink="">
          <xdr:nvSpPr>
            <xdr:cNvPr id="21912" name="DDCROPSCOUNTRY5003" hidden="1">
              <a:extLst>
                <a:ext uri="{63B3BB69-23CF-44E3-9099-C40C66FF867C}">
                  <a14:compatExt spid="_x0000_s21912"/>
                </a:ext>
                <a:ext uri="{FF2B5EF4-FFF2-40B4-BE49-F238E27FC236}">
                  <a16:creationId xmlns:a16="http://schemas.microsoft.com/office/drawing/2014/main" id="{00000000-0008-0000-0200-000098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2228850</xdr:colOff>
          <xdr:row>55</xdr:row>
          <xdr:rowOff>0</xdr:rowOff>
        </xdr:from>
        <xdr:to>
          <xdr:col>14</xdr:col>
          <xdr:colOff>2943225</xdr:colOff>
          <xdr:row>56</xdr:row>
          <xdr:rowOff>0</xdr:rowOff>
        </xdr:to>
        <xdr:sp macro="" textlink="">
          <xdr:nvSpPr>
            <xdr:cNvPr id="21913" name="DDCROPSCOUNTRY5004" hidden="1">
              <a:extLst>
                <a:ext uri="{63B3BB69-23CF-44E3-9099-C40C66FF867C}">
                  <a14:compatExt spid="_x0000_s21913"/>
                </a:ext>
                <a:ext uri="{FF2B5EF4-FFF2-40B4-BE49-F238E27FC236}">
                  <a16:creationId xmlns:a16="http://schemas.microsoft.com/office/drawing/2014/main" id="{00000000-0008-0000-0200-000099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2952750</xdr:colOff>
          <xdr:row>55</xdr:row>
          <xdr:rowOff>0</xdr:rowOff>
        </xdr:from>
        <xdr:to>
          <xdr:col>14</xdr:col>
          <xdr:colOff>3676650</xdr:colOff>
          <xdr:row>56</xdr:row>
          <xdr:rowOff>0</xdr:rowOff>
        </xdr:to>
        <xdr:sp macro="" textlink="">
          <xdr:nvSpPr>
            <xdr:cNvPr id="21914" name="DDCROPSCOUNTRY5005" hidden="1">
              <a:extLst>
                <a:ext uri="{63B3BB69-23CF-44E3-9099-C40C66FF867C}">
                  <a14:compatExt spid="_x0000_s21914"/>
                </a:ext>
                <a:ext uri="{FF2B5EF4-FFF2-40B4-BE49-F238E27FC236}">
                  <a16:creationId xmlns:a16="http://schemas.microsoft.com/office/drawing/2014/main" id="{00000000-0008-0000-0200-00009A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3695700</xdr:colOff>
          <xdr:row>55</xdr:row>
          <xdr:rowOff>0</xdr:rowOff>
        </xdr:from>
        <xdr:to>
          <xdr:col>15</xdr:col>
          <xdr:colOff>114300</xdr:colOff>
          <xdr:row>56</xdr:row>
          <xdr:rowOff>0</xdr:rowOff>
        </xdr:to>
        <xdr:sp macro="" textlink="">
          <xdr:nvSpPr>
            <xdr:cNvPr id="21915" name="DDCROPSCOUNTRY5006" hidden="1">
              <a:extLst>
                <a:ext uri="{63B3BB69-23CF-44E3-9099-C40C66FF867C}">
                  <a14:compatExt spid="_x0000_s21915"/>
                </a:ext>
                <a:ext uri="{FF2B5EF4-FFF2-40B4-BE49-F238E27FC236}">
                  <a16:creationId xmlns:a16="http://schemas.microsoft.com/office/drawing/2014/main" id="{00000000-0008-0000-0200-00009B5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1304925</xdr:colOff>
          <xdr:row>5</xdr:row>
          <xdr:rowOff>428625</xdr:rowOff>
        </xdr:from>
        <xdr:to>
          <xdr:col>6</xdr:col>
          <xdr:colOff>1809750</xdr:colOff>
          <xdr:row>5</xdr:row>
          <xdr:rowOff>619125</xdr:rowOff>
        </xdr:to>
        <xdr:sp macro="" textlink="">
          <xdr:nvSpPr>
            <xdr:cNvPr id="7172" name="Button 4" descr="Copy Comments"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Copy Comments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9</xdr:row>
          <xdr:rowOff>9525</xdr:rowOff>
        </xdr:from>
        <xdr:to>
          <xdr:col>5</xdr:col>
          <xdr:colOff>0</xdr:colOff>
          <xdr:row>9</xdr:row>
          <xdr:rowOff>295275</xdr:rowOff>
        </xdr:to>
        <xdr:sp macro="" textlink="">
          <xdr:nvSpPr>
            <xdr:cNvPr id="25601" name="Drop Down 1" hidden="1">
              <a:extLst>
                <a:ext uri="{63B3BB69-23CF-44E3-9099-C40C66FF867C}">
                  <a14:compatExt spid="_x0000_s25601"/>
                </a:ext>
                <a:ext uri="{FF2B5EF4-FFF2-40B4-BE49-F238E27FC236}">
                  <a16:creationId xmlns:a16="http://schemas.microsoft.com/office/drawing/2014/main" id="{00000000-0008-0000-0600-00000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printerSettings" Target="../printerSettings/printerSettings2.bin"/>
  <Relationship Id="rId3"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3.bin"/>
  <Relationship Id="rId2" Type="http://schemas.openxmlformats.org/officeDocument/2006/relationships/printerSettings" Target="../printerSettings/printerSettings4.bin"/>
  <Relationship Id="rId3" Type="http://schemas.openxmlformats.org/officeDocument/2006/relationships/drawing" Target="../drawings/drawing2.xml"/>
  <Relationship Id="rId4" Type="http://schemas.openxmlformats.org/officeDocument/2006/relationships/vmlDrawing" Target="../drawings/vmlDrawing1.vml"/>
  <Relationship Id="rId5" Type="http://schemas.openxmlformats.org/officeDocument/2006/relationships/control" Target="../activeX/activeX1.xml"/>
  <Relationship Id="rId6" Type="http://schemas.openxmlformats.org/officeDocument/2006/relationships/image" Target="../media/image3.emf"/>
  <Relationship Id="rId7" Type="http://schemas.openxmlformats.org/officeDocument/2006/relationships/control" Target="../activeX/activeX2.xml"/>
  <Relationship Id="rId8" Type="http://schemas.openxmlformats.org/officeDocument/2006/relationships/image" Target="../media/image4.emf"/>
  <Relationship Id="rId9" Type="http://schemas.openxmlformats.org/officeDocument/2006/relationships/ctrlProp" Target="../ctrlProps/ctrlProp1.xml"/>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5.bin"/>
  <Relationship Id="rId10" Type="http://schemas.openxmlformats.org/officeDocument/2006/relationships/control" Target="../activeX/activeX6.xml"/>
  <Relationship Id="rId100" Type="http://schemas.openxmlformats.org/officeDocument/2006/relationships/control" Target="../activeX/activeX96.xml"/>
  <Relationship Id="rId101" Type="http://schemas.openxmlformats.org/officeDocument/2006/relationships/control" Target="../activeX/activeX97.xml"/>
  <Relationship Id="rId102" Type="http://schemas.openxmlformats.org/officeDocument/2006/relationships/control" Target="../activeX/activeX98.xml"/>
  <Relationship Id="rId103" Type="http://schemas.openxmlformats.org/officeDocument/2006/relationships/control" Target="../activeX/activeX99.xml"/>
  <Relationship Id="rId104" Type="http://schemas.openxmlformats.org/officeDocument/2006/relationships/control" Target="../activeX/activeX100.xml"/>
  <Relationship Id="rId105" Type="http://schemas.openxmlformats.org/officeDocument/2006/relationships/control" Target="../activeX/activeX101.xml"/>
  <Relationship Id="rId106" Type="http://schemas.openxmlformats.org/officeDocument/2006/relationships/control" Target="../activeX/activeX102.xml"/>
  <Relationship Id="rId107" Type="http://schemas.openxmlformats.org/officeDocument/2006/relationships/control" Target="../activeX/activeX103.xml"/>
  <Relationship Id="rId108" Type="http://schemas.openxmlformats.org/officeDocument/2006/relationships/control" Target="../activeX/activeX104.xml"/>
  <Relationship Id="rId109" Type="http://schemas.openxmlformats.org/officeDocument/2006/relationships/control" Target="../activeX/activeX105.xml"/>
  <Relationship Id="rId11" Type="http://schemas.openxmlformats.org/officeDocument/2006/relationships/control" Target="../activeX/activeX7.xml"/>
  <Relationship Id="rId110" Type="http://schemas.openxmlformats.org/officeDocument/2006/relationships/control" Target="../activeX/activeX106.xml"/>
  <Relationship Id="rId111" Type="http://schemas.openxmlformats.org/officeDocument/2006/relationships/control" Target="../activeX/activeX107.xml"/>
  <Relationship Id="rId112" Type="http://schemas.openxmlformats.org/officeDocument/2006/relationships/control" Target="../activeX/activeX108.xml"/>
  <Relationship Id="rId113" Type="http://schemas.openxmlformats.org/officeDocument/2006/relationships/control" Target="../activeX/activeX109.xml"/>
  <Relationship Id="rId114" Type="http://schemas.openxmlformats.org/officeDocument/2006/relationships/control" Target="../activeX/activeX110.xml"/>
  <Relationship Id="rId115" Type="http://schemas.openxmlformats.org/officeDocument/2006/relationships/control" Target="../activeX/activeX111.xml"/>
  <Relationship Id="rId116" Type="http://schemas.openxmlformats.org/officeDocument/2006/relationships/control" Target="../activeX/activeX112.xml"/>
  <Relationship Id="rId117" Type="http://schemas.openxmlformats.org/officeDocument/2006/relationships/control" Target="../activeX/activeX113.xml"/>
  <Relationship Id="rId118" Type="http://schemas.openxmlformats.org/officeDocument/2006/relationships/control" Target="../activeX/activeX114.xml"/>
  <Relationship Id="rId119" Type="http://schemas.openxmlformats.org/officeDocument/2006/relationships/control" Target="../activeX/activeX115.xml"/>
  <Relationship Id="rId12" Type="http://schemas.openxmlformats.org/officeDocument/2006/relationships/control" Target="../activeX/activeX8.xml"/>
  <Relationship Id="rId120" Type="http://schemas.openxmlformats.org/officeDocument/2006/relationships/control" Target="../activeX/activeX116.xml"/>
  <Relationship Id="rId121" Type="http://schemas.openxmlformats.org/officeDocument/2006/relationships/control" Target="../activeX/activeX117.xml"/>
  <Relationship Id="rId122" Type="http://schemas.openxmlformats.org/officeDocument/2006/relationships/control" Target="../activeX/activeX118.xml"/>
  <Relationship Id="rId123" Type="http://schemas.openxmlformats.org/officeDocument/2006/relationships/control" Target="../activeX/activeX119.xml"/>
  <Relationship Id="rId124" Type="http://schemas.openxmlformats.org/officeDocument/2006/relationships/control" Target="../activeX/activeX120.xml"/>
  <Relationship Id="rId125" Type="http://schemas.openxmlformats.org/officeDocument/2006/relationships/control" Target="../activeX/activeX121.xml"/>
  <Relationship Id="rId126" Type="http://schemas.openxmlformats.org/officeDocument/2006/relationships/control" Target="../activeX/activeX122.xml"/>
  <Relationship Id="rId127" Type="http://schemas.openxmlformats.org/officeDocument/2006/relationships/control" Target="../activeX/activeX123.xml"/>
  <Relationship Id="rId128" Type="http://schemas.openxmlformats.org/officeDocument/2006/relationships/control" Target="../activeX/activeX124.xml"/>
  <Relationship Id="rId129" Type="http://schemas.openxmlformats.org/officeDocument/2006/relationships/control" Target="../activeX/activeX125.xml"/>
  <Relationship Id="rId13" Type="http://schemas.openxmlformats.org/officeDocument/2006/relationships/control" Target="../activeX/activeX9.xml"/>
  <Relationship Id="rId130" Type="http://schemas.openxmlformats.org/officeDocument/2006/relationships/control" Target="../activeX/activeX126.xml"/>
  <Relationship Id="rId131" Type="http://schemas.openxmlformats.org/officeDocument/2006/relationships/control" Target="../activeX/activeX127.xml"/>
  <Relationship Id="rId132" Type="http://schemas.openxmlformats.org/officeDocument/2006/relationships/control" Target="../activeX/activeX128.xml"/>
  <Relationship Id="rId133" Type="http://schemas.openxmlformats.org/officeDocument/2006/relationships/control" Target="../activeX/activeX129.xml"/>
  <Relationship Id="rId134" Type="http://schemas.openxmlformats.org/officeDocument/2006/relationships/control" Target="../activeX/activeX130.xml"/>
  <Relationship Id="rId135" Type="http://schemas.openxmlformats.org/officeDocument/2006/relationships/control" Target="../activeX/activeX131.xml"/>
  <Relationship Id="rId136" Type="http://schemas.openxmlformats.org/officeDocument/2006/relationships/image" Target="../media/image8.emf"/>
  <Relationship Id="rId137" Type="http://schemas.openxmlformats.org/officeDocument/2006/relationships/control" Target="../activeX/activeX132.xml"/>
  <Relationship Id="rId138" Type="http://schemas.openxmlformats.org/officeDocument/2006/relationships/control" Target="../activeX/activeX133.xml"/>
  <Relationship Id="rId139" Type="http://schemas.openxmlformats.org/officeDocument/2006/relationships/control" Target="../activeX/activeX134.xml"/>
  <Relationship Id="rId14" Type="http://schemas.openxmlformats.org/officeDocument/2006/relationships/control" Target="../activeX/activeX10.xml"/>
  <Relationship Id="rId140" Type="http://schemas.openxmlformats.org/officeDocument/2006/relationships/control" Target="../activeX/activeX135.xml"/>
  <Relationship Id="rId141" Type="http://schemas.openxmlformats.org/officeDocument/2006/relationships/control" Target="../activeX/activeX136.xml"/>
  <Relationship Id="rId142" Type="http://schemas.openxmlformats.org/officeDocument/2006/relationships/control" Target="../activeX/activeX137.xml"/>
  <Relationship Id="rId143" Type="http://schemas.openxmlformats.org/officeDocument/2006/relationships/control" Target="../activeX/activeX138.xml"/>
  <Relationship Id="rId144" Type="http://schemas.openxmlformats.org/officeDocument/2006/relationships/control" Target="../activeX/activeX139.xml"/>
  <Relationship Id="rId145" Type="http://schemas.openxmlformats.org/officeDocument/2006/relationships/control" Target="../activeX/activeX140.xml"/>
  <Relationship Id="rId146" Type="http://schemas.openxmlformats.org/officeDocument/2006/relationships/control" Target="../activeX/activeX141.xml"/>
  <Relationship Id="rId147" Type="http://schemas.openxmlformats.org/officeDocument/2006/relationships/control" Target="../activeX/activeX142.xml"/>
  <Relationship Id="rId148" Type="http://schemas.openxmlformats.org/officeDocument/2006/relationships/image" Target="../media/image9.emf"/>
  <Relationship Id="rId149" Type="http://schemas.openxmlformats.org/officeDocument/2006/relationships/control" Target="../activeX/activeX143.xml"/>
  <Relationship Id="rId15" Type="http://schemas.openxmlformats.org/officeDocument/2006/relationships/control" Target="../activeX/activeX11.xml"/>
  <Relationship Id="rId150" Type="http://schemas.openxmlformats.org/officeDocument/2006/relationships/control" Target="../activeX/activeX144.xml"/>
  <Relationship Id="rId151" Type="http://schemas.openxmlformats.org/officeDocument/2006/relationships/control" Target="../activeX/activeX145.xml"/>
  <Relationship Id="rId152" Type="http://schemas.openxmlformats.org/officeDocument/2006/relationships/control" Target="../activeX/activeX146.xml"/>
  <Relationship Id="rId153" Type="http://schemas.openxmlformats.org/officeDocument/2006/relationships/control" Target="../activeX/activeX147.xml"/>
  <Relationship Id="rId154" Type="http://schemas.openxmlformats.org/officeDocument/2006/relationships/control" Target="../activeX/activeX148.xml"/>
  <Relationship Id="rId155" Type="http://schemas.openxmlformats.org/officeDocument/2006/relationships/control" Target="../activeX/activeX149.xml"/>
  <Relationship Id="rId156" Type="http://schemas.openxmlformats.org/officeDocument/2006/relationships/control" Target="../activeX/activeX150.xml"/>
  <Relationship Id="rId157" Type="http://schemas.openxmlformats.org/officeDocument/2006/relationships/control" Target="../activeX/activeX151.xml"/>
  <Relationship Id="rId158" Type="http://schemas.openxmlformats.org/officeDocument/2006/relationships/control" Target="../activeX/activeX152.xml"/>
  <Relationship Id="rId159" Type="http://schemas.openxmlformats.org/officeDocument/2006/relationships/control" Target="../activeX/activeX153.xml"/>
  <Relationship Id="rId16" Type="http://schemas.openxmlformats.org/officeDocument/2006/relationships/control" Target="../activeX/activeX12.xml"/>
  <Relationship Id="rId160" Type="http://schemas.openxmlformats.org/officeDocument/2006/relationships/control" Target="../activeX/activeX154.xml"/>
  <Relationship Id="rId161" Type="http://schemas.openxmlformats.org/officeDocument/2006/relationships/control" Target="../activeX/activeX155.xml"/>
  <Relationship Id="rId162" Type="http://schemas.openxmlformats.org/officeDocument/2006/relationships/control" Target="../activeX/activeX156.xml"/>
  <Relationship Id="rId163" Type="http://schemas.openxmlformats.org/officeDocument/2006/relationships/control" Target="../activeX/activeX157.xml"/>
  <Relationship Id="rId164" Type="http://schemas.openxmlformats.org/officeDocument/2006/relationships/control" Target="../activeX/activeX158.xml"/>
  <Relationship Id="rId165" Type="http://schemas.openxmlformats.org/officeDocument/2006/relationships/control" Target="../activeX/activeX159.xml"/>
  <Relationship Id="rId166" Type="http://schemas.openxmlformats.org/officeDocument/2006/relationships/control" Target="../activeX/activeX160.xml"/>
  <Relationship Id="rId167" Type="http://schemas.openxmlformats.org/officeDocument/2006/relationships/control" Target="../activeX/activeX161.xml"/>
  <Relationship Id="rId168" Type="http://schemas.openxmlformats.org/officeDocument/2006/relationships/control" Target="../activeX/activeX162.xml"/>
  <Relationship Id="rId169" Type="http://schemas.openxmlformats.org/officeDocument/2006/relationships/control" Target="../activeX/activeX163.xml"/>
  <Relationship Id="rId17" Type="http://schemas.openxmlformats.org/officeDocument/2006/relationships/control" Target="../activeX/activeX13.xml"/>
  <Relationship Id="rId170" Type="http://schemas.openxmlformats.org/officeDocument/2006/relationships/control" Target="../activeX/activeX164.xml"/>
  <Relationship Id="rId171" Type="http://schemas.openxmlformats.org/officeDocument/2006/relationships/control" Target="../activeX/activeX165.xml"/>
  <Relationship Id="rId172" Type="http://schemas.openxmlformats.org/officeDocument/2006/relationships/control" Target="../activeX/activeX166.xml"/>
  <Relationship Id="rId173" Type="http://schemas.openxmlformats.org/officeDocument/2006/relationships/control" Target="../activeX/activeX167.xml"/>
  <Relationship Id="rId174" Type="http://schemas.openxmlformats.org/officeDocument/2006/relationships/control" Target="../activeX/activeX168.xml"/>
  <Relationship Id="rId175" Type="http://schemas.openxmlformats.org/officeDocument/2006/relationships/control" Target="../activeX/activeX169.xml"/>
  <Relationship Id="rId176" Type="http://schemas.openxmlformats.org/officeDocument/2006/relationships/control" Target="../activeX/activeX170.xml"/>
  <Relationship Id="rId177" Type="http://schemas.openxmlformats.org/officeDocument/2006/relationships/control" Target="../activeX/activeX171.xml"/>
  <Relationship Id="rId178" Type="http://schemas.openxmlformats.org/officeDocument/2006/relationships/control" Target="../activeX/activeX172.xml"/>
  <Relationship Id="rId179" Type="http://schemas.openxmlformats.org/officeDocument/2006/relationships/control" Target="../activeX/activeX173.xml"/>
  <Relationship Id="rId18" Type="http://schemas.openxmlformats.org/officeDocument/2006/relationships/control" Target="../activeX/activeX14.xml"/>
  <Relationship Id="rId180" Type="http://schemas.openxmlformats.org/officeDocument/2006/relationships/control" Target="../activeX/activeX174.xml"/>
  <Relationship Id="rId181" Type="http://schemas.openxmlformats.org/officeDocument/2006/relationships/control" Target="../activeX/activeX175.xml"/>
  <Relationship Id="rId182" Type="http://schemas.openxmlformats.org/officeDocument/2006/relationships/control" Target="../activeX/activeX176.xml"/>
  <Relationship Id="rId183" Type="http://schemas.openxmlformats.org/officeDocument/2006/relationships/control" Target="../activeX/activeX177.xml"/>
  <Relationship Id="rId184" Type="http://schemas.openxmlformats.org/officeDocument/2006/relationships/control" Target="../activeX/activeX178.xml"/>
  <Relationship Id="rId185" Type="http://schemas.openxmlformats.org/officeDocument/2006/relationships/control" Target="../activeX/activeX179.xml"/>
  <Relationship Id="rId186" Type="http://schemas.openxmlformats.org/officeDocument/2006/relationships/control" Target="../activeX/activeX180.xml"/>
  <Relationship Id="rId187" Type="http://schemas.openxmlformats.org/officeDocument/2006/relationships/control" Target="../activeX/activeX181.xml"/>
  <Relationship Id="rId188" Type="http://schemas.openxmlformats.org/officeDocument/2006/relationships/control" Target="../activeX/activeX182.xml"/>
  <Relationship Id="rId189" Type="http://schemas.openxmlformats.org/officeDocument/2006/relationships/control" Target="../activeX/activeX183.xml"/>
  <Relationship Id="rId19" Type="http://schemas.openxmlformats.org/officeDocument/2006/relationships/control" Target="../activeX/activeX15.xml"/>
  <Relationship Id="rId190" Type="http://schemas.openxmlformats.org/officeDocument/2006/relationships/control" Target="../activeX/activeX184.xml"/>
  <Relationship Id="rId191" Type="http://schemas.openxmlformats.org/officeDocument/2006/relationships/control" Target="../activeX/activeX185.xml"/>
  <Relationship Id="rId192" Type="http://schemas.openxmlformats.org/officeDocument/2006/relationships/control" Target="../activeX/activeX186.xml"/>
  <Relationship Id="rId193" Type="http://schemas.openxmlformats.org/officeDocument/2006/relationships/control" Target="../activeX/activeX187.xml"/>
  <Relationship Id="rId194" Type="http://schemas.openxmlformats.org/officeDocument/2006/relationships/control" Target="../activeX/activeX188.xml"/>
  <Relationship Id="rId195" Type="http://schemas.openxmlformats.org/officeDocument/2006/relationships/control" Target="../activeX/activeX189.xml"/>
  <Relationship Id="rId196" Type="http://schemas.openxmlformats.org/officeDocument/2006/relationships/control" Target="../activeX/activeX190.xml"/>
  <Relationship Id="rId197" Type="http://schemas.openxmlformats.org/officeDocument/2006/relationships/control" Target="../activeX/activeX191.xml"/>
  <Relationship Id="rId198" Type="http://schemas.openxmlformats.org/officeDocument/2006/relationships/control" Target="../activeX/activeX192.xml"/>
  <Relationship Id="rId199" Type="http://schemas.openxmlformats.org/officeDocument/2006/relationships/control" Target="../activeX/activeX193.xml"/>
  <Relationship Id="rId2" Type="http://schemas.openxmlformats.org/officeDocument/2006/relationships/drawing" Target="../drawings/drawing3.xml"/>
  <Relationship Id="rId20" Type="http://schemas.openxmlformats.org/officeDocument/2006/relationships/control" Target="../activeX/activeX16.xml"/>
  <Relationship Id="rId200" Type="http://schemas.openxmlformats.org/officeDocument/2006/relationships/control" Target="../activeX/activeX194.xml"/>
  <Relationship Id="rId201" Type="http://schemas.openxmlformats.org/officeDocument/2006/relationships/control" Target="../activeX/activeX195.xml"/>
  <Relationship Id="rId202" Type="http://schemas.openxmlformats.org/officeDocument/2006/relationships/control" Target="../activeX/activeX196.xml"/>
  <Relationship Id="rId203" Type="http://schemas.openxmlformats.org/officeDocument/2006/relationships/control" Target="../activeX/activeX197.xml"/>
  <Relationship Id="rId204" Type="http://schemas.openxmlformats.org/officeDocument/2006/relationships/control" Target="../activeX/activeX198.xml"/>
  <Relationship Id="rId205" Type="http://schemas.openxmlformats.org/officeDocument/2006/relationships/control" Target="../activeX/activeX199.xml"/>
  <Relationship Id="rId206" Type="http://schemas.openxmlformats.org/officeDocument/2006/relationships/control" Target="../activeX/activeX200.xml"/>
  <Relationship Id="rId207" Type="http://schemas.openxmlformats.org/officeDocument/2006/relationships/control" Target="../activeX/activeX201.xml"/>
  <Relationship Id="rId208" Type="http://schemas.openxmlformats.org/officeDocument/2006/relationships/control" Target="../activeX/activeX202.xml"/>
  <Relationship Id="rId209" Type="http://schemas.openxmlformats.org/officeDocument/2006/relationships/control" Target="../activeX/activeX203.xml"/>
  <Relationship Id="rId21" Type="http://schemas.openxmlformats.org/officeDocument/2006/relationships/control" Target="../activeX/activeX17.xml"/>
  <Relationship Id="rId210" Type="http://schemas.openxmlformats.org/officeDocument/2006/relationships/control" Target="../activeX/activeX204.xml"/>
  <Relationship Id="rId211" Type="http://schemas.openxmlformats.org/officeDocument/2006/relationships/control" Target="../activeX/activeX205.xml"/>
  <Relationship Id="rId212" Type="http://schemas.openxmlformats.org/officeDocument/2006/relationships/control" Target="../activeX/activeX206.xml"/>
  <Relationship Id="rId213" Type="http://schemas.openxmlformats.org/officeDocument/2006/relationships/control" Target="../activeX/activeX207.xml"/>
  <Relationship Id="rId214" Type="http://schemas.openxmlformats.org/officeDocument/2006/relationships/control" Target="../activeX/activeX208.xml"/>
  <Relationship Id="rId215" Type="http://schemas.openxmlformats.org/officeDocument/2006/relationships/control" Target="../activeX/activeX209.xml"/>
  <Relationship Id="rId216" Type="http://schemas.openxmlformats.org/officeDocument/2006/relationships/control" Target="../activeX/activeX210.xml"/>
  <Relationship Id="rId217" Type="http://schemas.openxmlformats.org/officeDocument/2006/relationships/control" Target="../activeX/activeX211.xml"/>
  <Relationship Id="rId218" Type="http://schemas.openxmlformats.org/officeDocument/2006/relationships/control" Target="../activeX/activeX212.xml"/>
  <Relationship Id="rId219" Type="http://schemas.openxmlformats.org/officeDocument/2006/relationships/control" Target="../activeX/activeX213.xml"/>
  <Relationship Id="rId22" Type="http://schemas.openxmlformats.org/officeDocument/2006/relationships/control" Target="../activeX/activeX18.xml"/>
  <Relationship Id="rId220" Type="http://schemas.openxmlformats.org/officeDocument/2006/relationships/control" Target="../activeX/activeX214.xml"/>
  <Relationship Id="rId221" Type="http://schemas.openxmlformats.org/officeDocument/2006/relationships/control" Target="../activeX/activeX215.xml"/>
  <Relationship Id="rId222" Type="http://schemas.openxmlformats.org/officeDocument/2006/relationships/control" Target="../activeX/activeX216.xml"/>
  <Relationship Id="rId223" Type="http://schemas.openxmlformats.org/officeDocument/2006/relationships/control" Target="../activeX/activeX217.xml"/>
  <Relationship Id="rId224" Type="http://schemas.openxmlformats.org/officeDocument/2006/relationships/control" Target="../activeX/activeX218.xml"/>
  <Relationship Id="rId225" Type="http://schemas.openxmlformats.org/officeDocument/2006/relationships/control" Target="../activeX/activeX219.xml"/>
  <Relationship Id="rId226" Type="http://schemas.openxmlformats.org/officeDocument/2006/relationships/control" Target="../activeX/activeX220.xml"/>
  <Relationship Id="rId227" Type="http://schemas.openxmlformats.org/officeDocument/2006/relationships/control" Target="../activeX/activeX221.xml"/>
  <Relationship Id="rId228" Type="http://schemas.openxmlformats.org/officeDocument/2006/relationships/control" Target="../activeX/activeX222.xml"/>
  <Relationship Id="rId229" Type="http://schemas.openxmlformats.org/officeDocument/2006/relationships/control" Target="../activeX/activeX223.xml"/>
  <Relationship Id="rId23" Type="http://schemas.openxmlformats.org/officeDocument/2006/relationships/control" Target="../activeX/activeX19.xml"/>
  <Relationship Id="rId230" Type="http://schemas.openxmlformats.org/officeDocument/2006/relationships/control" Target="../activeX/activeX224.xml"/>
  <Relationship Id="rId231" Type="http://schemas.openxmlformats.org/officeDocument/2006/relationships/control" Target="../activeX/activeX225.xml"/>
  <Relationship Id="rId232" Type="http://schemas.openxmlformats.org/officeDocument/2006/relationships/control" Target="../activeX/activeX226.xml"/>
  <Relationship Id="rId233" Type="http://schemas.openxmlformats.org/officeDocument/2006/relationships/control" Target="../activeX/activeX227.xml"/>
  <Relationship Id="rId234" Type="http://schemas.openxmlformats.org/officeDocument/2006/relationships/control" Target="../activeX/activeX228.xml"/>
  <Relationship Id="rId235" Type="http://schemas.openxmlformats.org/officeDocument/2006/relationships/control" Target="../activeX/activeX229.xml"/>
  <Relationship Id="rId236" Type="http://schemas.openxmlformats.org/officeDocument/2006/relationships/control" Target="../activeX/activeX230.xml"/>
  <Relationship Id="rId237" Type="http://schemas.openxmlformats.org/officeDocument/2006/relationships/control" Target="../activeX/activeX231.xml"/>
  <Relationship Id="rId238" Type="http://schemas.openxmlformats.org/officeDocument/2006/relationships/control" Target="../activeX/activeX232.xml"/>
  <Relationship Id="rId239" Type="http://schemas.openxmlformats.org/officeDocument/2006/relationships/control" Target="../activeX/activeX233.xml"/>
  <Relationship Id="rId24" Type="http://schemas.openxmlformats.org/officeDocument/2006/relationships/control" Target="../activeX/activeX20.xml"/>
  <Relationship Id="rId240" Type="http://schemas.openxmlformats.org/officeDocument/2006/relationships/control" Target="../activeX/activeX234.xml"/>
  <Relationship Id="rId241" Type="http://schemas.openxmlformats.org/officeDocument/2006/relationships/control" Target="../activeX/activeX235.xml"/>
  <Relationship Id="rId242" Type="http://schemas.openxmlformats.org/officeDocument/2006/relationships/control" Target="../activeX/activeX236.xml"/>
  <Relationship Id="rId243" Type="http://schemas.openxmlformats.org/officeDocument/2006/relationships/control" Target="../activeX/activeX237.xml"/>
  <Relationship Id="rId244" Type="http://schemas.openxmlformats.org/officeDocument/2006/relationships/control" Target="../activeX/activeX238.xml"/>
  <Relationship Id="rId245" Type="http://schemas.openxmlformats.org/officeDocument/2006/relationships/control" Target="../activeX/activeX239.xml"/>
  <Relationship Id="rId246" Type="http://schemas.openxmlformats.org/officeDocument/2006/relationships/control" Target="../activeX/activeX240.xml"/>
  <Relationship Id="rId247" Type="http://schemas.openxmlformats.org/officeDocument/2006/relationships/control" Target="../activeX/activeX241.xml"/>
  <Relationship Id="rId248" Type="http://schemas.openxmlformats.org/officeDocument/2006/relationships/control" Target="../activeX/activeX242.xml"/>
  <Relationship Id="rId249" Type="http://schemas.openxmlformats.org/officeDocument/2006/relationships/control" Target="../activeX/activeX243.xml"/>
  <Relationship Id="rId25" Type="http://schemas.openxmlformats.org/officeDocument/2006/relationships/control" Target="../activeX/activeX21.xml"/>
  <Relationship Id="rId250" Type="http://schemas.openxmlformats.org/officeDocument/2006/relationships/control" Target="../activeX/activeX244.xml"/>
  <Relationship Id="rId251" Type="http://schemas.openxmlformats.org/officeDocument/2006/relationships/control" Target="../activeX/activeX245.xml"/>
  <Relationship Id="rId252" Type="http://schemas.openxmlformats.org/officeDocument/2006/relationships/control" Target="../activeX/activeX246.xml"/>
  <Relationship Id="rId253" Type="http://schemas.openxmlformats.org/officeDocument/2006/relationships/control" Target="../activeX/activeX247.xml"/>
  <Relationship Id="rId254" Type="http://schemas.openxmlformats.org/officeDocument/2006/relationships/control" Target="../activeX/activeX248.xml"/>
  <Relationship Id="rId255" Type="http://schemas.openxmlformats.org/officeDocument/2006/relationships/control" Target="../activeX/activeX249.xml"/>
  <Relationship Id="rId256" Type="http://schemas.openxmlformats.org/officeDocument/2006/relationships/control" Target="../activeX/activeX250.xml"/>
  <Relationship Id="rId257" Type="http://schemas.openxmlformats.org/officeDocument/2006/relationships/control" Target="../activeX/activeX251.xml"/>
  <Relationship Id="rId258" Type="http://schemas.openxmlformats.org/officeDocument/2006/relationships/control" Target="../activeX/activeX252.xml"/>
  <Relationship Id="rId259" Type="http://schemas.openxmlformats.org/officeDocument/2006/relationships/control" Target="../activeX/activeX253.xml"/>
  <Relationship Id="rId26" Type="http://schemas.openxmlformats.org/officeDocument/2006/relationships/control" Target="../activeX/activeX22.xml"/>
  <Relationship Id="rId260" Type="http://schemas.openxmlformats.org/officeDocument/2006/relationships/control" Target="../activeX/activeX254.xml"/>
  <Relationship Id="rId261" Type="http://schemas.openxmlformats.org/officeDocument/2006/relationships/control" Target="../activeX/activeX255.xml"/>
  <Relationship Id="rId262" Type="http://schemas.openxmlformats.org/officeDocument/2006/relationships/control" Target="../activeX/activeX256.xml"/>
  <Relationship Id="rId263" Type="http://schemas.openxmlformats.org/officeDocument/2006/relationships/control" Target="../activeX/activeX257.xml"/>
  <Relationship Id="rId264" Type="http://schemas.openxmlformats.org/officeDocument/2006/relationships/control" Target="../activeX/activeX258.xml"/>
  <Relationship Id="rId265" Type="http://schemas.openxmlformats.org/officeDocument/2006/relationships/control" Target="../activeX/activeX259.xml"/>
  <Relationship Id="rId266" Type="http://schemas.openxmlformats.org/officeDocument/2006/relationships/control" Target="../activeX/activeX260.xml"/>
  <Relationship Id="rId267" Type="http://schemas.openxmlformats.org/officeDocument/2006/relationships/control" Target="../activeX/activeX261.xml"/>
  <Relationship Id="rId268" Type="http://schemas.openxmlformats.org/officeDocument/2006/relationships/control" Target="../activeX/activeX262.xml"/>
  <Relationship Id="rId269" Type="http://schemas.openxmlformats.org/officeDocument/2006/relationships/control" Target="../activeX/activeX263.xml"/>
  <Relationship Id="rId27" Type="http://schemas.openxmlformats.org/officeDocument/2006/relationships/control" Target="../activeX/activeX23.xml"/>
  <Relationship Id="rId270" Type="http://schemas.openxmlformats.org/officeDocument/2006/relationships/control" Target="../activeX/activeX264.xml"/>
  <Relationship Id="rId271" Type="http://schemas.openxmlformats.org/officeDocument/2006/relationships/control" Target="../activeX/activeX265.xml"/>
  <Relationship Id="rId272" Type="http://schemas.openxmlformats.org/officeDocument/2006/relationships/control" Target="../activeX/activeX266.xml"/>
  <Relationship Id="rId273" Type="http://schemas.openxmlformats.org/officeDocument/2006/relationships/control" Target="../activeX/activeX267.xml"/>
  <Relationship Id="rId274" Type="http://schemas.openxmlformats.org/officeDocument/2006/relationships/control" Target="../activeX/activeX268.xml"/>
  <Relationship Id="rId275" Type="http://schemas.openxmlformats.org/officeDocument/2006/relationships/control" Target="../activeX/activeX269.xml"/>
  <Relationship Id="rId276" Type="http://schemas.openxmlformats.org/officeDocument/2006/relationships/control" Target="../activeX/activeX270.xml"/>
  <Relationship Id="rId277" Type="http://schemas.openxmlformats.org/officeDocument/2006/relationships/control" Target="../activeX/activeX271.xml"/>
  <Relationship Id="rId278" Type="http://schemas.openxmlformats.org/officeDocument/2006/relationships/control" Target="../activeX/activeX272.xml"/>
  <Relationship Id="rId279" Type="http://schemas.openxmlformats.org/officeDocument/2006/relationships/control" Target="../activeX/activeX273.xml"/>
  <Relationship Id="rId28" Type="http://schemas.openxmlformats.org/officeDocument/2006/relationships/control" Target="../activeX/activeX24.xml"/>
  <Relationship Id="rId280" Type="http://schemas.openxmlformats.org/officeDocument/2006/relationships/control" Target="../activeX/activeX274.xml"/>
  <Relationship Id="rId281" Type="http://schemas.openxmlformats.org/officeDocument/2006/relationships/control" Target="../activeX/activeX275.xml"/>
  <Relationship Id="rId282" Type="http://schemas.openxmlformats.org/officeDocument/2006/relationships/control" Target="../activeX/activeX276.xml"/>
  <Relationship Id="rId283" Type="http://schemas.openxmlformats.org/officeDocument/2006/relationships/control" Target="../activeX/activeX277.xml"/>
  <Relationship Id="rId284" Type="http://schemas.openxmlformats.org/officeDocument/2006/relationships/control" Target="../activeX/activeX278.xml"/>
  <Relationship Id="rId285" Type="http://schemas.openxmlformats.org/officeDocument/2006/relationships/control" Target="../activeX/activeX279.xml"/>
  <Relationship Id="rId286" Type="http://schemas.openxmlformats.org/officeDocument/2006/relationships/control" Target="../activeX/activeX280.xml"/>
  <Relationship Id="rId287" Type="http://schemas.openxmlformats.org/officeDocument/2006/relationships/control" Target="../activeX/activeX281.xml"/>
  <Relationship Id="rId288" Type="http://schemas.openxmlformats.org/officeDocument/2006/relationships/control" Target="../activeX/activeX282.xml"/>
  <Relationship Id="rId289" Type="http://schemas.openxmlformats.org/officeDocument/2006/relationships/control" Target="../activeX/activeX283.xml"/>
  <Relationship Id="rId29" Type="http://schemas.openxmlformats.org/officeDocument/2006/relationships/control" Target="../activeX/activeX25.xml"/>
  <Relationship Id="rId290" Type="http://schemas.openxmlformats.org/officeDocument/2006/relationships/control" Target="../activeX/activeX284.xml"/>
  <Relationship Id="rId291" Type="http://schemas.openxmlformats.org/officeDocument/2006/relationships/control" Target="../activeX/activeX285.xml"/>
  <Relationship Id="rId292" Type="http://schemas.openxmlformats.org/officeDocument/2006/relationships/control" Target="../activeX/activeX286.xml"/>
  <Relationship Id="rId293" Type="http://schemas.openxmlformats.org/officeDocument/2006/relationships/control" Target="../activeX/activeX287.xml"/>
  <Relationship Id="rId294" Type="http://schemas.openxmlformats.org/officeDocument/2006/relationships/control" Target="../activeX/activeX288.xml"/>
  <Relationship Id="rId295" Type="http://schemas.openxmlformats.org/officeDocument/2006/relationships/control" Target="../activeX/activeX289.xml"/>
  <Relationship Id="rId296" Type="http://schemas.openxmlformats.org/officeDocument/2006/relationships/control" Target="../activeX/activeX290.xml"/>
  <Relationship Id="rId297" Type="http://schemas.openxmlformats.org/officeDocument/2006/relationships/control" Target="../activeX/activeX291.xml"/>
  <Relationship Id="rId298" Type="http://schemas.openxmlformats.org/officeDocument/2006/relationships/control" Target="../activeX/activeX292.xml"/>
  <Relationship Id="rId299" Type="http://schemas.openxmlformats.org/officeDocument/2006/relationships/control" Target="../activeX/activeX293.xml"/>
  <Relationship Id="rId3" Type="http://schemas.openxmlformats.org/officeDocument/2006/relationships/vmlDrawing" Target="../drawings/vmlDrawing2.vml"/>
  <Relationship Id="rId30" Type="http://schemas.openxmlformats.org/officeDocument/2006/relationships/control" Target="../activeX/activeX26.xml"/>
  <Relationship Id="rId300" Type="http://schemas.openxmlformats.org/officeDocument/2006/relationships/control" Target="../activeX/activeX294.xml"/>
  <Relationship Id="rId301" Type="http://schemas.openxmlformats.org/officeDocument/2006/relationships/control" Target="../activeX/activeX295.xml"/>
  <Relationship Id="rId302" Type="http://schemas.openxmlformats.org/officeDocument/2006/relationships/control" Target="../activeX/activeX296.xml"/>
  <Relationship Id="rId303" Type="http://schemas.openxmlformats.org/officeDocument/2006/relationships/control" Target="../activeX/activeX297.xml"/>
  <Relationship Id="rId304" Type="http://schemas.openxmlformats.org/officeDocument/2006/relationships/control" Target="../activeX/activeX298.xml"/>
  <Relationship Id="rId305" Type="http://schemas.openxmlformats.org/officeDocument/2006/relationships/control" Target="../activeX/activeX299.xml"/>
  <Relationship Id="rId306" Type="http://schemas.openxmlformats.org/officeDocument/2006/relationships/control" Target="../activeX/activeX300.xml"/>
  <Relationship Id="rId307" Type="http://schemas.openxmlformats.org/officeDocument/2006/relationships/control" Target="../activeX/activeX301.xml"/>
  <Relationship Id="rId308" Type="http://schemas.openxmlformats.org/officeDocument/2006/relationships/control" Target="../activeX/activeX302.xml"/>
  <Relationship Id="rId309" Type="http://schemas.openxmlformats.org/officeDocument/2006/relationships/control" Target="../activeX/activeX303.xml"/>
  <Relationship Id="rId31" Type="http://schemas.openxmlformats.org/officeDocument/2006/relationships/control" Target="../activeX/activeX27.xml"/>
  <Relationship Id="rId310" Type="http://schemas.openxmlformats.org/officeDocument/2006/relationships/control" Target="../activeX/activeX304.xml"/>
  <Relationship Id="rId311" Type="http://schemas.openxmlformats.org/officeDocument/2006/relationships/control" Target="../activeX/activeX305.xml"/>
  <Relationship Id="rId312" Type="http://schemas.openxmlformats.org/officeDocument/2006/relationships/control" Target="../activeX/activeX306.xml"/>
  <Relationship Id="rId313" Type="http://schemas.openxmlformats.org/officeDocument/2006/relationships/control" Target="../activeX/activeX307.xml"/>
  <Relationship Id="rId314" Type="http://schemas.openxmlformats.org/officeDocument/2006/relationships/control" Target="../activeX/activeX308.xml"/>
  <Relationship Id="rId315" Type="http://schemas.openxmlformats.org/officeDocument/2006/relationships/control" Target="../activeX/activeX309.xml"/>
  <Relationship Id="rId316" Type="http://schemas.openxmlformats.org/officeDocument/2006/relationships/control" Target="../activeX/activeX310.xml"/>
  <Relationship Id="rId317" Type="http://schemas.openxmlformats.org/officeDocument/2006/relationships/control" Target="../activeX/activeX311.xml"/>
  <Relationship Id="rId318" Type="http://schemas.openxmlformats.org/officeDocument/2006/relationships/control" Target="../activeX/activeX312.xml"/>
  <Relationship Id="rId319" Type="http://schemas.openxmlformats.org/officeDocument/2006/relationships/control" Target="../activeX/activeX313.xml"/>
  <Relationship Id="rId32" Type="http://schemas.openxmlformats.org/officeDocument/2006/relationships/control" Target="../activeX/activeX28.xml"/>
  <Relationship Id="rId320" Type="http://schemas.openxmlformats.org/officeDocument/2006/relationships/control" Target="../activeX/activeX314.xml"/>
  <Relationship Id="rId321" Type="http://schemas.openxmlformats.org/officeDocument/2006/relationships/control" Target="../activeX/activeX315.xml"/>
  <Relationship Id="rId322" Type="http://schemas.openxmlformats.org/officeDocument/2006/relationships/control" Target="../activeX/activeX316.xml"/>
  <Relationship Id="rId323" Type="http://schemas.openxmlformats.org/officeDocument/2006/relationships/control" Target="../activeX/activeX317.xml"/>
  <Relationship Id="rId324" Type="http://schemas.openxmlformats.org/officeDocument/2006/relationships/control" Target="../activeX/activeX318.xml"/>
  <Relationship Id="rId325" Type="http://schemas.openxmlformats.org/officeDocument/2006/relationships/control" Target="../activeX/activeX319.xml"/>
  <Relationship Id="rId326" Type="http://schemas.openxmlformats.org/officeDocument/2006/relationships/control" Target="../activeX/activeX320.xml"/>
  <Relationship Id="rId327" Type="http://schemas.openxmlformats.org/officeDocument/2006/relationships/control" Target="../activeX/activeX321.xml"/>
  <Relationship Id="rId328" Type="http://schemas.openxmlformats.org/officeDocument/2006/relationships/control" Target="../activeX/activeX322.xml"/>
  <Relationship Id="rId329" Type="http://schemas.openxmlformats.org/officeDocument/2006/relationships/control" Target="../activeX/activeX323.xml"/>
  <Relationship Id="rId33" Type="http://schemas.openxmlformats.org/officeDocument/2006/relationships/control" Target="../activeX/activeX29.xml"/>
  <Relationship Id="rId330" Type="http://schemas.openxmlformats.org/officeDocument/2006/relationships/control" Target="../activeX/activeX324.xml"/>
  <Relationship Id="rId331" Type="http://schemas.openxmlformats.org/officeDocument/2006/relationships/control" Target="../activeX/activeX325.xml"/>
  <Relationship Id="rId332" Type="http://schemas.openxmlformats.org/officeDocument/2006/relationships/control" Target="../activeX/activeX326.xml"/>
  <Relationship Id="rId333" Type="http://schemas.openxmlformats.org/officeDocument/2006/relationships/control" Target="../activeX/activeX327.xml"/>
  <Relationship Id="rId334" Type="http://schemas.openxmlformats.org/officeDocument/2006/relationships/control" Target="../activeX/activeX328.xml"/>
  <Relationship Id="rId335" Type="http://schemas.openxmlformats.org/officeDocument/2006/relationships/control" Target="../activeX/activeX329.xml"/>
  <Relationship Id="rId336" Type="http://schemas.openxmlformats.org/officeDocument/2006/relationships/control" Target="../activeX/activeX330.xml"/>
  <Relationship Id="rId337" Type="http://schemas.openxmlformats.org/officeDocument/2006/relationships/control" Target="../activeX/activeX331.xml"/>
  <Relationship Id="rId338" Type="http://schemas.openxmlformats.org/officeDocument/2006/relationships/control" Target="../activeX/activeX332.xml"/>
  <Relationship Id="rId339" Type="http://schemas.openxmlformats.org/officeDocument/2006/relationships/control" Target="../activeX/activeX333.xml"/>
  <Relationship Id="rId34" Type="http://schemas.openxmlformats.org/officeDocument/2006/relationships/control" Target="../activeX/activeX30.xml"/>
  <Relationship Id="rId340" Type="http://schemas.openxmlformats.org/officeDocument/2006/relationships/control" Target="../activeX/activeX334.xml"/>
  <Relationship Id="rId341" Type="http://schemas.openxmlformats.org/officeDocument/2006/relationships/control" Target="../activeX/activeX335.xml"/>
  <Relationship Id="rId342" Type="http://schemas.openxmlformats.org/officeDocument/2006/relationships/control" Target="../activeX/activeX336.xml"/>
  <Relationship Id="rId343" Type="http://schemas.openxmlformats.org/officeDocument/2006/relationships/control" Target="../activeX/activeX337.xml"/>
  <Relationship Id="rId344" Type="http://schemas.openxmlformats.org/officeDocument/2006/relationships/control" Target="../activeX/activeX338.xml"/>
  <Relationship Id="rId345" Type="http://schemas.openxmlformats.org/officeDocument/2006/relationships/control" Target="../activeX/activeX339.xml"/>
  <Relationship Id="rId346" Type="http://schemas.openxmlformats.org/officeDocument/2006/relationships/control" Target="../activeX/activeX340.xml"/>
  <Relationship Id="rId347" Type="http://schemas.openxmlformats.org/officeDocument/2006/relationships/control" Target="../activeX/activeX341.xml"/>
  <Relationship Id="rId348" Type="http://schemas.openxmlformats.org/officeDocument/2006/relationships/control" Target="../activeX/activeX342.xml"/>
  <Relationship Id="rId349" Type="http://schemas.openxmlformats.org/officeDocument/2006/relationships/control" Target="../activeX/activeX343.xml"/>
  <Relationship Id="rId35" Type="http://schemas.openxmlformats.org/officeDocument/2006/relationships/control" Target="../activeX/activeX31.xml"/>
  <Relationship Id="rId350" Type="http://schemas.openxmlformats.org/officeDocument/2006/relationships/control" Target="../activeX/activeX344.xml"/>
  <Relationship Id="rId351" Type="http://schemas.openxmlformats.org/officeDocument/2006/relationships/control" Target="../activeX/activeX345.xml"/>
  <Relationship Id="rId352" Type="http://schemas.openxmlformats.org/officeDocument/2006/relationships/control" Target="../activeX/activeX346.xml"/>
  <Relationship Id="rId353" Type="http://schemas.openxmlformats.org/officeDocument/2006/relationships/control" Target="../activeX/activeX347.xml"/>
  <Relationship Id="rId354" Type="http://schemas.openxmlformats.org/officeDocument/2006/relationships/control" Target="../activeX/activeX348.xml"/>
  <Relationship Id="rId355" Type="http://schemas.openxmlformats.org/officeDocument/2006/relationships/control" Target="../activeX/activeX349.xml"/>
  <Relationship Id="rId356" Type="http://schemas.openxmlformats.org/officeDocument/2006/relationships/control" Target="../activeX/activeX350.xml"/>
  <Relationship Id="rId357" Type="http://schemas.openxmlformats.org/officeDocument/2006/relationships/control" Target="../activeX/activeX351.xml"/>
  <Relationship Id="rId358" Type="http://schemas.openxmlformats.org/officeDocument/2006/relationships/control" Target="../activeX/activeX352.xml"/>
  <Relationship Id="rId36" Type="http://schemas.openxmlformats.org/officeDocument/2006/relationships/control" Target="../activeX/activeX32.xml"/>
  <Relationship Id="rId37" Type="http://schemas.openxmlformats.org/officeDocument/2006/relationships/control" Target="../activeX/activeX33.xml"/>
  <Relationship Id="rId38" Type="http://schemas.openxmlformats.org/officeDocument/2006/relationships/control" Target="../activeX/activeX34.xml"/>
  <Relationship Id="rId39" Type="http://schemas.openxmlformats.org/officeDocument/2006/relationships/control" Target="../activeX/activeX35.xml"/>
  <Relationship Id="rId4" Type="http://schemas.openxmlformats.org/officeDocument/2006/relationships/control" Target="../activeX/activeX3.xml"/>
  <Relationship Id="rId40" Type="http://schemas.openxmlformats.org/officeDocument/2006/relationships/control" Target="../activeX/activeX36.xml"/>
  <Relationship Id="rId41" Type="http://schemas.openxmlformats.org/officeDocument/2006/relationships/control" Target="../activeX/activeX37.xml"/>
  <Relationship Id="rId42" Type="http://schemas.openxmlformats.org/officeDocument/2006/relationships/control" Target="../activeX/activeX38.xml"/>
  <Relationship Id="rId43" Type="http://schemas.openxmlformats.org/officeDocument/2006/relationships/control" Target="../activeX/activeX39.xml"/>
  <Relationship Id="rId44" Type="http://schemas.openxmlformats.org/officeDocument/2006/relationships/control" Target="../activeX/activeX40.xml"/>
  <Relationship Id="rId45" Type="http://schemas.openxmlformats.org/officeDocument/2006/relationships/control" Target="../activeX/activeX41.xml"/>
  <Relationship Id="rId46" Type="http://schemas.openxmlformats.org/officeDocument/2006/relationships/control" Target="../activeX/activeX42.xml"/>
  <Relationship Id="rId47" Type="http://schemas.openxmlformats.org/officeDocument/2006/relationships/control" Target="../activeX/activeX43.xml"/>
  <Relationship Id="rId48" Type="http://schemas.openxmlformats.org/officeDocument/2006/relationships/control" Target="../activeX/activeX44.xml"/>
  <Relationship Id="rId49" Type="http://schemas.openxmlformats.org/officeDocument/2006/relationships/control" Target="../activeX/activeX45.xml"/>
  <Relationship Id="rId5" Type="http://schemas.openxmlformats.org/officeDocument/2006/relationships/image" Target="../media/image5.emf"/>
  <Relationship Id="rId50" Type="http://schemas.openxmlformats.org/officeDocument/2006/relationships/control" Target="../activeX/activeX46.xml"/>
  <Relationship Id="rId51" Type="http://schemas.openxmlformats.org/officeDocument/2006/relationships/control" Target="../activeX/activeX47.xml"/>
  <Relationship Id="rId52" Type="http://schemas.openxmlformats.org/officeDocument/2006/relationships/control" Target="../activeX/activeX48.xml"/>
  <Relationship Id="rId53" Type="http://schemas.openxmlformats.org/officeDocument/2006/relationships/control" Target="../activeX/activeX49.xml"/>
  <Relationship Id="rId54" Type="http://schemas.openxmlformats.org/officeDocument/2006/relationships/control" Target="../activeX/activeX50.xml"/>
  <Relationship Id="rId55" Type="http://schemas.openxmlformats.org/officeDocument/2006/relationships/control" Target="../activeX/activeX51.xml"/>
  <Relationship Id="rId56" Type="http://schemas.openxmlformats.org/officeDocument/2006/relationships/control" Target="../activeX/activeX52.xml"/>
  <Relationship Id="rId57" Type="http://schemas.openxmlformats.org/officeDocument/2006/relationships/control" Target="../activeX/activeX53.xml"/>
  <Relationship Id="rId58" Type="http://schemas.openxmlformats.org/officeDocument/2006/relationships/control" Target="../activeX/activeX54.xml"/>
  <Relationship Id="rId59" Type="http://schemas.openxmlformats.org/officeDocument/2006/relationships/control" Target="../activeX/activeX55.xml"/>
  <Relationship Id="rId6" Type="http://schemas.openxmlformats.org/officeDocument/2006/relationships/control" Target="../activeX/activeX4.xml"/>
  <Relationship Id="rId60" Type="http://schemas.openxmlformats.org/officeDocument/2006/relationships/control" Target="../activeX/activeX56.xml"/>
  <Relationship Id="rId61" Type="http://schemas.openxmlformats.org/officeDocument/2006/relationships/control" Target="../activeX/activeX57.xml"/>
  <Relationship Id="rId62" Type="http://schemas.openxmlformats.org/officeDocument/2006/relationships/control" Target="../activeX/activeX58.xml"/>
  <Relationship Id="rId63" Type="http://schemas.openxmlformats.org/officeDocument/2006/relationships/control" Target="../activeX/activeX59.xml"/>
  <Relationship Id="rId64" Type="http://schemas.openxmlformats.org/officeDocument/2006/relationships/control" Target="../activeX/activeX60.xml"/>
  <Relationship Id="rId65" Type="http://schemas.openxmlformats.org/officeDocument/2006/relationships/control" Target="../activeX/activeX61.xml"/>
  <Relationship Id="rId66" Type="http://schemas.openxmlformats.org/officeDocument/2006/relationships/control" Target="../activeX/activeX62.xml"/>
  <Relationship Id="rId67" Type="http://schemas.openxmlformats.org/officeDocument/2006/relationships/control" Target="../activeX/activeX63.xml"/>
  <Relationship Id="rId68" Type="http://schemas.openxmlformats.org/officeDocument/2006/relationships/control" Target="../activeX/activeX64.xml"/>
  <Relationship Id="rId69" Type="http://schemas.openxmlformats.org/officeDocument/2006/relationships/control" Target="../activeX/activeX65.xml"/>
  <Relationship Id="rId7" Type="http://schemas.openxmlformats.org/officeDocument/2006/relationships/image" Target="../media/image6.emf"/>
  <Relationship Id="rId70" Type="http://schemas.openxmlformats.org/officeDocument/2006/relationships/control" Target="../activeX/activeX66.xml"/>
  <Relationship Id="rId71" Type="http://schemas.openxmlformats.org/officeDocument/2006/relationships/control" Target="../activeX/activeX67.xml"/>
  <Relationship Id="rId72" Type="http://schemas.openxmlformats.org/officeDocument/2006/relationships/control" Target="../activeX/activeX68.xml"/>
  <Relationship Id="rId73" Type="http://schemas.openxmlformats.org/officeDocument/2006/relationships/control" Target="../activeX/activeX69.xml"/>
  <Relationship Id="rId74" Type="http://schemas.openxmlformats.org/officeDocument/2006/relationships/control" Target="../activeX/activeX70.xml"/>
  <Relationship Id="rId75" Type="http://schemas.openxmlformats.org/officeDocument/2006/relationships/control" Target="../activeX/activeX71.xml"/>
  <Relationship Id="rId76" Type="http://schemas.openxmlformats.org/officeDocument/2006/relationships/control" Target="../activeX/activeX72.xml"/>
  <Relationship Id="rId77" Type="http://schemas.openxmlformats.org/officeDocument/2006/relationships/control" Target="../activeX/activeX73.xml"/>
  <Relationship Id="rId78" Type="http://schemas.openxmlformats.org/officeDocument/2006/relationships/control" Target="../activeX/activeX74.xml"/>
  <Relationship Id="rId79" Type="http://schemas.openxmlformats.org/officeDocument/2006/relationships/control" Target="../activeX/activeX75.xml"/>
  <Relationship Id="rId8" Type="http://schemas.openxmlformats.org/officeDocument/2006/relationships/control" Target="../activeX/activeX5.xml"/>
  <Relationship Id="rId80" Type="http://schemas.openxmlformats.org/officeDocument/2006/relationships/control" Target="../activeX/activeX76.xml"/>
  <Relationship Id="rId81" Type="http://schemas.openxmlformats.org/officeDocument/2006/relationships/control" Target="../activeX/activeX77.xml"/>
  <Relationship Id="rId82" Type="http://schemas.openxmlformats.org/officeDocument/2006/relationships/control" Target="../activeX/activeX78.xml"/>
  <Relationship Id="rId83" Type="http://schemas.openxmlformats.org/officeDocument/2006/relationships/control" Target="../activeX/activeX79.xml"/>
  <Relationship Id="rId84" Type="http://schemas.openxmlformats.org/officeDocument/2006/relationships/control" Target="../activeX/activeX80.xml"/>
  <Relationship Id="rId85" Type="http://schemas.openxmlformats.org/officeDocument/2006/relationships/control" Target="../activeX/activeX81.xml"/>
  <Relationship Id="rId86" Type="http://schemas.openxmlformats.org/officeDocument/2006/relationships/control" Target="../activeX/activeX82.xml"/>
  <Relationship Id="rId87" Type="http://schemas.openxmlformats.org/officeDocument/2006/relationships/control" Target="../activeX/activeX83.xml"/>
  <Relationship Id="rId88" Type="http://schemas.openxmlformats.org/officeDocument/2006/relationships/control" Target="../activeX/activeX84.xml"/>
  <Relationship Id="rId89" Type="http://schemas.openxmlformats.org/officeDocument/2006/relationships/control" Target="../activeX/activeX85.xml"/>
  <Relationship Id="rId9" Type="http://schemas.openxmlformats.org/officeDocument/2006/relationships/image" Target="../media/image7.emf"/>
  <Relationship Id="rId90" Type="http://schemas.openxmlformats.org/officeDocument/2006/relationships/control" Target="../activeX/activeX86.xml"/>
  <Relationship Id="rId91" Type="http://schemas.openxmlformats.org/officeDocument/2006/relationships/control" Target="../activeX/activeX87.xml"/>
  <Relationship Id="rId92" Type="http://schemas.openxmlformats.org/officeDocument/2006/relationships/control" Target="../activeX/activeX88.xml"/>
  <Relationship Id="rId93" Type="http://schemas.openxmlformats.org/officeDocument/2006/relationships/control" Target="../activeX/activeX89.xml"/>
  <Relationship Id="rId94" Type="http://schemas.openxmlformats.org/officeDocument/2006/relationships/control" Target="../activeX/activeX90.xml"/>
  <Relationship Id="rId95" Type="http://schemas.openxmlformats.org/officeDocument/2006/relationships/control" Target="../activeX/activeX91.xml"/>
  <Relationship Id="rId96" Type="http://schemas.openxmlformats.org/officeDocument/2006/relationships/control" Target="../activeX/activeX92.xml"/>
  <Relationship Id="rId97" Type="http://schemas.openxmlformats.org/officeDocument/2006/relationships/control" Target="../activeX/activeX93.xml"/>
  <Relationship Id="rId98" Type="http://schemas.openxmlformats.org/officeDocument/2006/relationships/control" Target="../activeX/activeX94.xml"/>
  <Relationship Id="rId99" Type="http://schemas.openxmlformats.org/officeDocument/2006/relationships/control" Target="../activeX/activeX95.xml"/>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6.bin"/>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7.bin"/>
</Relationships>

</file>

<file path=xl/worksheets/_rels/sheet6.xml.rels><?xml version="1.0" encoding="UTF-8"?>

<Relationships xmlns="http://schemas.openxmlformats.org/package/2006/relationships">
  <Relationship Id="rId1" Type="http://schemas.openxmlformats.org/officeDocument/2006/relationships/printerSettings" Target="../printerSettings/printerSettings8.bin"/>
  <Relationship Id="rId2" Type="http://schemas.openxmlformats.org/officeDocument/2006/relationships/printerSettings" Target="../printerSettings/printerSettings9.bin"/>
  <Relationship Id="rId3" Type="http://schemas.openxmlformats.org/officeDocument/2006/relationships/drawing" Target="../drawings/drawing4.xml"/>
  <Relationship Id="rId4" Type="http://schemas.openxmlformats.org/officeDocument/2006/relationships/vmlDrawing" Target="../drawings/vmlDrawing3.vml"/>
  <Relationship Id="rId5" Type="http://schemas.openxmlformats.org/officeDocument/2006/relationships/ctrlProp" Target="../ctrlProps/ctrlProp2.xml"/>
</Relationships>

</file>

<file path=xl/worksheets/_rels/sheet7.xml.rels><?xml version="1.0" encoding="UTF-8"?>

<Relationships xmlns="http://schemas.openxmlformats.org/package/2006/relationships">
  <Relationship Id="rId1" Type="http://schemas.openxmlformats.org/officeDocument/2006/relationships/printerSettings" Target="../printerSettings/printerSettings10.bin"/>
  <Relationship Id="rId2" Type="http://schemas.openxmlformats.org/officeDocument/2006/relationships/drawing" Target="../drawings/drawing5.xml"/>
  <Relationship Id="rId3" Type="http://schemas.openxmlformats.org/officeDocument/2006/relationships/vmlDrawing" Target="../drawings/vmlDrawing4.vml"/>
  <Relationship Id="rId4" Type="http://schemas.openxmlformats.org/officeDocument/2006/relationships/ctrlProp" Target="../ctrlProps/ctrlProp3.xml"/>
</Relationships>

</file>

<file path=xl/worksheets/_rels/sheet8.xml.rels><?xml version="1.0" encoding="UTF-8"?>

<Relationships xmlns="http://schemas.openxmlformats.org/package/2006/relationships">
  <Relationship Id="rId1" Type="http://schemas.openxmlformats.org/officeDocument/2006/relationships/printerSettings" Target="../printerSettings/printerSettings11.bin"/>
</Relationships>

</file>

<file path=xl/worksheets/_rels/sheet10.xml.rels><?xml version="1.0" encoding="UTF-8"?>

<Relationships xmlns="http://schemas.openxmlformats.org/package/2006/relationships">
  <Relationship Id="rId1" Type="http://schemas.openxmlformats.org/officeDocument/2006/relationships/printerSettings" Target="../printerSettings/printerSettings12.bin"/>
</Relationships>

</file>

<file path=xl/worksheets/_rels/sheet11.xml.rels><?xml version="1.0" encoding="UTF-8"?>

<Relationships xmlns="http://schemas.openxmlformats.org/package/2006/relationships">
  <Relationship Id="rId1" Type="http://schemas.openxmlformats.org/officeDocument/2006/relationships/printerSettings" Target="../printerSettings/printerSettings13.bin"/>
  <Relationship Id="rId2" Type="http://schemas.openxmlformats.org/officeDocument/2006/relationships/printerSettings" Target="../printerSettings/printerSettings14.bin"/>
</Relationships>

</file>

<file path=xl/worksheets/_rels/sheet12.xml.rels><?xml version="1.0" encoding="UTF-8"?>

<Relationships xmlns="http://schemas.openxmlformats.org/package/2006/relationships">
  <Relationship Id="rId1" Type="http://schemas.openxmlformats.org/officeDocument/2006/relationships/printerSettings" Target="../printerSettings/printerSettings15.bin"/>
</Relationships>

</file>

<file path=xl/worksheets/_rels/sheet13.xml.rels><?xml version="1.0" encoding="UTF-8"?>

<Relationships xmlns="http://schemas.openxmlformats.org/package/2006/relationships">
  <Relationship Id="rId1" Type="http://schemas.openxmlformats.org/officeDocument/2006/relationships/printerSettings" Target="../printerSettings/printerSettings16.bin"/>
</Relationships>

</file>

<file path=xl/worksheets/_rels/sheet14.xml.rels><?xml version="1.0" encoding="UTF-8"?>

<Relationships xmlns="http://schemas.openxmlformats.org/package/2006/relationships">
  <Relationship Id="rId1" Type="http://schemas.openxmlformats.org/officeDocument/2006/relationships/printerSettings" Target="../printerSettings/printerSettings17.bin"/>
  <Relationship Id="rId2" Type="http://schemas.openxmlformats.org/officeDocument/2006/relationships/printerSettings" Target="../printerSettings/printerSettings18.bin"/>
</Relationships>

</file>

<file path=xl/worksheets/_rels/sheet15.xml.rels><?xml version="1.0" encoding="UTF-8"?>

<Relationships xmlns="http://schemas.openxmlformats.org/package/2006/relationships">
  <Relationship Id="rId1" Type="http://schemas.openxmlformats.org/officeDocument/2006/relationships/printerSettings" Target="../printerSettings/printerSettings19.bin"/>
  <Relationship Id="rId2" Type="http://schemas.openxmlformats.org/officeDocument/2006/relationships/printerSettings" Target="../printerSettings/printerSettings20.bin"/>
</Relationships>

</file>

<file path=xl/worksheets/_rels/sheet16.xml.rels><?xml version="1.0" encoding="UTF-8"?>

<Relationships xmlns="http://schemas.openxmlformats.org/package/2006/relationships">
  <Relationship Id="rId1" Type="http://schemas.openxmlformats.org/officeDocument/2006/relationships/printerSettings" Target="../printerSettings/printerSettings21.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3:C67"/>
  <sheetViews>
    <sheetView showGridLines="0" zoomScaleNormal="100" workbookViewId="0">
      <selection activeCell="C1" sqref="C1"/>
    </sheetView>
  </sheetViews>
  <sheetFormatPr defaultColWidth="9.140625" defaultRowHeight="14.25"/>
  <cols>
    <col min="1" max="1" customWidth="true" style="32" width="15.7109375" collapsed="false"/>
    <col min="2" max="2" customWidth="true" style="33" width="7.7109375" collapsed="false"/>
    <col min="3" max="3" customWidth="true" style="36" width="139.42578125" collapsed="false"/>
    <col min="4" max="4" style="32" width="9.140625" collapsed="false"/>
    <col min="5" max="256" customWidth="true" hidden="true" style="32" width="0.0" collapsed="false"/>
    <col min="257" max="16384" style="32" width="9.140625" collapsed="false"/>
  </cols>
  <sheetData>
    <row r="3" spans="2:3" ht="22.5">
      <c r="C3" s="34" t="str">
        <f>Labels!$C$139</f>
        <v>NSF Certification Audit Input Spreadsheet</v>
      </c>
    </row>
    <row r="4" spans="2:3">
      <c r="C4" s="32"/>
    </row>
    <row r="5" spans="2:3" ht="19.5">
      <c r="C5" s="35" t="str">
        <f>Labels!$C$140</f>
        <v>Important Notes</v>
      </c>
    </row>
    <row r="9" spans="2:3">
      <c r="C9" s="157" t="str">
        <f>Labels!$C$278</f>
        <v>Important : Actions to be taken prior to and on the day of the audit</v>
      </c>
    </row>
    <row r="11" spans="2:3" ht="28.5">
      <c r="B11" s="33" t="s">
        <v>366</v>
      </c>
      <c r="C11" s="36" t="str">
        <f>Labels!$C$279</f>
        <v>Please ensure that you are in possession of an up to date registration/renewal form for the producer being assessed, prior to conducting any audit.</v>
      </c>
    </row>
    <row r="13" spans="2:3" ht="57">
      <c r="B13" s="33" t="s">
        <v>365</v>
      </c>
      <c r="C13" s="36" t="str">
        <f>TRIM(Labels!$C$280) &amp; " " &amp; TRIM(Labels!$C$281)</f>
        <v>Please ensure that any amendments made to the producer’s registration details at the time of the audit are altered on the client and registered crops sheets and section 3 on the client sheet is completed. The local office must be made aware of any changes made to registration details as soon as possible after the audit so that an amendment template can be created and sent to NSF Certification UK along with the audit pack.</v>
      </c>
    </row>
    <row r="15" spans="2:3" ht="42.75">
      <c r="B15" s="33" t="s">
        <v>367</v>
      </c>
      <c r="C15" s="37" t="str">
        <f>TRIM(Labels!$C$282) &amp; " " &amp; TRIM(Labels!$C$301)</f>
        <v>The Client sheet, Registered Crops sheet and Non-Compliance Report must be printed out and signed by both the producer and auditor at the end of the audit. A copy of these must be left with the producer and submitted with the audit pack.</v>
      </c>
    </row>
    <row r="17" spans="2:3">
      <c r="C17" s="157" t="str">
        <f>Labels!$C$283</f>
        <v>General Instructions</v>
      </c>
    </row>
    <row r="19" spans="2:3">
      <c r="B19" s="33" t="s">
        <v>366</v>
      </c>
      <c r="C19" s="36" t="str">
        <f>Labels!$C$126</f>
        <v>This workbook is best viewed at 100% zoom with a screen resolution of at least 1280 x 1024.</v>
      </c>
    </row>
    <row r="21" spans="2:3">
      <c r="B21" s="33" t="s">
        <v>365</v>
      </c>
      <c r="C21" s="36" t="str">
        <f>Labels!$C$127</f>
        <v>You should ensure that the Calculation mode is set to Automatic otherwise validation messages will not change automatically.</v>
      </c>
    </row>
    <row r="23" spans="2:3">
      <c r="B23" s="33" t="s">
        <v>367</v>
      </c>
      <c r="C23" s="37" t="str">
        <f>Labels!$C$128</f>
        <v>Do not insert, delete or rename any of the sheets in this workbook.</v>
      </c>
    </row>
    <row r="25" spans="2:3">
      <c r="B25" s="33" t="s">
        <v>368</v>
      </c>
      <c r="C25" s="37" t="str">
        <f>Labels!$C$129</f>
        <v>Do not move any data from one cell to another, using cut &amp; paste or drag &amp; drop.</v>
      </c>
    </row>
    <row r="27" spans="2:3" ht="28.5">
      <c r="B27" s="33" t="s">
        <v>369</v>
      </c>
      <c r="C27" s="36" t="str">
        <f>Labels!$C$130</f>
        <v>If you type a comment into the wrong cell, you may copy &amp; paste it into the correct cell and then delete the contents of the original cell.</v>
      </c>
    </row>
    <row r="29" spans="2:3" ht="28.5">
      <c r="B29" s="33" t="s">
        <v>370</v>
      </c>
      <c r="C29" s="37" t="str">
        <f>TRIM(Labels!$C$131) &amp; " " &amp; TRIM(Labels!$C$145)</f>
        <v>Do not copy drop down text answers from one control point to another. You may copy comments or evidence between control points.</v>
      </c>
    </row>
    <row r="30" spans="2:3">
      <c r="C30" s="37"/>
    </row>
    <row r="31" spans="2:3">
      <c r="C31" s="157" t="str">
        <f>Labels!$C$284</f>
        <v>Client Sheet</v>
      </c>
    </row>
    <row r="33" spans="2:3" ht="28.5">
      <c r="B33" s="33" t="s">
        <v>366</v>
      </c>
      <c r="C33" s="36" t="str">
        <f>Labels!$C$132</f>
        <v>On the Client sheet, the Status message must read Validation Complete before you submit it to NSF. Any other message here will result in your submission being returned to you for correction.</v>
      </c>
    </row>
    <row r="35" spans="2:3" ht="28.5">
      <c r="B35" s="33" t="s">
        <v>365</v>
      </c>
      <c r="C35" s="36" t="str">
        <f>TRIM(Labels!$C$252) &amp; " " &amp; TRIM(Labels!$C$256)</f>
        <v>Please ensure all relevant personnel who attend the audit and their position/title, are recorded in section 2 under ‘other attendees’. For example this includes Witness/Evaluator auditors, any trainees, consultants etc.</v>
      </c>
    </row>
    <row r="37" spans="2:3" ht="28.5">
      <c r="B37" s="33" t="s">
        <v>367</v>
      </c>
      <c r="C37" s="36" t="str">
        <f>Labels!$C$253</f>
        <v>If the audit extends into a second calendar day and/or the personnel attending the audit change, please ensure that this is recorded clearly in the comments section of the Non-conformance report worksheet.</v>
      </c>
    </row>
    <row r="39" spans="2:3" ht="28.5">
      <c r="B39" s="33" t="s">
        <v>368</v>
      </c>
      <c r="C39" s="37" t="str">
        <f>Labels!$C$285</f>
        <v>Please indicate in section 3 if any amendments have been made to the client’s details and/or the registered crops details on the day of the audit.</v>
      </c>
    </row>
    <row r="41" spans="2:3" ht="28.5">
      <c r="B41" s="33" t="s">
        <v>369</v>
      </c>
      <c r="C41" s="36" t="str">
        <f>Labels!$C$286</f>
        <v>To demonstrate the audit process is closed in section 6, please ensure that the audit process closed declaration is set to ‘Yes’ on the Non-Compliance Report sheet.</v>
      </c>
    </row>
    <row r="43" spans="2:3">
      <c r="C43" s="157" t="str">
        <f>Labels!$C$287</f>
        <v>Registered Crops Sheet</v>
      </c>
    </row>
    <row r="45" spans="2:3" ht="28.5">
      <c r="B45" s="33" t="s">
        <v>366</v>
      </c>
      <c r="C45" s="36" t="str">
        <f>Labels!$C$288</f>
        <v>Please ensure an answer is given for the criteria required in ALL of the columns shown. Either an area (Number) or Yes/No (please type Y/N only) answer is required to be typed into the boxes (as applicable).</v>
      </c>
    </row>
    <row r="47" spans="2:3" ht="28.5">
      <c r="B47" s="33" t="s">
        <v>365</v>
      </c>
      <c r="C47" s="36" t="str">
        <f>TRIM(Labels!$C$289) &amp; " " &amp; TRIM(Labels!$C$290)</f>
        <v>If any explanation is required and/or further countries of destination are required, please can you add this detail in the Auditor Comments section. Under the heading Nurture Module, please indicate if this is applicable or not (Yes/No) by typing (Y/N).</v>
      </c>
    </row>
    <row r="49" spans="2:3" ht="28.5">
      <c r="B49" s="33" t="s">
        <v>367</v>
      </c>
      <c r="C49" s="36" t="str">
        <f>Labels!$C$291</f>
        <v>If product handling is excluded from the certification scope and harvest is not being audited this time, then please can you identify in the Auditors Comments Section what relevant agronomic activities have been seen?</v>
      </c>
    </row>
    <row r="51" spans="2:3">
      <c r="C51" s="157" t="str">
        <f>Labels!$C$292</f>
        <v>Control Points Sheet</v>
      </c>
    </row>
    <row r="53" spans="2:3" ht="28.5">
      <c r="B53" s="33" t="s">
        <v>366</v>
      </c>
      <c r="C53" s="36" t="str">
        <f>Labels!$C$133</f>
        <v>On the Control Points sheet, use the Validation filter to look for questions that have not yet been fully answered. Any X entries in this column will result in your submission being rejected.</v>
      </c>
    </row>
    <row r="55" spans="2:3" ht="57">
      <c r="B55" s="33" t="s">
        <v>365</v>
      </c>
      <c r="C55" s="36" t="str">
        <f>TRIM(Labels!$C$134) &amp; " " &amp; TRIM(Labels!$C$135)</f>
        <v>On the Control Points sheet, Answer 1 is your observation on the day of the audit. Answer 2 is the status following submission and acceptance of any corrective evidence. To the right of Answer 1 you should enter more details of what was observed on the day. To the right of Answer 2 (if applicable) you should enter details of the evidence received, including the date of receipt.</v>
      </c>
    </row>
    <row r="57" spans="2:3" ht="42.75">
      <c r="B57" s="33" t="s">
        <v>367</v>
      </c>
      <c r="C57" s="36" t="str">
        <f>TRIM(Labels!$C$144) &amp; " " &amp; TRIM(Labels!$C$146)</f>
        <v>On the Control Points sheet, if following receipt of corrective actions no or only partial improvement is achieved (i.e. the control point is still non-compliant), then do not upgrade or put any comment. In this case please make a note of this in the comments section on the non-conformance report sheet.</v>
      </c>
    </row>
    <row r="59" spans="2:3" ht="28.5">
      <c r="B59" s="33" t="s">
        <v>368</v>
      </c>
      <c r="C59" s="36" t="str">
        <f>Labels!$C$293</f>
        <v>If the control point indicates that a comment is required please ensure that this is completed and as a minimum, meets the requirements of the GLOBALG.A.P. Inspection Methodology.</v>
      </c>
    </row>
    <row r="61" spans="2:3">
      <c r="C61" s="157" t="str">
        <f>Labels!$C$294</f>
        <v>Non-Compliance Report Sheet</v>
      </c>
    </row>
    <row r="63" spans="2:3">
      <c r="B63" s="33" t="s">
        <v>366</v>
      </c>
      <c r="C63" s="36" t="str">
        <f>Labels!$C$295</f>
        <v>Please ensure you indicate that the audit process has been closed before submitting the audit pack for certification.</v>
      </c>
    </row>
    <row r="65" spans="2:3" ht="42.75">
      <c r="B65" s="33" t="s">
        <v>365</v>
      </c>
      <c r="C65" s="36" t="str">
        <f>TRIM(Labels!$C$296) &amp; " " &amp; TRIM(Labels!$C$297)</f>
        <v>Please use the Auditor Comments box if you need to record any further details regarding the audit, which will be useful to the certifier when they are making a certification decision. This must include if the producer has agreed NOT to submit any corrective evidence.</v>
      </c>
    </row>
    <row r="67" spans="2:3" ht="28.5">
      <c r="B67" s="33" t="s">
        <v>367</v>
      </c>
      <c r="C67" s="37" t="str">
        <f>Labels!$C$298</f>
        <v>Please ensure when signing off corrective evidence that the date evidence was received from the producer is stated.</v>
      </c>
    </row>
  </sheetData>
  <sheetProtection password="9534" sheet="1" objects="1" scenarios="1" selectLockedCells="1" selectUnlockedCells="1"/>
  <customSheetViews>
    <customSheetView guid="{7DA07996-06D1-47BC-BC6A-CCE2EA0F4462}" showGridLines="0">
      <selection activeCell="C9" sqref="C9"/>
      <pageMargins left="0.75" right="0.75" top="1" bottom="1" header="0.5" footer="0.5"/>
      <pageSetup paperSize="9" orientation="portrait" horizontalDpi="300" verticalDpi="300" r:id="rId1"/>
      <headerFooter alignWithMargins="0"/>
    </customSheetView>
  </customSheetViews>
  <phoneticPr fontId="2" type="noConversion"/>
  <pageMargins left="0.75" right="0.75" top="1" bottom="1" header="0.5" footer="0.5"/>
  <pageSetup paperSize="9" scale="10" orientation="landscape" horizontalDpi="300" verticalDpi="300" r:id="rId2"/>
  <headerFooter alignWithMargin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Z65536"/>
  <sheetViews>
    <sheetView showGridLines="0" tabSelected="1" workbookViewId="0">
      <pane ySplit="3" topLeftCell="A4" activePane="bottomLeft" state="frozen"/>
      <selection pane="bottomLeft" activeCell="D41" sqref="D41:J41"/>
    </sheetView>
  </sheetViews>
  <sheetFormatPr defaultColWidth="9.140625" defaultRowHeight="12.75"/>
  <cols>
    <col min="1" max="1" customWidth="true" style="88" width="1.7109375" collapsed="false"/>
    <col min="2" max="2" customWidth="true" style="88" width="13.0" collapsed="false"/>
    <col min="3" max="4" customWidth="true" style="88" width="12.7109375" collapsed="false"/>
    <col min="5" max="5" customWidth="true" style="88" width="12.5703125" collapsed="false"/>
    <col min="6" max="6" customWidth="true" style="88" width="38.42578125" collapsed="false"/>
    <col min="7" max="7" customWidth="true" style="88" width="17.5703125" collapsed="false"/>
    <col min="8" max="8" customWidth="true" style="88" width="12.7109375" collapsed="false"/>
    <col min="9" max="9" customWidth="true" style="88" width="11.85546875" collapsed="false"/>
    <col min="10" max="10" customWidth="true" style="88" width="12.7109375" collapsed="false"/>
    <col min="11" max="11" customWidth="true" hidden="true" style="88" width="6.28515625" collapsed="false"/>
    <col min="12" max="12" customWidth="true" hidden="true" style="88" width="9.140625" collapsed="false"/>
    <col min="13" max="13" customWidth="true" hidden="true" style="88" width="15.140625" collapsed="false"/>
    <col min="14" max="19" customWidth="true" hidden="true" style="88" width="9.140625" collapsed="false"/>
    <col min="20" max="20" customWidth="true" hidden="true" style="88" width="9.28515625" collapsed="false"/>
    <col min="21" max="256" customWidth="true" hidden="true" style="88" width="0.0" collapsed="false"/>
    <col min="257" max="16384" style="88" width="9.140625" collapsed="false"/>
  </cols>
  <sheetData>
    <row r="1" spans="1:24" ht="14.25" thickTop="1" thickBot="1">
      <c r="B1" s="492">
        <f>IF(C2=Labels!$C$113,1,0)</f>
        <v>1</v>
      </c>
      <c r="P1" s="88">
        <f>IF(C2=Labels!$C$113,1,0)</f>
        <v>1</v>
      </c>
      <c r="Q1" s="88">
        <f>MAX(D18,D19,D26)</f>
        <v>0</v>
      </c>
      <c r="V1" s="89" t="s">
        <v>535</v>
      </c>
      <c r="W1" s="90"/>
    </row>
    <row r="2" spans="1:24" ht="14.25" thickTop="1" thickBot="1">
      <c r="B2" s="492"/>
      <c r="C2" s="91" t="str">
        <f>T11</f>
        <v>Validation Complete</v>
      </c>
      <c r="D2" s="91"/>
      <c r="E2" s="91"/>
      <c r="F2" s="91"/>
      <c r="G2" s="91"/>
      <c r="H2" s="91"/>
      <c r="I2" s="91"/>
      <c r="J2" s="91"/>
      <c r="M2" s="88" t="s">
        <v>20</v>
      </c>
    </row>
    <row r="3" spans="1:24" ht="13.5" thickBot="1">
      <c r="B3" s="492"/>
      <c r="E3" s="493"/>
      <c r="F3" s="494"/>
      <c r="L3" s="92" t="s">
        <v>17</v>
      </c>
      <c r="M3" s="93" t="s">
        <v>18</v>
      </c>
      <c r="N3" s="94" t="s">
        <v>1055</v>
      </c>
    </row>
    <row r="4" spans="1:24" ht="14.25" thickTop="1" thickBot="1">
      <c r="A4" s="95"/>
      <c r="B4" s="95"/>
      <c r="C4" s="95"/>
      <c r="D4" s="95"/>
      <c r="E4" s="95"/>
      <c r="F4" s="95"/>
      <c r="G4" s="95"/>
      <c r="H4" s="95"/>
      <c r="I4" s="95"/>
      <c r="J4" s="95"/>
      <c r="K4" s="95"/>
      <c r="L4" s="96" t="s">
        <v>19</v>
      </c>
      <c r="M4" s="96"/>
      <c r="N4" s="96"/>
      <c r="T4" s="97">
        <f>MAX(D38,D39,D40)</f>
        <v>108935</v>
      </c>
      <c r="U4" s="88" t="s">
        <v>43</v>
      </c>
    </row>
    <row r="5" spans="1:24" ht="20.25" customHeight="1" thickTop="1">
      <c r="A5" s="95"/>
      <c r="B5" s="498" t="s">
        <v>1159</v>
      </c>
      <c r="C5" s="498"/>
      <c r="D5" s="498"/>
      <c r="E5" s="498"/>
      <c r="F5" s="498"/>
      <c r="G5" s="498"/>
      <c r="H5" s="498"/>
      <c r="I5" s="498"/>
      <c r="J5" s="498"/>
      <c r="K5" s="98"/>
      <c r="L5" s="99" t="str">
        <f>IF(AND(L4="X",TRIM(C10&amp;"")="")=TRUE,Labels!$C$106,L6)</f>
        <v>Validation Complete</v>
      </c>
      <c r="M5" s="100"/>
      <c r="N5" s="101"/>
      <c r="T5" s="102">
        <v>0</v>
      </c>
    </row>
    <row r="6" spans="1:24" ht="20.25" customHeight="1" thickBot="1">
      <c r="A6" s="95"/>
      <c r="B6" s="499" t="str">
        <f>Labels!C2</f>
        <v>Audit Details</v>
      </c>
      <c r="C6" s="499"/>
      <c r="D6" s="499"/>
      <c r="E6" s="499"/>
      <c r="F6" s="499"/>
      <c r="G6" s="499"/>
      <c r="H6" s="499"/>
      <c r="I6" s="499"/>
      <c r="J6" s="499"/>
      <c r="K6" s="95"/>
      <c r="L6" s="99" t="str">
        <f>IF(AND(M4="X",TRIM(C11&amp;"")="")=TRUE,Labels!$C$106,L7)</f>
        <v>Validation Complete</v>
      </c>
      <c r="M6" s="100"/>
      <c r="N6" s="101"/>
      <c r="T6" s="103">
        <v>0</v>
      </c>
    </row>
    <row r="7" spans="1:24">
      <c r="A7" s="95"/>
      <c r="B7" s="95"/>
      <c r="C7" s="500" t="str">
        <f>Labels!C3</f>
        <v>Complete using Microsoft Excel 2007 or later</v>
      </c>
      <c r="D7" s="500"/>
      <c r="E7" s="500"/>
      <c r="F7" s="500"/>
      <c r="G7" s="500"/>
      <c r="H7" s="500"/>
      <c r="I7" s="500"/>
      <c r="J7" s="95"/>
      <c r="K7" s="95"/>
      <c r="L7" s="99" t="str">
        <f>IF(OR(D18="",Q7=0,Q7=1000,D24="",D19="")=TRUE,Labels!$C$105,M7)</f>
        <v>Validation Complete</v>
      </c>
      <c r="M7" s="100" t="str">
        <f>IF(LEN(D19)&gt;200,Labels!$C$302,N7)</f>
        <v>Validation Complete</v>
      </c>
      <c r="N7" s="101" t="str">
        <f>IF(LEN(D24)&gt;80,Labels!$C$303,L8)</f>
        <v>Validation Complete</v>
      </c>
      <c r="O7" s="92" t="s">
        <v>334</v>
      </c>
      <c r="P7" s="93"/>
      <c r="Q7" s="94" t="str">
        <f>IF(ISNA(X23),0,X23)</f>
        <v>ITA</v>
      </c>
      <c r="T7" s="104" t="s">
        <v>667</v>
      </c>
    </row>
    <row r="8" spans="1:24">
      <c r="A8" s="95"/>
      <c r="B8" s="501"/>
      <c r="C8" s="501"/>
      <c r="D8" s="95"/>
      <c r="E8" s="95"/>
      <c r="F8" s="95"/>
      <c r="G8" s="268" t="s">
        <v>1041</v>
      </c>
      <c r="H8" s="502" t="s">
        <v>1160</v>
      </c>
      <c r="I8" s="502"/>
      <c r="J8" s="502"/>
      <c r="K8" s="95"/>
      <c r="L8" s="99" t="str">
        <f>IF(D27="",Labels!$C$163,L9)</f>
        <v>Validation Complete</v>
      </c>
      <c r="M8" s="100"/>
      <c r="N8" s="101"/>
      <c r="O8" s="105" t="s">
        <v>393</v>
      </c>
      <c r="Q8" s="101">
        <f>IF(ISNA(Z23),0,Z23)</f>
        <v>0</v>
      </c>
      <c r="T8" s="106">
        <v>0</v>
      </c>
    </row>
    <row r="9" spans="1:24" ht="13.5" thickBot="1">
      <c r="A9" s="95"/>
      <c r="B9" s="503" t="str">
        <f>IF(QMSFLAG="X",Labels!$C$304,Labels!$C$4)</f>
        <v>Grower Registration No</v>
      </c>
      <c r="C9" s="503"/>
      <c r="D9" s="503"/>
      <c r="E9" s="503"/>
      <c r="F9" s="503"/>
      <c r="G9" s="503"/>
      <c r="H9" s="503"/>
      <c r="I9" s="503"/>
      <c r="J9" s="503"/>
      <c r="K9" s="95"/>
      <c r="L9" s="99" t="str">
        <f>IF(OR(D38="",D39="",D40="",H40="",F39="",H39="",NOT(OR(ISNUMBER(J39),J39="NEW")),J40="",D41=""),Labels!$C$108,L10)</f>
        <v>Validation Complete</v>
      </c>
      <c r="M9" s="100"/>
      <c r="N9" s="101"/>
      <c r="O9" s="107" t="s">
        <v>394</v>
      </c>
      <c r="Q9" s="108">
        <f>IF(ISNA(X35),0,X35)</f>
        <v>0</v>
      </c>
      <c r="T9" s="109">
        <v>0</v>
      </c>
    </row>
    <row r="10" spans="1:24" ht="15.95" customHeight="1" thickTop="1" thickBot="1">
      <c r="A10" s="95"/>
      <c r="B10" s="223" t="str">
        <f>Labels!C255</f>
        <v>CMi</v>
      </c>
      <c r="C10" s="707" t="s">
        <v>2841</v>
      </c>
      <c r="D10" s="708"/>
      <c r="E10" s="709"/>
      <c r="F10" s="468" t="s">
        <v>1161</v>
      </c>
      <c r="G10" s="469"/>
      <c r="H10" s="469"/>
      <c r="I10" s="143"/>
      <c r="K10" s="95"/>
      <c r="L10" s="99" t="str">
        <f>IF(L44="",Labels!$C$262,L11)</f>
        <v>Validation Complete</v>
      </c>
      <c r="M10" s="100"/>
      <c r="N10" s="101"/>
      <c r="P10" s="111">
        <f>MAX(D18,D19,D20,D21,D22,D24,D25,D26)</f>
        <v>0</v>
      </c>
      <c r="Q10" s="112" t="s">
        <v>44</v>
      </c>
    </row>
    <row r="11" spans="1:24" ht="15.95" customHeight="1" thickTop="1" thickBot="1">
      <c r="A11" s="95"/>
      <c r="B11" s="223" t="str">
        <f>Labels!C219</f>
        <v>GGN</v>
      </c>
      <c r="C11" s="710" t="s">
        <v>2842</v>
      </c>
      <c r="D11" s="711"/>
      <c r="E11" s="712"/>
      <c r="F11" s="470"/>
      <c r="G11" s="471"/>
      <c r="H11" s="471"/>
      <c r="I11" s="113"/>
      <c r="J11" s="113"/>
      <c r="K11" s="95"/>
      <c r="L11" s="99" t="str">
        <f>IF(OR(D48="",J48="",D49="",J49=""),Labels!$C$111,L12)</f>
        <v>Validation Complete</v>
      </c>
      <c r="M11" s="100"/>
      <c r="N11" s="101"/>
      <c r="P11" s="114">
        <f>MAX(D30,D31,D32,D33,D34)</f>
        <v>0</v>
      </c>
      <c r="S11" s="88" t="s">
        <v>42</v>
      </c>
      <c r="T11" s="92" t="str">
        <f>IF(P13&lt;&gt;Labels!C113,P13,T12)</f>
        <v>Validation Complete</v>
      </c>
      <c r="U11" s="93"/>
      <c r="V11" s="94"/>
    </row>
    <row r="12" spans="1:24" ht="15.95" hidden="1" customHeight="1" thickTop="1" thickBot="1">
      <c r="A12" s="95"/>
      <c r="B12" s="110" t="s">
        <v>59</v>
      </c>
      <c r="C12" s="495"/>
      <c r="D12" s="496"/>
      <c r="E12" s="497"/>
      <c r="F12" s="470" t="str">
        <f>Labels!C6</f>
        <v>N.B. Multiple reg nos apply to NURTURE Module audits only and all MUST relate to the same farm detailed below.</v>
      </c>
      <c r="G12" s="471"/>
      <c r="H12" s="471"/>
      <c r="I12" s="113"/>
      <c r="J12" s="113"/>
      <c r="K12" s="95"/>
      <c r="L12" s="99" t="str">
        <f>L13</f>
        <v>Validation Complete</v>
      </c>
      <c r="M12" s="100"/>
      <c r="N12" s="101"/>
      <c r="P12" s="114">
        <f>MAX(H18,H19,H20,H21,H22,H24,F27)</f>
        <v>0</v>
      </c>
      <c r="T12" s="105" t="str">
        <f>IF(ControlPoints!AF7&lt;&gt;0,Labels!C$136,T13)</f>
        <v>Validation Complete</v>
      </c>
      <c r="U12" s="100"/>
      <c r="V12" s="101"/>
    </row>
    <row r="13" spans="1:24" ht="15.95" hidden="1" customHeight="1" thickTop="1" thickBot="1">
      <c r="A13" s="95"/>
      <c r="B13" s="110" t="s">
        <v>60</v>
      </c>
      <c r="C13" s="495"/>
      <c r="D13" s="496"/>
      <c r="E13" s="497"/>
      <c r="F13" s="470"/>
      <c r="G13" s="471"/>
      <c r="H13" s="471"/>
      <c r="I13" s="113"/>
      <c r="J13" s="113"/>
      <c r="K13" s="115"/>
      <c r="L13" s="195" t="str">
        <f>IF(RegisteredCrops!W6="X",Labels!$C$277,T14)</f>
        <v>Validation Complete</v>
      </c>
      <c r="M13" s="116"/>
      <c r="N13" s="108"/>
      <c r="P13" s="117" t="str">
        <f>IF(OR(ISERR(P10),ISERR(P11),ISERR(P12),ISERR(T4),ISERR(T5),ISERR(T6),ISERR(T7),ISERR(T8),ISERR(T9)),"You are not allowed to cut &amp; paste or move cells on this page. Press Ctrl-z immediately to try and fix this error.",L5)</f>
        <v>Validation Complete</v>
      </c>
      <c r="T13" s="107" t="str">
        <f>IF(ControlPoints!AC2="X",Labels!C137,Labels!C113)</f>
        <v>Validation Complete</v>
      </c>
      <c r="U13" s="116"/>
      <c r="V13" s="108"/>
    </row>
    <row r="14" spans="1:24" ht="15.95" hidden="1" customHeight="1" thickTop="1" thickBot="1">
      <c r="A14" s="95"/>
      <c r="B14" s="110" t="s">
        <v>61</v>
      </c>
      <c r="C14" s="495"/>
      <c r="D14" s="496"/>
      <c r="E14" s="497"/>
      <c r="F14" s="470"/>
      <c r="G14" s="471"/>
      <c r="H14" s="471"/>
      <c r="I14" s="113"/>
      <c r="J14" s="113"/>
      <c r="K14" s="115"/>
      <c r="L14" s="195" t="str">
        <f>Labels!$C$113</f>
        <v>Validation Complete</v>
      </c>
      <c r="S14" s="118" t="s">
        <v>34</v>
      </c>
      <c r="T14" s="119" t="str">
        <f>L14</f>
        <v>Validation Complete</v>
      </c>
      <c r="U14" s="119"/>
      <c r="V14" s="119"/>
      <c r="W14" s="119"/>
      <c r="X14" s="120"/>
    </row>
    <row r="15" spans="1:24" ht="15.95" customHeight="1" thickTop="1">
      <c r="A15" s="95"/>
      <c r="B15" s="121"/>
      <c r="C15" s="122"/>
      <c r="D15" s="122"/>
      <c r="E15" s="122"/>
      <c r="F15" s="95"/>
      <c r="G15" s="95"/>
      <c r="H15" s="95"/>
      <c r="I15" s="95"/>
      <c r="J15" s="95"/>
      <c r="K15" s="115"/>
      <c r="L15" s="115"/>
      <c r="M15" s="123"/>
      <c r="P15" s="123"/>
      <c r="S15" s="123"/>
    </row>
    <row r="16" spans="1:24" ht="15.95" customHeight="1">
      <c r="A16" s="95"/>
      <c r="B16" s="476" t="str">
        <f>Labels!C7</f>
        <v>Section 1: Client Details</v>
      </c>
      <c r="C16" s="477"/>
      <c r="D16" s="477"/>
      <c r="E16" s="477"/>
      <c r="F16" s="477"/>
      <c r="G16" s="477"/>
      <c r="H16" s="477"/>
      <c r="I16" s="477"/>
      <c r="J16" s="478"/>
      <c r="K16" s="115"/>
      <c r="L16" s="115"/>
      <c r="M16" s="61"/>
      <c r="N16" s="61"/>
      <c r="P16" s="124"/>
      <c r="Q16" s="125"/>
      <c r="S16" s="124"/>
      <c r="T16" s="125"/>
    </row>
    <row r="17" spans="1:26" ht="15.75" customHeight="1">
      <c r="A17" s="95"/>
      <c r="B17" s="504" t="str">
        <f>IF(QMSFLAG="X",Labels!$C$305,Labels!$C$8)</f>
        <v>Producer Details</v>
      </c>
      <c r="C17" s="505"/>
      <c r="D17" s="505"/>
      <c r="E17" s="505"/>
      <c r="F17" s="506"/>
      <c r="G17" s="352"/>
      <c r="H17" s="353"/>
      <c r="I17" s="353"/>
      <c r="J17" s="354"/>
      <c r="K17" s="115"/>
      <c r="L17" s="115"/>
      <c r="M17" s="61"/>
      <c r="N17" s="61"/>
      <c r="P17" s="124"/>
      <c r="Q17" s="125"/>
      <c r="S17" s="124"/>
      <c r="T17" s="125"/>
    </row>
    <row r="18" spans="1:26" ht="15.95" customHeight="1">
      <c r="A18" s="95"/>
      <c r="B18" s="481" t="str">
        <f>IF(QMSFLAG="X",Labels!$C$306,Labels!$C$11)</f>
        <v>Name of Farm</v>
      </c>
      <c r="C18" s="482"/>
      <c r="D18" s="713" t="s">
        <v>2829</v>
      </c>
      <c r="E18" s="713"/>
      <c r="F18" s="714"/>
      <c r="G18" s="331"/>
      <c r="H18" s="355"/>
      <c r="I18" s="355"/>
      <c r="J18" s="356"/>
      <c r="K18" s="115"/>
      <c r="L18" s="115"/>
      <c r="M18" s="61"/>
      <c r="N18" s="61"/>
      <c r="P18" s="124"/>
      <c r="Q18" s="125"/>
      <c r="S18" s="124"/>
      <c r="T18" s="125"/>
    </row>
    <row r="19" spans="1:26" ht="15.95" customHeight="1">
      <c r="A19" s="95"/>
      <c r="B19" s="465" t="str">
        <f>Labels!C12</f>
        <v>Address</v>
      </c>
      <c r="C19" s="466"/>
      <c r="D19" s="715" t="s">
        <v>2830</v>
      </c>
      <c r="E19" s="716"/>
      <c r="F19" s="716"/>
      <c r="G19" s="331"/>
      <c r="H19" s="355"/>
      <c r="I19" s="355"/>
      <c r="J19" s="356"/>
      <c r="K19" s="115"/>
      <c r="L19" s="115"/>
      <c r="M19" s="61"/>
      <c r="N19" s="61"/>
      <c r="P19" s="124"/>
      <c r="Q19" s="125"/>
      <c r="R19" s="112"/>
      <c r="S19" s="124"/>
      <c r="T19" s="125"/>
    </row>
    <row r="20" spans="1:26" ht="15.95" customHeight="1">
      <c r="A20" s="95"/>
      <c r="B20" s="395" t="str">
        <f>Labels!C13</f>
        <v>Town</v>
      </c>
      <c r="C20" s="396"/>
      <c r="D20" s="715" t="s">
        <v>2831</v>
      </c>
      <c r="E20" s="716"/>
      <c r="F20" s="716"/>
      <c r="G20" s="331"/>
      <c r="H20" s="355"/>
      <c r="I20" s="355"/>
      <c r="J20" s="356"/>
      <c r="K20" s="115"/>
      <c r="L20" s="115"/>
      <c r="M20" s="61"/>
      <c r="N20" s="61"/>
      <c r="P20" s="124"/>
      <c r="Q20" s="125"/>
      <c r="R20" s="141" t="s">
        <v>534</v>
      </c>
      <c r="S20" s="124"/>
      <c r="T20" s="125"/>
    </row>
    <row r="21" spans="1:26" ht="15.95" customHeight="1">
      <c r="A21" s="95"/>
      <c r="B21" s="465" t="str">
        <f>Labels!C14</f>
        <v>Postcode</v>
      </c>
      <c r="C21" s="466"/>
      <c r="D21" s="717" t="s">
        <v>2832</v>
      </c>
      <c r="E21" s="718"/>
      <c r="F21" s="718"/>
      <c r="G21" s="331"/>
      <c r="H21" s="357"/>
      <c r="I21" s="357"/>
      <c r="J21" s="358"/>
      <c r="K21" s="115"/>
      <c r="L21" s="115"/>
      <c r="M21" s="61"/>
      <c r="N21" s="61"/>
      <c r="P21" s="124"/>
      <c r="Q21" s="125"/>
      <c r="R21" s="140">
        <v>1235</v>
      </c>
      <c r="S21" s="124"/>
      <c r="T21" s="125"/>
    </row>
    <row r="22" spans="1:26" ht="15.95" customHeight="1" thickBot="1">
      <c r="A22" s="95"/>
      <c r="B22" s="395" t="str">
        <f>Labels!C15</f>
        <v>Region</v>
      </c>
      <c r="C22" s="396"/>
      <c r="D22" s="715" t="s">
        <v>2833</v>
      </c>
      <c r="E22" s="716"/>
      <c r="F22" s="716"/>
      <c r="G22" s="331"/>
      <c r="H22" s="355"/>
      <c r="I22" s="355"/>
      <c r="J22" s="356"/>
      <c r="K22" s="115"/>
      <c r="L22" s="115"/>
      <c r="M22" s="61"/>
      <c r="N22" s="61"/>
      <c r="P22" s="124"/>
      <c r="Q22" s="125"/>
      <c r="R22" s="140"/>
      <c r="S22" s="124"/>
      <c r="T22" s="125"/>
      <c r="X22" s="88" t="s">
        <v>40</v>
      </c>
    </row>
    <row r="23" spans="1:26" ht="18.600000000000001" customHeight="1" thickBot="1">
      <c r="A23" s="95"/>
      <c r="B23" s="395" t="str">
        <f>Labels!C16</f>
        <v>Country</v>
      </c>
      <c r="C23" s="396"/>
      <c r="D23" s="479"/>
      <c r="E23" s="479"/>
      <c r="F23" s="480"/>
      <c r="G23" s="331"/>
      <c r="H23" s="355"/>
      <c r="I23" s="355"/>
      <c r="J23" s="356"/>
      <c r="K23" s="115">
        <v>1</v>
      </c>
      <c r="L23" s="115">
        <v>1</v>
      </c>
      <c r="M23" s="61"/>
      <c r="N23" s="61"/>
      <c r="P23" s="124"/>
      <c r="Q23" s="125"/>
      <c r="R23" s="140"/>
      <c r="S23" s="124"/>
      <c r="T23" s="125"/>
      <c r="X23" s="126" t="s">
        <v>1563</v>
      </c>
      <c r="Y23" s="127"/>
      <c r="Z23" s="128"/>
    </row>
    <row r="24" spans="1:26" ht="15.95" customHeight="1">
      <c r="B24" s="465" t="str">
        <f>Labels!C17</f>
        <v>Contact</v>
      </c>
      <c r="C24" s="466"/>
      <c r="D24" s="719" t="s">
        <v>2834</v>
      </c>
      <c r="E24" s="719"/>
      <c r="F24" s="715"/>
      <c r="G24" s="331"/>
      <c r="H24" s="355"/>
      <c r="I24" s="355"/>
      <c r="J24" s="356"/>
      <c r="K24" s="115"/>
      <c r="L24" s="115"/>
      <c r="M24" s="61"/>
      <c r="N24" s="61"/>
      <c r="P24" s="124"/>
      <c r="Q24" s="125"/>
      <c r="R24" s="140"/>
      <c r="S24" s="124"/>
      <c r="T24" s="125"/>
    </row>
    <row r="25" spans="1:26" ht="15.95" customHeight="1">
      <c r="B25" s="465" t="str">
        <f>Labels!C18</f>
        <v>Telephone</v>
      </c>
      <c r="C25" s="466"/>
      <c r="D25" s="720" t="s">
        <v>2835</v>
      </c>
      <c r="E25" s="720"/>
      <c r="F25" s="717"/>
      <c r="G25" s="331"/>
      <c r="H25" s="355"/>
      <c r="I25" s="355"/>
      <c r="J25" s="356"/>
      <c r="K25" s="115"/>
      <c r="L25" s="115"/>
      <c r="M25" s="61"/>
      <c r="N25" s="61"/>
      <c r="P25" s="124"/>
      <c r="Q25" s="125"/>
      <c r="R25" s="140"/>
      <c r="S25" s="124"/>
      <c r="T25" s="125"/>
    </row>
    <row r="26" spans="1:26" ht="15.95" customHeight="1" thickBot="1">
      <c r="B26" s="474" t="str">
        <f>Labels!C84</f>
        <v>Email Address</v>
      </c>
      <c r="C26" s="475"/>
      <c r="D26" s="721" t="s">
        <v>2836</v>
      </c>
      <c r="E26" s="721"/>
      <c r="F26" s="722"/>
      <c r="G26" s="331"/>
      <c r="H26" s="355"/>
      <c r="I26" s="355"/>
      <c r="J26" s="356"/>
      <c r="K26" s="115"/>
      <c r="L26" s="115"/>
      <c r="M26" s="61"/>
      <c r="N26" s="61"/>
      <c r="P26" s="124"/>
      <c r="Q26" s="125"/>
      <c r="R26" s="140"/>
      <c r="S26" s="124"/>
      <c r="T26" s="125"/>
    </row>
    <row r="27" spans="1:26" ht="22.5" customHeight="1" thickTop="1">
      <c r="B27" s="360" t="str">
        <f>Labels!C160</f>
        <v>Audit Type</v>
      </c>
      <c r="C27" s="361"/>
      <c r="D27" s="362" t="s">
        <v>540</v>
      </c>
      <c r="E27" s="362"/>
      <c r="F27" s="359" t="str">
        <f>Labels!C159</f>
        <v>Group Registration Number (if applicable)</v>
      </c>
      <c r="G27" s="359"/>
      <c r="H27" s="363"/>
      <c r="I27" s="363"/>
      <c r="J27" s="364"/>
      <c r="K27" s="115"/>
      <c r="L27" s="115" t="str">
        <f>VLOOKUP(D27,M27:N29,2,FALSE)</f>
        <v>Main Audit</v>
      </c>
      <c r="M27" s="61" t="str">
        <f>Labels!C161</f>
        <v>Main Audit</v>
      </c>
      <c r="N27" s="61" t="s">
        <v>540</v>
      </c>
      <c r="P27" s="124"/>
      <c r="Q27" s="125"/>
      <c r="R27" s="140"/>
      <c r="S27" s="124"/>
      <c r="T27" s="125"/>
    </row>
    <row r="28" spans="1:26" ht="15.95" customHeight="1">
      <c r="B28" s="95"/>
      <c r="C28" s="95"/>
      <c r="D28" s="95"/>
      <c r="E28" s="95"/>
      <c r="F28" s="95"/>
      <c r="G28" s="95"/>
      <c r="H28" s="95"/>
      <c r="I28" s="95"/>
      <c r="J28" s="95"/>
      <c r="K28" s="115"/>
      <c r="L28" s="115"/>
      <c r="M28" s="61" t="str">
        <f>Labels!C162</f>
        <v>QMS Sampling</v>
      </c>
      <c r="N28" s="61" t="s">
        <v>543</v>
      </c>
      <c r="P28" s="124"/>
      <c r="Q28" s="125"/>
      <c r="R28" s="140"/>
      <c r="S28" s="124"/>
      <c r="T28" s="125"/>
    </row>
    <row r="29" spans="1:26" ht="15.95" customHeight="1">
      <c r="A29" s="95"/>
      <c r="B29" s="476" t="str">
        <f>Labels!C83</f>
        <v>Section 1a: Legal entity details only if different to site address above</v>
      </c>
      <c r="C29" s="477"/>
      <c r="D29" s="477"/>
      <c r="E29" s="477"/>
      <c r="F29" s="477"/>
      <c r="G29" s="477"/>
      <c r="H29" s="477"/>
      <c r="I29" s="477"/>
      <c r="J29" s="478"/>
      <c r="K29" s="115"/>
      <c r="L29" s="115"/>
      <c r="M29" s="61" t="str">
        <f>Labels!C164</f>
        <v>Additional Site Audit</v>
      </c>
      <c r="N29" s="61" t="s">
        <v>542</v>
      </c>
      <c r="P29" s="124"/>
      <c r="Q29" s="125"/>
      <c r="R29" s="140"/>
      <c r="S29" s="124"/>
      <c r="T29" s="125"/>
    </row>
    <row r="30" spans="1:26" ht="15.95" customHeight="1">
      <c r="A30" s="95"/>
      <c r="B30" s="481" t="str">
        <f>Labels!C77</f>
        <v>Name</v>
      </c>
      <c r="C30" s="482"/>
      <c r="D30" s="489"/>
      <c r="E30" s="489"/>
      <c r="F30" s="489"/>
      <c r="G30" s="483"/>
      <c r="H30" s="484"/>
      <c r="I30" s="484"/>
      <c r="J30" s="485"/>
      <c r="K30" s="115"/>
      <c r="L30" s="115"/>
      <c r="M30" s="61"/>
      <c r="N30" s="61"/>
      <c r="P30" s="124"/>
      <c r="Q30" s="125"/>
      <c r="R30" s="140"/>
      <c r="S30" s="124"/>
      <c r="T30" s="125"/>
    </row>
    <row r="31" spans="1:26" ht="15.95" customHeight="1">
      <c r="A31" s="95"/>
      <c r="B31" s="465" t="str">
        <f>Labels!C12</f>
        <v>Address</v>
      </c>
      <c r="C31" s="466"/>
      <c r="D31" s="385"/>
      <c r="E31" s="386"/>
      <c r="F31" s="387"/>
      <c r="G31" s="483"/>
      <c r="H31" s="484"/>
      <c r="I31" s="484"/>
      <c r="J31" s="485"/>
      <c r="K31" s="115"/>
      <c r="L31" s="115"/>
      <c r="M31" s="61"/>
      <c r="N31" s="61"/>
      <c r="P31" s="124"/>
      <c r="Q31" s="125"/>
      <c r="R31" s="140"/>
      <c r="S31" s="124"/>
      <c r="T31" s="125"/>
    </row>
    <row r="32" spans="1:26" ht="15.95" customHeight="1">
      <c r="A32" s="95"/>
      <c r="B32" s="395" t="str">
        <f>Labels!C13</f>
        <v>Town</v>
      </c>
      <c r="C32" s="396"/>
      <c r="D32" s="385"/>
      <c r="E32" s="386"/>
      <c r="F32" s="387"/>
      <c r="G32" s="483"/>
      <c r="H32" s="484"/>
      <c r="I32" s="484"/>
      <c r="J32" s="485"/>
      <c r="K32" s="115"/>
      <c r="L32" s="115"/>
      <c r="M32" s="61"/>
      <c r="N32" s="61"/>
      <c r="P32" s="124"/>
      <c r="Q32" s="125"/>
      <c r="R32" s="140"/>
      <c r="S32" s="124"/>
      <c r="T32" s="125"/>
    </row>
    <row r="33" spans="1:26" ht="15.95" customHeight="1">
      <c r="A33" s="95"/>
      <c r="B33" s="465" t="str">
        <f>Labels!C14</f>
        <v>Postcode</v>
      </c>
      <c r="C33" s="466"/>
      <c r="D33" s="467"/>
      <c r="E33" s="467"/>
      <c r="F33" s="467"/>
      <c r="G33" s="483"/>
      <c r="H33" s="484"/>
      <c r="I33" s="484"/>
      <c r="J33" s="485"/>
      <c r="K33" s="115"/>
      <c r="L33" s="115"/>
      <c r="M33" s="61"/>
      <c r="N33" s="61"/>
      <c r="P33" s="124"/>
      <c r="Q33" s="125"/>
      <c r="S33" s="124"/>
      <c r="T33" s="125"/>
    </row>
    <row r="34" spans="1:26" ht="15.95" customHeight="1" thickBot="1">
      <c r="A34" s="95"/>
      <c r="B34" s="395" t="str">
        <f>Labels!C15</f>
        <v>Region</v>
      </c>
      <c r="C34" s="396"/>
      <c r="D34" s="376"/>
      <c r="E34" s="376"/>
      <c r="F34" s="376"/>
      <c r="G34" s="483"/>
      <c r="H34" s="484"/>
      <c r="I34" s="484"/>
      <c r="J34" s="485"/>
      <c r="K34" s="115"/>
      <c r="L34" s="115"/>
      <c r="M34" s="61"/>
      <c r="N34" s="61"/>
      <c r="P34" s="124"/>
      <c r="Q34" s="125"/>
      <c r="S34" s="124"/>
      <c r="T34" s="125"/>
    </row>
    <row r="35" spans="1:26" ht="18" customHeight="1" thickBot="1">
      <c r="A35" s="95"/>
      <c r="B35" s="490" t="str">
        <f>Labels!C16</f>
        <v>Country</v>
      </c>
      <c r="C35" s="491"/>
      <c r="D35" s="377" t="s">
        <v>343</v>
      </c>
      <c r="E35" s="378"/>
      <c r="F35" s="379"/>
      <c r="G35" s="486"/>
      <c r="H35" s="487"/>
      <c r="I35" s="487"/>
      <c r="J35" s="488"/>
      <c r="K35" s="115">
        <v>1</v>
      </c>
      <c r="L35" s="115"/>
      <c r="M35" s="61"/>
      <c r="N35" s="61"/>
      <c r="P35" s="124"/>
      <c r="Q35" s="125"/>
      <c r="S35" s="124"/>
      <c r="T35" s="125"/>
      <c r="X35" s="126"/>
      <c r="Y35" s="127"/>
      <c r="Z35" s="128"/>
    </row>
    <row r="36" spans="1:26" ht="15.95" customHeight="1">
      <c r="B36" s="95"/>
      <c r="C36" s="95"/>
      <c r="D36" s="95"/>
      <c r="E36" s="95"/>
      <c r="F36" s="95"/>
      <c r="G36" s="95"/>
      <c r="H36" s="95"/>
      <c r="I36" s="95"/>
      <c r="J36" s="95"/>
      <c r="K36" s="115"/>
      <c r="L36" s="115"/>
      <c r="M36" s="61"/>
      <c r="N36" s="61"/>
      <c r="P36" s="124"/>
      <c r="Q36" s="125"/>
      <c r="S36" s="124"/>
      <c r="T36" s="125"/>
    </row>
    <row r="37" spans="1:26" ht="15.95" customHeight="1">
      <c r="B37" s="388" t="str">
        <f>Labels!C20</f>
        <v>Section 2: Audit Details</v>
      </c>
      <c r="C37" s="389"/>
      <c r="D37" s="389"/>
      <c r="E37" s="389"/>
      <c r="F37" s="389"/>
      <c r="G37" s="389"/>
      <c r="H37" s="389"/>
      <c r="I37" s="389"/>
      <c r="J37" s="390"/>
      <c r="K37" s="115"/>
      <c r="L37" s="115"/>
      <c r="M37" s="61"/>
      <c r="N37" s="61"/>
      <c r="P37" s="124"/>
      <c r="Q37" s="125"/>
      <c r="S37" s="124"/>
      <c r="T37" s="125"/>
    </row>
    <row r="38" spans="1:26" ht="18" customHeight="1">
      <c r="B38" s="391" t="str">
        <f>Labels!C21</f>
        <v>Auditor</v>
      </c>
      <c r="C38" s="392"/>
      <c r="D38" s="723" t="s">
        <v>2837</v>
      </c>
      <c r="E38" s="724"/>
      <c r="F38" s="724"/>
      <c r="G38" s="393"/>
      <c r="H38" s="393"/>
      <c r="I38" s="393"/>
      <c r="J38" s="394"/>
      <c r="K38" s="115"/>
      <c r="L38" s="115"/>
      <c r="M38" s="61"/>
      <c r="N38" s="61"/>
      <c r="P38" s="124"/>
      <c r="Q38" s="125"/>
      <c r="S38" s="124"/>
      <c r="T38" s="125"/>
    </row>
    <row r="39" spans="1:26" ht="31.5" customHeight="1">
      <c r="B39" s="365" t="str">
        <f>Labels!C62</f>
        <v>NSF Auditor Number</v>
      </c>
      <c r="C39" s="366"/>
      <c r="D39" s="725">
        <v>108935</v>
      </c>
      <c r="E39" s="136" t="str">
        <f>Labels!C156</f>
        <v>Site# (C0nnnnnn)</v>
      </c>
      <c r="F39" s="726" t="s">
        <v>2843</v>
      </c>
      <c r="G39" s="136" t="str">
        <f>Labels!C157</f>
        <v>Auditor Employee#</v>
      </c>
      <c r="H39" s="138">
        <v>108935</v>
      </c>
      <c r="I39" s="137" t="str">
        <f>Labels!C158</f>
        <v>Audit#</v>
      </c>
      <c r="J39" s="730" t="s">
        <v>2844</v>
      </c>
      <c r="K39" s="115"/>
      <c r="L39" s="115"/>
      <c r="M39" s="61"/>
      <c r="N39" s="61"/>
      <c r="P39" s="124"/>
      <c r="Q39" s="125"/>
      <c r="S39" s="124"/>
      <c r="T39" s="125"/>
    </row>
    <row r="40" spans="1:26" ht="31.5" customHeight="1">
      <c r="B40" s="380" t="str">
        <f>Labels!C22</f>
        <v>Audit Date</v>
      </c>
      <c r="C40" s="381"/>
      <c r="D40" s="382" t="s">
        <v>2845</v>
      </c>
      <c r="E40" s="383"/>
      <c r="F40" s="384"/>
      <c r="G40" s="159" t="str">
        <f>Labels!C24</f>
        <v>Start Time</v>
      </c>
      <c r="H40" s="160">
        <v>0.33333333333333331</v>
      </c>
      <c r="I40" s="161" t="str">
        <f>Labels!C25</f>
        <v>End Time</v>
      </c>
      <c r="J40" s="162">
        <v>0.5</v>
      </c>
      <c r="K40" s="115"/>
      <c r="L40" s="115"/>
      <c r="N40" s="61"/>
      <c r="P40" s="124"/>
      <c r="Q40" s="125"/>
      <c r="S40" s="124"/>
      <c r="T40" s="125"/>
    </row>
    <row r="41" spans="1:26" s="144" customFormat="1" ht="31.5" customHeight="1">
      <c r="B41" s="400" t="str">
        <f>Labels!C247</f>
        <v>Other Attendee(s)</v>
      </c>
      <c r="C41" s="401"/>
      <c r="D41" s="402" t="s">
        <v>2826</v>
      </c>
      <c r="E41" s="403"/>
      <c r="F41" s="403"/>
      <c r="G41" s="403"/>
      <c r="H41" s="403"/>
      <c r="I41" s="403"/>
      <c r="J41" s="404"/>
      <c r="K41" s="115"/>
      <c r="L41" s="115"/>
      <c r="N41" s="61"/>
      <c r="P41" s="124"/>
      <c r="Q41" s="125"/>
      <c r="S41" s="124"/>
      <c r="T41" s="125"/>
    </row>
    <row r="42" spans="1:26" ht="15.95" customHeight="1">
      <c r="B42" s="95"/>
      <c r="C42" s="95"/>
      <c r="D42" s="95"/>
      <c r="E42" s="95"/>
      <c r="F42" s="95"/>
      <c r="G42" s="95"/>
      <c r="H42" s="95"/>
      <c r="I42" s="95"/>
      <c r="J42" s="95"/>
      <c r="K42" s="115"/>
      <c r="L42" s="115"/>
      <c r="M42" s="61"/>
      <c r="N42" s="61"/>
      <c r="P42" s="124"/>
      <c r="Q42" s="125"/>
      <c r="S42" s="124"/>
      <c r="T42" s="125"/>
    </row>
    <row r="43" spans="1:26" s="144" customFormat="1" ht="15.95" customHeight="1">
      <c r="B43" s="373" t="str">
        <f>Labels!C259</f>
        <v>Section 3: Amendments to registration</v>
      </c>
      <c r="C43" s="472"/>
      <c r="D43" s="472"/>
      <c r="E43" s="472"/>
      <c r="F43" s="472"/>
      <c r="G43" s="472"/>
      <c r="H43" s="472"/>
      <c r="I43" s="472"/>
      <c r="J43" s="473"/>
      <c r="K43" s="115"/>
      <c r="L43" s="163"/>
      <c r="M43" s="163" t="str">
        <f>Labels!$C$72</f>
        <v>Yes</v>
      </c>
      <c r="N43" s="95" t="s">
        <v>440</v>
      </c>
      <c r="P43" s="124"/>
      <c r="Q43" s="125"/>
      <c r="S43" s="124"/>
      <c r="T43" s="125"/>
    </row>
    <row r="44" spans="1:26" s="144" customFormat="1" ht="39" customHeight="1">
      <c r="B44" s="367" t="str">
        <f>TRIM(Labels!C260)</f>
        <v>Have the client or registered crops page details been amended by the producer from the original registration?</v>
      </c>
      <c r="C44" s="368"/>
      <c r="D44" s="368"/>
      <c r="E44" s="368"/>
      <c r="F44" s="369"/>
      <c r="G44" s="164" t="s">
        <v>441</v>
      </c>
      <c r="H44" s="370" t="str">
        <f>IF(L44="Yes",Labels!$C$261,"")</f>
        <v/>
      </c>
      <c r="I44" s="371"/>
      <c r="J44" s="372"/>
      <c r="K44" s="115"/>
      <c r="L44" s="163" t="str">
        <f>IFERROR(VLOOKUP(G44,$M$43:$N$44,2,FALSE),"")</f>
        <v>No</v>
      </c>
      <c r="M44" s="95" t="str">
        <f>Labels!$C$74</f>
        <v>No</v>
      </c>
      <c r="N44" s="95" t="s">
        <v>441</v>
      </c>
      <c r="P44" s="124"/>
      <c r="Q44" s="125"/>
      <c r="S44" s="124"/>
      <c r="T44" s="125"/>
    </row>
    <row r="45" spans="1:26" s="144" customFormat="1" ht="15.95" customHeight="1">
      <c r="B45" s="95"/>
      <c r="C45" s="95"/>
      <c r="D45" s="95"/>
      <c r="E45" s="95"/>
      <c r="F45" s="95"/>
      <c r="G45" s="95"/>
      <c r="H45" s="95"/>
      <c r="I45" s="95"/>
      <c r="J45" s="95"/>
      <c r="K45" s="115"/>
      <c r="L45" s="115"/>
      <c r="M45" s="61"/>
      <c r="N45" s="61"/>
      <c r="P45" s="124"/>
      <c r="Q45" s="125"/>
      <c r="S45" s="124"/>
      <c r="T45" s="125"/>
    </row>
    <row r="46" spans="1:26" s="144" customFormat="1" ht="15.95" customHeight="1">
      <c r="B46" s="373" t="str">
        <f>Labels!C32</f>
        <v>Section 4: Declaration</v>
      </c>
      <c r="C46" s="374"/>
      <c r="D46" s="374"/>
      <c r="E46" s="374"/>
      <c r="F46" s="374"/>
      <c r="G46" s="374"/>
      <c r="H46" s="374"/>
      <c r="I46" s="374"/>
      <c r="J46" s="375"/>
      <c r="K46" s="115"/>
      <c r="L46" s="115"/>
      <c r="M46" s="61"/>
      <c r="N46" s="61"/>
      <c r="P46" s="124"/>
      <c r="Q46" s="125"/>
      <c r="S46" s="124"/>
      <c r="T46" s="125"/>
    </row>
    <row r="47" spans="1:26" s="144" customFormat="1" ht="57.6" customHeight="1">
      <c r="B47" s="397" t="str">
        <f><![CDATA[TRIM(Labels!$C$239) & " " & TRIM(Labels!$C$240) & " " & TRIM(Labels!$C$258) & " " & IF(M4="X",TRIM(Labels!$C$218),"")]]></f>
        <v xml:space="preserve">I confirm on behalf of the legal entity that the information contained in this document is an accurate reflection of the farm activities assessed and understand that the information in this document will be used to generate the GLOBALG.A.P. certificate. The scores shown for the audit do not confirm approval to the GLOBALG.A.P. IFA standard. This is only achieved after the certification decision has been made and the certificate issued. </v>
      </c>
      <c r="C47" s="398"/>
      <c r="D47" s="398"/>
      <c r="E47" s="398"/>
      <c r="F47" s="398"/>
      <c r="G47" s="398"/>
      <c r="H47" s="398"/>
      <c r="I47" s="398"/>
      <c r="J47" s="399"/>
      <c r="K47" s="115"/>
      <c r="L47" s="115"/>
      <c r="M47" s="61"/>
      <c r="N47" s="61"/>
      <c r="P47" s="124"/>
      <c r="Q47" s="125"/>
      <c r="S47" s="124"/>
      <c r="T47" s="125"/>
    </row>
    <row r="48" spans="1:26" s="144" customFormat="1" ht="31.5" customHeight="1">
      <c r="B48" s="451" t="str">
        <f>IF(QMSFLAG="X",Labels!C307,Labels!C63)</f>
        <v>Producer Name</v>
      </c>
      <c r="C48" s="452"/>
      <c r="D48" s="716" t="s">
        <v>2834</v>
      </c>
      <c r="E48" s="727"/>
      <c r="F48" s="165" t="str">
        <f>IF(QMSFLAG="X",Labels!C308,Labels!C115)</f>
        <v>Producer Signature</v>
      </c>
      <c r="G48" s="716" t="s">
        <v>2839</v>
      </c>
      <c r="H48" s="727"/>
      <c r="I48" s="166" t="str">
        <f>Labels!C35</f>
        <v>Date</v>
      </c>
      <c r="J48" s="167" t="s">
        <v>2845</v>
      </c>
      <c r="K48" s="115"/>
      <c r="L48" s="115"/>
      <c r="M48" s="61"/>
      <c r="N48" s="61"/>
      <c r="P48" s="124"/>
      <c r="Q48" s="125"/>
      <c r="S48" s="124"/>
      <c r="T48" s="125"/>
    </row>
    <row r="49" spans="2:20" s="144" customFormat="1" ht="31.5" customHeight="1">
      <c r="B49" s="445" t="str">
        <f>Labels!C34</f>
        <v>Auditor Name</v>
      </c>
      <c r="C49" s="446"/>
      <c r="D49" s="728" t="s">
        <v>2837</v>
      </c>
      <c r="E49" s="729"/>
      <c r="F49" s="168" t="str">
        <f>Labels!C116</f>
        <v>Auditor Signature</v>
      </c>
      <c r="G49" s="728" t="s">
        <v>2840</v>
      </c>
      <c r="H49" s="729"/>
      <c r="I49" s="169" t="str">
        <f>Labels!C35</f>
        <v>Date</v>
      </c>
      <c r="J49" s="167" t="s">
        <v>2845</v>
      </c>
      <c r="K49" s="115"/>
      <c r="L49" s="115"/>
      <c r="M49" s="61"/>
      <c r="N49" s="61"/>
      <c r="P49" s="124"/>
      <c r="Q49" s="125"/>
      <c r="S49" s="124"/>
      <c r="T49" s="125"/>
    </row>
    <row r="50" spans="2:20" s="144" customFormat="1" ht="15.95" customHeight="1">
      <c r="B50" s="95"/>
      <c r="C50" s="95"/>
      <c r="D50" s="95"/>
      <c r="E50" s="95"/>
      <c r="F50" s="95"/>
      <c r="G50" s="95"/>
      <c r="H50" s="95"/>
      <c r="I50" s="95"/>
      <c r="J50" s="95"/>
      <c r="K50" s="115"/>
      <c r="L50" s="115"/>
      <c r="M50" s="61"/>
      <c r="N50" s="61"/>
      <c r="P50" s="124"/>
      <c r="Q50" s="125"/>
      <c r="S50" s="124"/>
      <c r="T50" s="125"/>
    </row>
    <row r="51" spans="2:20" s="144" customFormat="1" ht="15.95" customHeight="1">
      <c r="B51" s="373" t="str">
        <f>Labels!C36</f>
        <v>Section 5: For Internal Use Only</v>
      </c>
      <c r="C51" s="374"/>
      <c r="D51" s="374"/>
      <c r="E51" s="374"/>
      <c r="F51" s="374"/>
      <c r="G51" s="374"/>
      <c r="H51" s="374"/>
      <c r="I51" s="374"/>
      <c r="J51" s="375"/>
      <c r="K51" s="115"/>
      <c r="L51" s="115"/>
      <c r="M51" s="61"/>
      <c r="N51" s="61"/>
      <c r="P51" s="124"/>
      <c r="Q51" s="125"/>
      <c r="S51" s="124"/>
      <c r="T51" s="125"/>
    </row>
    <row r="52" spans="2:20" s="144" customFormat="1" ht="31.5" customHeight="1">
      <c r="B52" s="453" t="str">
        <f>Labels!C141</f>
        <v>Local Office Admin Check Date</v>
      </c>
      <c r="C52" s="454"/>
      <c r="D52" s="455"/>
      <c r="E52" s="170"/>
      <c r="F52" s="171" t="str">
        <f>Labels!C142</f>
        <v>Local Office Admin Initials</v>
      </c>
      <c r="G52" s="172"/>
      <c r="H52" s="456"/>
      <c r="I52" s="457"/>
      <c r="J52" s="458"/>
      <c r="K52" s="115"/>
      <c r="L52" s="115"/>
      <c r="M52" s="61"/>
      <c r="N52" s="61"/>
      <c r="P52" s="124"/>
      <c r="Q52" s="125"/>
      <c r="S52" s="124"/>
      <c r="T52" s="125"/>
    </row>
    <row r="53" spans="2:20" s="144" customFormat="1" ht="31.5" customHeight="1">
      <c r="B53" s="459" t="str">
        <f>Labels!C37</f>
        <v>NSF Admin Reception Date</v>
      </c>
      <c r="C53" s="460"/>
      <c r="D53" s="461"/>
      <c r="E53" s="173"/>
      <c r="F53" s="174" t="str">
        <f>Labels!C40</f>
        <v>NSF Admin Initials</v>
      </c>
      <c r="G53" s="172"/>
      <c r="H53" s="442"/>
      <c r="I53" s="443"/>
      <c r="J53" s="444"/>
      <c r="K53" s="115"/>
      <c r="L53" s="115"/>
      <c r="M53" s="61"/>
      <c r="N53" s="61"/>
      <c r="P53" s="124"/>
      <c r="Q53" s="125"/>
      <c r="S53" s="124"/>
      <c r="T53" s="125"/>
    </row>
    <row r="54" spans="2:20" s="144" customFormat="1" ht="31.5" customHeight="1">
      <c r="B54" s="462" t="str">
        <f>Labels!C38</f>
        <v>NSF Certified Date</v>
      </c>
      <c r="C54" s="463"/>
      <c r="D54" s="464"/>
      <c r="E54" s="175"/>
      <c r="F54" s="174" t="str">
        <f>Labels!C41</f>
        <v>NSF Certified Name</v>
      </c>
      <c r="G54" s="176"/>
      <c r="H54" s="442"/>
      <c r="I54" s="443"/>
      <c r="J54" s="444"/>
      <c r="K54" s="115"/>
      <c r="L54" s="115"/>
      <c r="M54" s="61"/>
      <c r="N54" s="61"/>
      <c r="P54" s="124"/>
      <c r="Q54" s="125"/>
      <c r="S54" s="124"/>
      <c r="T54" s="125"/>
    </row>
    <row r="55" spans="2:20" s="144" customFormat="1" ht="31.5" customHeight="1">
      <c r="B55" s="445" t="str">
        <f>Labels!C39</f>
        <v>NSF Admin Input Date</v>
      </c>
      <c r="C55" s="446"/>
      <c r="D55" s="447"/>
      <c r="E55" s="177"/>
      <c r="F55" s="178" t="str">
        <f>Labels!C40</f>
        <v>NSF Admin Initials</v>
      </c>
      <c r="G55" s="179"/>
      <c r="H55" s="448"/>
      <c r="I55" s="449"/>
      <c r="J55" s="450"/>
      <c r="K55" s="115"/>
      <c r="L55" s="115"/>
      <c r="M55" s="61"/>
      <c r="N55" s="61"/>
      <c r="P55" s="124"/>
      <c r="Q55" s="125"/>
      <c r="S55" s="124"/>
      <c r="T55" s="125"/>
    </row>
    <row r="56" spans="2:20" ht="15.75" customHeight="1" thickBot="1">
      <c r="B56" s="95"/>
      <c r="C56" s="95"/>
      <c r="D56" s="95"/>
      <c r="E56" s="95"/>
      <c r="F56" s="95"/>
      <c r="G56" s="95"/>
      <c r="H56" s="95"/>
      <c r="I56" s="95"/>
      <c r="J56" s="95"/>
      <c r="K56" s="115"/>
      <c r="L56" s="115"/>
      <c r="M56" s="61"/>
      <c r="N56" s="61"/>
      <c r="P56" s="124"/>
      <c r="Q56" s="125"/>
      <c r="S56" s="124"/>
      <c r="T56" s="125"/>
    </row>
    <row r="57" spans="2:20" ht="15.95" customHeight="1">
      <c r="B57" s="422" t="str">
        <f>Labels!C42</f>
        <v>Section 6: Provisional Score Summary</v>
      </c>
      <c r="C57" s="423"/>
      <c r="D57" s="423"/>
      <c r="E57" s="423"/>
      <c r="F57" s="423"/>
      <c r="G57" s="423"/>
      <c r="H57" s="423"/>
      <c r="I57" s="423"/>
      <c r="J57" s="424"/>
      <c r="K57" s="115"/>
      <c r="L57" s="115"/>
      <c r="M57" s="61"/>
      <c r="N57" s="61"/>
      <c r="P57" s="124"/>
      <c r="Q57" s="125"/>
      <c r="S57" s="124"/>
      <c r="T57" s="125"/>
    </row>
    <row r="58" spans="2:20" ht="15.95" customHeight="1" thickBot="1">
      <c r="B58" s="425" t="str">
        <f>Labels!C43</f>
        <v>Protocol</v>
      </c>
      <c r="C58" s="426"/>
      <c r="D58" s="426"/>
      <c r="E58" s="426" t="str">
        <f>Labels!C44</f>
        <v>Classification</v>
      </c>
      <c r="F58" s="426"/>
      <c r="G58" s="426"/>
      <c r="H58" s="439" t="str">
        <f>Labels!C45</f>
        <v>Percent Score</v>
      </c>
      <c r="I58" s="440"/>
      <c r="J58" s="129"/>
      <c r="K58" s="115"/>
      <c r="L58" s="115"/>
      <c r="M58" s="61"/>
      <c r="N58" s="61"/>
      <c r="P58" s="124"/>
      <c r="Q58" s="125"/>
      <c r="S58" s="124"/>
      <c r="T58" s="125"/>
    </row>
    <row r="59" spans="2:20" ht="15.95" customHeight="1">
      <c r="B59" s="416" t="str">
        <f>Scores!G3</f>
        <v>GGFV52FA</v>
      </c>
      <c r="C59" s="417"/>
      <c r="D59" s="418"/>
      <c r="E59" s="411" t="str">
        <f>Scores!H3</f>
        <v>Major Must</v>
      </c>
      <c r="F59" s="411"/>
      <c r="G59" s="412"/>
      <c r="H59" s="437">
        <f>Scores!Q3</f>
        <v>1</v>
      </c>
      <c r="I59" s="438"/>
      <c r="J59" s="432" t="str">
        <f>IF(Non_Compliance_Report!D10=1,"",Labels!$C$300)</f>
        <v>Audit process not closed</v>
      </c>
      <c r="K59" s="115"/>
      <c r="L59" s="115"/>
      <c r="M59" s="61"/>
      <c r="N59" s="61"/>
      <c r="P59" s="124"/>
      <c r="Q59" s="125"/>
      <c r="S59" s="124"/>
      <c r="T59" s="125"/>
    </row>
    <row r="60" spans="2:20" ht="15.95" customHeight="1">
      <c r="B60" s="419" t="str">
        <f>Scores!G5</f>
        <v>GGFV52FA</v>
      </c>
      <c r="C60" s="420"/>
      <c r="D60" s="421"/>
      <c r="E60" s="413" t="str">
        <f>Scores!H5</f>
        <v>Minor Must</v>
      </c>
      <c r="F60" s="414"/>
      <c r="G60" s="415"/>
      <c r="H60" s="435">
        <f>Scores!Q5</f>
        <v>1</v>
      </c>
      <c r="I60" s="441"/>
      <c r="J60" s="433"/>
      <c r="K60" s="206">
        <f>Non_Compliance_Report!$D$10</f>
        <v>0</v>
      </c>
      <c r="L60" s="115"/>
      <c r="M60" s="61"/>
      <c r="N60" s="61"/>
      <c r="P60" s="124"/>
      <c r="Q60" s="125"/>
      <c r="S60" s="124"/>
      <c r="T60" s="125"/>
    </row>
    <row r="61" spans="2:20" ht="15.95" customHeight="1" thickBot="1">
      <c r="B61" s="427" t="str">
        <f>Scores!G7</f>
        <v>GGFV52FA</v>
      </c>
      <c r="C61" s="428"/>
      <c r="D61" s="429"/>
      <c r="E61" s="413" t="str">
        <f>Scores!H7</f>
        <v>Recommended</v>
      </c>
      <c r="F61" s="414"/>
      <c r="G61" s="415"/>
      <c r="H61" s="435">
        <f>Scores!Q7</f>
        <v>1</v>
      </c>
      <c r="I61" s="436"/>
      <c r="J61" s="434"/>
      <c r="K61" s="115"/>
      <c r="L61" s="115"/>
      <c r="M61" s="61"/>
      <c r="N61" s="61"/>
      <c r="P61" s="124"/>
      <c r="Q61" s="125"/>
      <c r="S61" s="124"/>
      <c r="T61" s="125"/>
    </row>
    <row r="62" spans="2:20" ht="15.95" customHeight="1" thickBot="1">
      <c r="B62" s="405" t="str">
        <f>Scores!G9</f>
        <v>GGFV52FA</v>
      </c>
      <c r="C62" s="406"/>
      <c r="D62" s="407"/>
      <c r="E62" s="408" t="str">
        <f>Scores!R9&amp;""</f>
        <v/>
      </c>
      <c r="F62" s="409"/>
      <c r="G62" s="410"/>
      <c r="H62" s="430"/>
      <c r="I62" s="431"/>
      <c r="J62" s="130"/>
      <c r="K62" s="163">
        <f>Scores!$H9</f>
        <v>1</v>
      </c>
      <c r="L62" s="115"/>
      <c r="M62" s="61"/>
      <c r="N62" s="61"/>
      <c r="P62" s="124"/>
      <c r="Q62" s="125"/>
      <c r="S62" s="124"/>
      <c r="T62" s="125"/>
    </row>
    <row r="63" spans="2:20" ht="15.95" customHeight="1">
      <c r="B63" s="131"/>
      <c r="C63" s="131"/>
      <c r="D63" s="131"/>
      <c r="E63" s="132"/>
      <c r="F63" s="132"/>
      <c r="G63" s="132"/>
      <c r="H63" s="133"/>
      <c r="I63" s="133"/>
      <c r="J63" s="134"/>
      <c r="K63" s="115"/>
      <c r="L63" s="115"/>
      <c r="M63" s="61"/>
      <c r="N63" s="61"/>
      <c r="P63" s="124"/>
      <c r="Q63" s="125"/>
      <c r="S63" s="124"/>
      <c r="T63" s="125"/>
    </row>
    <row r="64" spans="2:20" ht="15">
      <c r="B64" s="131"/>
      <c r="C64" s="131"/>
      <c r="D64" s="131"/>
      <c r="E64" s="132"/>
      <c r="F64" s="132"/>
      <c r="G64" s="132"/>
      <c r="H64" s="133"/>
      <c r="I64" s="133"/>
      <c r="J64" s="134"/>
      <c r="K64" s="115"/>
      <c r="L64" s="115"/>
      <c r="M64" s="61"/>
      <c r="N64" s="61"/>
      <c r="P64" s="124"/>
      <c r="Q64" s="125"/>
      <c r="S64" s="124"/>
      <c r="T64" s="125"/>
    </row>
    <row r="65" spans="2:20">
      <c r="B65" s="95"/>
      <c r="C65" s="95"/>
      <c r="D65" s="95"/>
      <c r="E65" s="95"/>
      <c r="F65" s="95"/>
      <c r="G65" s="95"/>
      <c r="H65" s="95"/>
      <c r="I65" s="95"/>
      <c r="J65" s="95"/>
      <c r="M65" s="61"/>
      <c r="N65" s="61"/>
      <c r="P65" s="124"/>
      <c r="Q65" s="125"/>
      <c r="S65" s="124"/>
      <c r="T65" s="125"/>
    </row>
    <row r="66" spans="2:20">
      <c r="B66" s="95"/>
      <c r="C66" s="95"/>
      <c r="D66" s="95"/>
      <c r="E66" s="95"/>
      <c r="F66" s="95"/>
      <c r="G66" s="95"/>
      <c r="H66" s="95"/>
      <c r="I66" s="95"/>
      <c r="J66" s="95"/>
      <c r="M66" s="61"/>
      <c r="N66" s="61"/>
      <c r="P66" s="124"/>
      <c r="Q66" s="125"/>
      <c r="S66" s="124"/>
      <c r="T66" s="125"/>
    </row>
    <row r="67" spans="2:20" hidden="1">
      <c r="B67" s="95"/>
      <c r="C67" s="95"/>
      <c r="D67" s="95"/>
      <c r="E67" s="95"/>
      <c r="F67" s="95"/>
      <c r="G67" s="95"/>
      <c r="H67" s="95"/>
      <c r="I67" s="95"/>
      <c r="J67" s="95"/>
      <c r="M67" s="61"/>
      <c r="N67" s="61"/>
      <c r="P67" s="124"/>
      <c r="Q67" s="125"/>
      <c r="S67" s="124"/>
      <c r="T67" s="125"/>
    </row>
    <row r="68" spans="2:20" hidden="1">
      <c r="M68" s="61"/>
      <c r="N68" s="61"/>
      <c r="P68" s="124"/>
      <c r="Q68" s="125"/>
      <c r="S68" s="124"/>
      <c r="T68" s="125"/>
    </row>
    <row r="69" spans="2:20" hidden="1">
      <c r="M69" s="61"/>
      <c r="N69" s="61"/>
      <c r="P69" s="124"/>
      <c r="Q69" s="125"/>
      <c r="S69" s="124"/>
      <c r="T69" s="125"/>
    </row>
    <row r="70" spans="2:20" hidden="1">
      <c r="M70" s="61"/>
      <c r="N70" s="61"/>
      <c r="P70" s="124"/>
      <c r="Q70" s="125"/>
      <c r="S70" s="124"/>
      <c r="T70" s="125"/>
    </row>
    <row r="71" spans="2:20" hidden="1">
      <c r="M71" s="61"/>
      <c r="N71" s="61"/>
      <c r="P71" s="124"/>
      <c r="Q71" s="125"/>
      <c r="S71" s="124"/>
      <c r="T71" s="125"/>
    </row>
    <row r="72" spans="2:20" hidden="1">
      <c r="M72" s="61"/>
      <c r="N72" s="61"/>
      <c r="P72" s="124"/>
      <c r="Q72" s="125"/>
      <c r="S72" s="124"/>
      <c r="T72" s="125"/>
    </row>
    <row r="73" spans="2:20" hidden="1">
      <c r="M73" s="61"/>
      <c r="N73" s="61"/>
      <c r="P73" s="124"/>
      <c r="Q73" s="125"/>
      <c r="S73" s="124"/>
      <c r="T73" s="125"/>
    </row>
    <row r="74" spans="2:20" hidden="1">
      <c r="M74" s="61"/>
      <c r="N74" s="61"/>
      <c r="P74" s="124"/>
      <c r="Q74" s="125"/>
      <c r="S74" s="124"/>
      <c r="T74" s="125"/>
    </row>
    <row r="75" spans="2:20" hidden="1">
      <c r="M75" s="61"/>
      <c r="N75" s="61"/>
      <c r="P75" s="124"/>
      <c r="Q75" s="125"/>
      <c r="S75" s="124"/>
      <c r="T75" s="125"/>
    </row>
    <row r="76" spans="2:20" hidden="1">
      <c r="M76" s="61"/>
      <c r="N76" s="61"/>
      <c r="P76" s="124"/>
      <c r="Q76" s="125"/>
      <c r="S76" s="124"/>
      <c r="T76" s="125"/>
    </row>
    <row r="77" spans="2:20" hidden="1">
      <c r="M77" s="61"/>
      <c r="N77" s="61"/>
      <c r="P77" s="124"/>
      <c r="Q77" s="125"/>
      <c r="S77" s="124"/>
      <c r="T77" s="125"/>
    </row>
    <row r="78" spans="2:20" hidden="1">
      <c r="M78" s="61"/>
      <c r="N78" s="61"/>
      <c r="P78" s="124"/>
      <c r="Q78" s="125"/>
      <c r="S78" s="124"/>
      <c r="T78" s="125"/>
    </row>
    <row r="79" spans="2:20" hidden="1">
      <c r="M79" s="61"/>
      <c r="N79" s="61"/>
      <c r="P79" s="124"/>
      <c r="Q79" s="125"/>
      <c r="S79" s="124"/>
      <c r="T79" s="125"/>
    </row>
    <row r="80" spans="2:20" hidden="1">
      <c r="M80" s="61"/>
      <c r="N80" s="61"/>
      <c r="P80" s="124"/>
      <c r="Q80" s="125"/>
      <c r="S80" s="124"/>
      <c r="T80" s="125"/>
    </row>
    <row r="81" spans="13:20" hidden="1">
      <c r="M81" s="61"/>
      <c r="N81" s="61"/>
      <c r="P81" s="124"/>
      <c r="Q81" s="125"/>
      <c r="S81" s="124"/>
      <c r="T81" s="125"/>
    </row>
    <row r="82" spans="13:20" hidden="1">
      <c r="M82" s="61"/>
      <c r="N82" s="61"/>
      <c r="P82" s="124"/>
      <c r="Q82" s="125"/>
      <c r="S82" s="124"/>
      <c r="T82" s="125"/>
    </row>
    <row r="83" spans="13:20" hidden="1">
      <c r="M83" s="61"/>
      <c r="N83" s="61"/>
      <c r="P83" s="124"/>
      <c r="Q83" s="125"/>
      <c r="S83" s="124"/>
      <c r="T83" s="125"/>
    </row>
    <row r="84" spans="13:20" hidden="1">
      <c r="M84" s="61"/>
      <c r="N84" s="61"/>
      <c r="P84" s="124"/>
      <c r="Q84" s="125"/>
      <c r="S84" s="124"/>
      <c r="T84" s="125"/>
    </row>
    <row r="85" spans="13:20" hidden="1">
      <c r="M85" s="61"/>
      <c r="N85" s="61"/>
      <c r="P85" s="124"/>
      <c r="Q85" s="125"/>
      <c r="S85" s="124"/>
      <c r="T85" s="125"/>
    </row>
    <row r="86" spans="13:20" hidden="1">
      <c r="M86" s="61"/>
      <c r="N86" s="61"/>
      <c r="P86" s="124"/>
      <c r="Q86" s="125"/>
      <c r="S86" s="124"/>
      <c r="T86" s="125"/>
    </row>
    <row r="87" spans="13:20" hidden="1">
      <c r="M87" s="61"/>
      <c r="N87" s="61"/>
      <c r="P87" s="124"/>
      <c r="Q87" s="125"/>
      <c r="S87" s="124"/>
      <c r="T87" s="125"/>
    </row>
    <row r="88" spans="13:20" hidden="1">
      <c r="M88" s="61"/>
      <c r="N88" s="61"/>
      <c r="P88" s="124"/>
      <c r="Q88" s="125"/>
      <c r="S88" s="124"/>
      <c r="T88" s="125"/>
    </row>
    <row r="89" spans="13:20" hidden="1">
      <c r="M89" s="61"/>
      <c r="N89" s="61"/>
      <c r="P89" s="124"/>
      <c r="Q89" s="125"/>
      <c r="S89" s="124"/>
      <c r="T89" s="125"/>
    </row>
    <row r="90" spans="13:20" hidden="1">
      <c r="M90" s="61"/>
      <c r="N90" s="61"/>
      <c r="P90" s="124"/>
      <c r="Q90" s="125"/>
      <c r="S90" s="124"/>
      <c r="T90" s="125"/>
    </row>
    <row r="91" spans="13:20" hidden="1">
      <c r="M91" s="61"/>
      <c r="N91" s="61"/>
      <c r="P91" s="124"/>
      <c r="Q91" s="125"/>
      <c r="S91" s="124"/>
      <c r="T91" s="125"/>
    </row>
    <row r="92" spans="13:20" hidden="1">
      <c r="M92" s="61"/>
      <c r="N92" s="61"/>
      <c r="P92" s="124"/>
      <c r="Q92" s="125"/>
      <c r="S92" s="124"/>
      <c r="T92" s="125"/>
    </row>
    <row r="93" spans="13:20" hidden="1">
      <c r="M93" s="61"/>
      <c r="N93" s="61"/>
      <c r="P93" s="124"/>
      <c r="Q93" s="125"/>
      <c r="S93" s="124"/>
      <c r="T93" s="125"/>
    </row>
    <row r="94" spans="13:20" hidden="1">
      <c r="M94" s="61"/>
      <c r="N94" s="61"/>
      <c r="P94" s="124"/>
      <c r="Q94" s="125"/>
      <c r="S94" s="124"/>
      <c r="T94" s="125"/>
    </row>
    <row r="95" spans="13:20" hidden="1">
      <c r="M95" s="61"/>
      <c r="N95" s="61"/>
      <c r="P95" s="124"/>
      <c r="Q95" s="125"/>
      <c r="S95" s="124"/>
      <c r="T95" s="125"/>
    </row>
    <row r="96" spans="13:20" hidden="1">
      <c r="M96" s="61"/>
      <c r="N96" s="61"/>
      <c r="P96" s="124"/>
      <c r="Q96" s="125"/>
      <c r="S96" s="124"/>
      <c r="T96" s="125"/>
    </row>
    <row r="97" spans="13:20" hidden="1">
      <c r="M97" s="61"/>
      <c r="N97" s="61"/>
      <c r="P97" s="124"/>
      <c r="Q97" s="125"/>
      <c r="S97" s="124"/>
      <c r="T97" s="125"/>
    </row>
    <row r="98" spans="13:20" hidden="1">
      <c r="M98" s="61"/>
      <c r="N98" s="61"/>
      <c r="P98" s="124"/>
      <c r="Q98" s="125"/>
      <c r="S98" s="124"/>
      <c r="T98" s="125"/>
    </row>
    <row r="99" spans="13:20" hidden="1">
      <c r="M99" s="61"/>
      <c r="N99" s="61"/>
      <c r="P99" s="124"/>
      <c r="Q99" s="125"/>
      <c r="S99" s="124"/>
      <c r="T99" s="125"/>
    </row>
    <row r="100" spans="13:20" hidden="1">
      <c r="M100" s="61"/>
      <c r="N100" s="61"/>
      <c r="P100" s="124"/>
      <c r="Q100" s="125"/>
      <c r="S100" s="124"/>
      <c r="T100" s="125"/>
    </row>
    <row r="101" spans="13:20" hidden="1">
      <c r="M101" s="61"/>
      <c r="N101" s="61"/>
      <c r="P101" s="124"/>
      <c r="Q101" s="125"/>
      <c r="S101" s="124"/>
      <c r="T101" s="125"/>
    </row>
    <row r="102" spans="13:20" hidden="1">
      <c r="M102" s="61"/>
      <c r="N102" s="61"/>
      <c r="P102" s="124"/>
      <c r="Q102" s="125"/>
      <c r="S102" s="124"/>
      <c r="T102" s="125"/>
    </row>
    <row r="103" spans="13:20" hidden="1">
      <c r="M103" s="61"/>
      <c r="N103" s="61"/>
      <c r="P103" s="124"/>
      <c r="Q103" s="125"/>
      <c r="S103" s="124"/>
      <c r="T103" s="125"/>
    </row>
    <row r="104" spans="13:20" hidden="1">
      <c r="M104" s="61"/>
      <c r="N104" s="61"/>
      <c r="P104" s="124"/>
      <c r="Q104" s="125"/>
      <c r="S104" s="124"/>
      <c r="T104" s="125"/>
    </row>
    <row r="105" spans="13:20" hidden="1">
      <c r="M105" s="61"/>
      <c r="N105" s="61"/>
      <c r="P105" s="124"/>
      <c r="Q105" s="125"/>
      <c r="S105" s="124"/>
      <c r="T105" s="125"/>
    </row>
    <row r="106" spans="13:20" hidden="1">
      <c r="M106" s="61"/>
      <c r="N106" s="61"/>
      <c r="P106" s="124"/>
      <c r="Q106" s="125"/>
      <c r="S106" s="124"/>
      <c r="T106" s="125"/>
    </row>
    <row r="107" spans="13:20" hidden="1">
      <c r="M107" s="61"/>
      <c r="N107" s="61"/>
      <c r="P107" s="124"/>
      <c r="Q107" s="125"/>
      <c r="S107" s="124"/>
      <c r="T107" s="125"/>
    </row>
    <row r="108" spans="13:20" hidden="1">
      <c r="M108" s="61"/>
      <c r="N108" s="61"/>
      <c r="P108" s="124"/>
      <c r="Q108" s="125"/>
      <c r="S108" s="124"/>
      <c r="T108" s="125"/>
    </row>
    <row r="109" spans="13:20" hidden="1">
      <c r="M109" s="61"/>
      <c r="N109" s="61"/>
      <c r="P109" s="124"/>
      <c r="Q109" s="125"/>
      <c r="S109" s="124"/>
      <c r="T109" s="125"/>
    </row>
    <row r="110" spans="13:20" hidden="1">
      <c r="M110" s="61"/>
      <c r="N110" s="61"/>
      <c r="P110" s="124"/>
      <c r="Q110" s="125"/>
      <c r="S110" s="124"/>
      <c r="T110" s="125"/>
    </row>
    <row r="111" spans="13:20" hidden="1">
      <c r="M111" s="61"/>
      <c r="N111" s="61"/>
      <c r="P111" s="124"/>
      <c r="Q111" s="125"/>
      <c r="S111" s="124"/>
      <c r="T111" s="125"/>
    </row>
    <row r="112" spans="13:20" hidden="1">
      <c r="M112" s="61"/>
      <c r="N112" s="61"/>
      <c r="P112" s="124"/>
      <c r="Q112" s="125"/>
      <c r="S112" s="124"/>
      <c r="T112" s="125"/>
    </row>
    <row r="113" spans="13:20" hidden="1">
      <c r="M113" s="61"/>
      <c r="N113" s="61"/>
      <c r="P113" s="124"/>
      <c r="Q113" s="125"/>
      <c r="S113" s="124"/>
      <c r="T113" s="125"/>
    </row>
    <row r="114" spans="13:20" hidden="1">
      <c r="M114" s="61"/>
      <c r="N114" s="61"/>
      <c r="P114" s="124"/>
      <c r="Q114" s="125"/>
      <c r="S114" s="124"/>
      <c r="T114" s="125"/>
    </row>
    <row r="115" spans="13:20" hidden="1">
      <c r="M115" s="61"/>
      <c r="N115" s="61"/>
      <c r="P115" s="124"/>
      <c r="Q115" s="125"/>
      <c r="S115" s="124"/>
      <c r="T115" s="125"/>
    </row>
    <row r="116" spans="13:20" hidden="1">
      <c r="M116" s="61"/>
      <c r="N116" s="61"/>
      <c r="P116" s="124"/>
      <c r="Q116" s="125"/>
      <c r="S116" s="124"/>
      <c r="T116" s="125"/>
    </row>
    <row r="117" spans="13:20" hidden="1">
      <c r="M117" s="61"/>
      <c r="N117" s="61"/>
      <c r="P117" s="124"/>
      <c r="Q117" s="125"/>
      <c r="S117" s="124"/>
      <c r="T117" s="125"/>
    </row>
    <row r="118" spans="13:20" hidden="1">
      <c r="M118" s="61"/>
      <c r="N118" s="61"/>
      <c r="P118" s="124"/>
      <c r="Q118" s="125"/>
      <c r="S118" s="124"/>
      <c r="T118" s="125"/>
    </row>
    <row r="119" spans="13:20" hidden="1">
      <c r="M119" s="61"/>
      <c r="N119" s="61"/>
      <c r="P119" s="124"/>
      <c r="Q119" s="125"/>
      <c r="S119" s="124"/>
      <c r="T119" s="125"/>
    </row>
    <row r="120" spans="13:20" hidden="1">
      <c r="M120" s="61"/>
      <c r="N120" s="61"/>
      <c r="P120" s="124"/>
      <c r="Q120" s="125"/>
      <c r="S120" s="124"/>
      <c r="T120" s="125"/>
    </row>
    <row r="121" spans="13:20" hidden="1">
      <c r="M121" s="61"/>
      <c r="N121" s="61"/>
      <c r="P121" s="124"/>
      <c r="Q121" s="125"/>
      <c r="S121" s="124"/>
      <c r="T121" s="125"/>
    </row>
    <row r="122" spans="13:20" hidden="1">
      <c r="M122" s="61"/>
      <c r="N122" s="61"/>
      <c r="P122" s="124"/>
      <c r="Q122" s="125"/>
      <c r="S122" s="124"/>
      <c r="T122" s="125"/>
    </row>
    <row r="123" spans="13:20" hidden="1">
      <c r="M123" s="61"/>
      <c r="N123" s="61"/>
      <c r="P123" s="124"/>
      <c r="Q123" s="125"/>
      <c r="S123" s="124"/>
      <c r="T123" s="125"/>
    </row>
    <row r="124" spans="13:20" hidden="1">
      <c r="M124" s="61"/>
      <c r="N124" s="61"/>
      <c r="P124" s="124"/>
      <c r="Q124" s="125"/>
      <c r="S124" s="124"/>
      <c r="T124" s="125"/>
    </row>
    <row r="125" spans="13:20" hidden="1">
      <c r="M125" s="61"/>
      <c r="N125" s="61"/>
      <c r="P125" s="124"/>
      <c r="Q125" s="125"/>
      <c r="S125" s="124"/>
      <c r="T125" s="125"/>
    </row>
    <row r="126" spans="13:20" hidden="1">
      <c r="M126" s="61"/>
      <c r="N126" s="61"/>
      <c r="P126" s="124"/>
      <c r="Q126" s="125"/>
      <c r="S126" s="124"/>
      <c r="T126" s="125"/>
    </row>
    <row r="127" spans="13:20" hidden="1">
      <c r="M127" s="61"/>
      <c r="N127" s="61"/>
      <c r="P127" s="124"/>
      <c r="Q127" s="125"/>
      <c r="S127" s="124"/>
      <c r="T127" s="125"/>
    </row>
    <row r="128" spans="13:20" hidden="1">
      <c r="M128" s="61"/>
      <c r="N128" s="61"/>
      <c r="P128" s="124"/>
      <c r="Q128" s="125"/>
      <c r="S128" s="124"/>
      <c r="T128" s="125"/>
    </row>
    <row r="129" spans="13:20" hidden="1">
      <c r="M129" s="61"/>
      <c r="N129" s="61"/>
      <c r="P129" s="124"/>
      <c r="Q129" s="125"/>
      <c r="S129" s="124"/>
      <c r="T129" s="125"/>
    </row>
    <row r="130" spans="13:20" hidden="1">
      <c r="M130" s="61"/>
      <c r="N130" s="61"/>
      <c r="P130" s="124"/>
      <c r="Q130" s="125"/>
      <c r="S130" s="124"/>
      <c r="T130" s="125"/>
    </row>
    <row r="131" spans="13:20" hidden="1">
      <c r="M131" s="61"/>
      <c r="N131" s="61"/>
      <c r="P131" s="124"/>
      <c r="Q131" s="125"/>
      <c r="S131" s="124"/>
      <c r="T131" s="125"/>
    </row>
    <row r="132" spans="13:20" hidden="1">
      <c r="M132" s="61"/>
      <c r="N132" s="61"/>
      <c r="P132" s="124"/>
      <c r="Q132" s="125"/>
      <c r="S132" s="124"/>
      <c r="T132" s="125"/>
    </row>
    <row r="133" spans="13:20" hidden="1">
      <c r="M133" s="61"/>
      <c r="N133" s="61"/>
      <c r="P133" s="124"/>
      <c r="Q133" s="125"/>
      <c r="S133" s="124"/>
      <c r="T133" s="125"/>
    </row>
    <row r="134" spans="13:20" hidden="1">
      <c r="M134" s="61"/>
      <c r="N134" s="61"/>
      <c r="P134" s="124"/>
      <c r="Q134" s="125"/>
      <c r="S134" s="124"/>
      <c r="T134" s="125"/>
    </row>
    <row r="135" spans="13:20" hidden="1">
      <c r="M135" s="61"/>
      <c r="N135" s="61"/>
      <c r="P135" s="124"/>
      <c r="Q135" s="125"/>
      <c r="S135" s="124"/>
      <c r="T135" s="125"/>
    </row>
    <row r="136" spans="13:20" hidden="1">
      <c r="M136" s="61"/>
      <c r="N136" s="61"/>
      <c r="P136" s="124"/>
      <c r="Q136" s="125"/>
      <c r="S136" s="124"/>
      <c r="T136" s="125"/>
    </row>
    <row r="137" spans="13:20" hidden="1">
      <c r="M137" s="61"/>
      <c r="N137" s="61"/>
      <c r="P137" s="124"/>
      <c r="Q137" s="125"/>
      <c r="S137" s="124"/>
      <c r="T137" s="125"/>
    </row>
    <row r="138" spans="13:20" hidden="1">
      <c r="M138" s="61"/>
      <c r="N138" s="61"/>
      <c r="P138" s="124"/>
      <c r="Q138" s="125"/>
      <c r="S138" s="124"/>
      <c r="T138" s="125"/>
    </row>
    <row r="139" spans="13:20" hidden="1">
      <c r="M139" s="61"/>
      <c r="N139" s="61"/>
      <c r="P139" s="124"/>
      <c r="Q139" s="125"/>
      <c r="S139" s="124"/>
      <c r="T139" s="125"/>
    </row>
    <row r="140" spans="13:20" hidden="1">
      <c r="M140" s="61"/>
      <c r="N140" s="61"/>
      <c r="P140" s="124"/>
      <c r="Q140" s="125"/>
      <c r="S140" s="124"/>
      <c r="T140" s="125"/>
    </row>
    <row r="141" spans="13:20" hidden="1">
      <c r="M141" s="61"/>
      <c r="N141" s="61"/>
      <c r="P141" s="124"/>
      <c r="Q141" s="125"/>
      <c r="S141" s="124"/>
      <c r="T141" s="125"/>
    </row>
    <row r="142" spans="13:20" hidden="1">
      <c r="M142" s="61"/>
      <c r="N142" s="61"/>
      <c r="P142" s="124"/>
      <c r="Q142" s="125"/>
      <c r="S142" s="124"/>
      <c r="T142" s="125"/>
    </row>
    <row r="143" spans="13:20" hidden="1">
      <c r="M143" s="61"/>
      <c r="N143" s="61"/>
      <c r="P143" s="124"/>
      <c r="Q143" s="125"/>
      <c r="S143" s="124"/>
      <c r="T143" s="125"/>
    </row>
    <row r="144" spans="13:20" hidden="1">
      <c r="M144" s="61"/>
      <c r="N144" s="61"/>
      <c r="P144" s="124"/>
      <c r="Q144" s="125"/>
      <c r="S144" s="124"/>
      <c r="T144" s="125"/>
    </row>
    <row r="145" spans="13:20" hidden="1">
      <c r="M145" s="61"/>
      <c r="N145" s="61"/>
      <c r="P145" s="124"/>
      <c r="Q145" s="125"/>
      <c r="S145" s="124"/>
      <c r="T145" s="125"/>
    </row>
    <row r="146" spans="13:20" hidden="1">
      <c r="M146" s="61"/>
      <c r="N146" s="61"/>
      <c r="P146" s="124"/>
      <c r="Q146" s="125"/>
      <c r="S146" s="124"/>
      <c r="T146" s="125"/>
    </row>
    <row r="147" spans="13:20" hidden="1">
      <c r="M147" s="61"/>
      <c r="N147" s="61"/>
      <c r="P147" s="124"/>
      <c r="Q147" s="125"/>
      <c r="S147" s="124"/>
      <c r="T147" s="125"/>
    </row>
    <row r="148" spans="13:20" hidden="1">
      <c r="M148" s="61"/>
      <c r="N148" s="61"/>
      <c r="P148" s="124"/>
      <c r="Q148" s="125"/>
      <c r="S148" s="124"/>
      <c r="T148" s="125"/>
    </row>
    <row r="149" spans="13:20" hidden="1">
      <c r="M149" s="61"/>
      <c r="N149" s="61"/>
      <c r="P149" s="124"/>
      <c r="Q149" s="125"/>
      <c r="S149" s="124"/>
      <c r="T149" s="125"/>
    </row>
    <row r="150" spans="13:20" hidden="1">
      <c r="M150" s="61"/>
      <c r="N150" s="61"/>
      <c r="P150" s="124"/>
      <c r="Q150" s="125"/>
      <c r="S150" s="124"/>
      <c r="T150" s="125"/>
    </row>
    <row r="151" spans="13:20" hidden="1">
      <c r="M151" s="61"/>
      <c r="N151" s="61"/>
      <c r="P151" s="124"/>
      <c r="Q151" s="125"/>
      <c r="S151" s="124"/>
      <c r="T151" s="125"/>
    </row>
    <row r="152" spans="13:20" hidden="1">
      <c r="M152" s="61"/>
      <c r="N152" s="61"/>
      <c r="P152" s="124"/>
      <c r="Q152" s="125"/>
      <c r="S152" s="124"/>
      <c r="T152" s="125"/>
    </row>
    <row r="153" spans="13:20" hidden="1">
      <c r="M153" s="61"/>
      <c r="N153" s="61"/>
      <c r="P153" s="124"/>
      <c r="Q153" s="125"/>
      <c r="S153" s="124"/>
      <c r="T153" s="125"/>
    </row>
    <row r="154" spans="13:20" hidden="1">
      <c r="M154" s="61"/>
      <c r="N154" s="61"/>
      <c r="P154" s="124"/>
      <c r="Q154" s="125"/>
      <c r="S154" s="124"/>
      <c r="T154" s="125"/>
    </row>
    <row r="155" spans="13:20" hidden="1">
      <c r="M155" s="61"/>
      <c r="N155" s="61"/>
      <c r="P155" s="124"/>
      <c r="Q155" s="125"/>
      <c r="S155" s="124"/>
      <c r="T155" s="125"/>
    </row>
    <row r="156" spans="13:20" hidden="1">
      <c r="M156" s="61"/>
      <c r="N156" s="61"/>
      <c r="P156" s="124"/>
      <c r="Q156" s="125"/>
      <c r="S156" s="124"/>
      <c r="T156" s="125"/>
    </row>
    <row r="157" spans="13:20" hidden="1">
      <c r="M157" s="61"/>
      <c r="N157" s="61"/>
      <c r="P157" s="124"/>
      <c r="Q157" s="125"/>
      <c r="S157" s="124"/>
      <c r="T157" s="125"/>
    </row>
    <row r="158" spans="13:20" hidden="1">
      <c r="M158" s="61"/>
      <c r="N158" s="61"/>
      <c r="P158" s="124"/>
      <c r="Q158" s="125"/>
      <c r="S158" s="124"/>
      <c r="T158" s="125"/>
    </row>
    <row r="159" spans="13:20" hidden="1">
      <c r="M159" s="61"/>
      <c r="N159" s="61"/>
      <c r="P159" s="124"/>
      <c r="Q159" s="125"/>
      <c r="S159" s="124"/>
      <c r="T159" s="125"/>
    </row>
    <row r="160" spans="13:20" hidden="1">
      <c r="M160" s="61"/>
      <c r="N160" s="61"/>
      <c r="P160" s="124"/>
      <c r="Q160" s="125"/>
      <c r="S160" s="124"/>
      <c r="T160" s="125"/>
    </row>
    <row r="161" spans="13:20" hidden="1">
      <c r="M161" s="61"/>
      <c r="N161" s="61"/>
      <c r="P161" s="124"/>
      <c r="Q161" s="125"/>
      <c r="S161" s="124"/>
      <c r="T161" s="125"/>
    </row>
    <row r="162" spans="13:20" hidden="1">
      <c r="M162" s="61"/>
      <c r="N162" s="61"/>
      <c r="P162" s="124"/>
      <c r="Q162" s="125"/>
      <c r="S162" s="124"/>
      <c r="T162" s="125"/>
    </row>
    <row r="163" spans="13:20" hidden="1">
      <c r="M163" s="61"/>
      <c r="N163" s="61"/>
      <c r="P163" s="124"/>
      <c r="Q163" s="125"/>
      <c r="S163" s="124"/>
      <c r="T163" s="125"/>
    </row>
    <row r="164" spans="13:20" hidden="1">
      <c r="M164" s="61"/>
      <c r="N164" s="61"/>
      <c r="P164" s="124"/>
      <c r="Q164" s="125"/>
      <c r="S164" s="124"/>
      <c r="T164" s="125"/>
    </row>
    <row r="165" spans="13:20" hidden="1">
      <c r="M165" s="61"/>
      <c r="N165" s="61"/>
      <c r="P165" s="124"/>
      <c r="Q165" s="125"/>
      <c r="S165" s="124"/>
      <c r="T165" s="125"/>
    </row>
    <row r="166" spans="13:20" hidden="1">
      <c r="M166" s="61"/>
      <c r="N166" s="61"/>
      <c r="P166" s="124"/>
      <c r="Q166" s="125"/>
      <c r="S166" s="124"/>
      <c r="T166" s="125"/>
    </row>
    <row r="167" spans="13:20" hidden="1">
      <c r="M167" s="61"/>
      <c r="N167" s="61"/>
      <c r="P167" s="124"/>
      <c r="Q167" s="125"/>
      <c r="S167" s="124"/>
      <c r="T167" s="125"/>
    </row>
    <row r="168" spans="13:20" hidden="1">
      <c r="M168" s="61"/>
      <c r="N168" s="61"/>
      <c r="P168" s="124"/>
      <c r="Q168" s="125"/>
      <c r="S168" s="124"/>
      <c r="T168" s="125"/>
    </row>
    <row r="169" spans="13:20" hidden="1">
      <c r="M169" s="61"/>
      <c r="N169" s="61"/>
      <c r="P169" s="124"/>
      <c r="Q169" s="125"/>
      <c r="S169" s="124"/>
      <c r="T169" s="125"/>
    </row>
    <row r="170" spans="13:20" hidden="1">
      <c r="M170" s="61"/>
      <c r="N170" s="61"/>
      <c r="P170" s="124"/>
      <c r="Q170" s="125"/>
      <c r="S170" s="124"/>
      <c r="T170" s="125"/>
    </row>
    <row r="171" spans="13:20" hidden="1">
      <c r="M171" s="61"/>
      <c r="N171" s="61"/>
      <c r="P171" s="124"/>
      <c r="Q171" s="125"/>
      <c r="S171" s="124"/>
      <c r="T171" s="125"/>
    </row>
    <row r="172" spans="13:20" hidden="1">
      <c r="M172" s="61"/>
      <c r="N172" s="61"/>
      <c r="P172" s="124"/>
      <c r="Q172" s="125"/>
      <c r="S172" s="124"/>
      <c r="T172" s="125"/>
    </row>
    <row r="173" spans="13:20" hidden="1">
      <c r="M173" s="61"/>
      <c r="N173" s="61"/>
      <c r="P173" s="124"/>
      <c r="Q173" s="125"/>
      <c r="S173" s="124"/>
      <c r="T173" s="125"/>
    </row>
    <row r="174" spans="13:20" hidden="1">
      <c r="M174" s="61"/>
      <c r="N174" s="61"/>
      <c r="P174" s="124"/>
      <c r="Q174" s="125"/>
      <c r="S174" s="124"/>
      <c r="T174" s="125"/>
    </row>
    <row r="175" spans="13:20" hidden="1">
      <c r="M175" s="61"/>
      <c r="N175" s="61"/>
      <c r="P175" s="124"/>
      <c r="Q175" s="125"/>
      <c r="S175" s="124"/>
      <c r="T175" s="125"/>
    </row>
    <row r="176" spans="13:20" hidden="1">
      <c r="M176" s="61"/>
      <c r="N176" s="61"/>
      <c r="P176" s="124"/>
      <c r="Q176" s="125"/>
      <c r="S176" s="124"/>
      <c r="T176" s="125"/>
    </row>
    <row r="177" spans="13:20" hidden="1">
      <c r="M177" s="61"/>
      <c r="N177" s="61"/>
      <c r="P177" s="124"/>
      <c r="Q177" s="125"/>
      <c r="S177" s="124"/>
      <c r="T177" s="125"/>
    </row>
    <row r="178" spans="13:20" hidden="1">
      <c r="M178" s="61"/>
      <c r="N178" s="61"/>
      <c r="P178" s="124"/>
      <c r="Q178" s="125"/>
      <c r="S178" s="124"/>
      <c r="T178" s="125"/>
    </row>
    <row r="179" spans="13:20" hidden="1">
      <c r="M179" s="61"/>
      <c r="N179" s="61"/>
      <c r="P179" s="124"/>
      <c r="Q179" s="125"/>
      <c r="S179" s="124"/>
      <c r="T179" s="125"/>
    </row>
    <row r="180" spans="13:20" hidden="1">
      <c r="M180" s="61"/>
      <c r="N180" s="61"/>
      <c r="P180" s="124"/>
      <c r="Q180" s="125"/>
      <c r="S180" s="124"/>
      <c r="T180" s="125"/>
    </row>
    <row r="181" spans="13:20" hidden="1">
      <c r="M181" s="61"/>
      <c r="N181" s="61"/>
      <c r="P181" s="124"/>
      <c r="Q181" s="125"/>
      <c r="S181" s="124"/>
      <c r="T181" s="125"/>
    </row>
    <row r="182" spans="13:20" hidden="1">
      <c r="M182" s="61"/>
      <c r="N182" s="61"/>
      <c r="P182" s="124"/>
      <c r="Q182" s="125"/>
      <c r="S182" s="124"/>
      <c r="T182" s="125"/>
    </row>
    <row r="183" spans="13:20" hidden="1">
      <c r="M183" s="61"/>
      <c r="N183" s="61"/>
      <c r="P183" s="124"/>
      <c r="Q183" s="125"/>
      <c r="S183" s="124"/>
      <c r="T183" s="125"/>
    </row>
    <row r="184" spans="13:20" hidden="1">
      <c r="M184" s="61"/>
      <c r="N184" s="61"/>
      <c r="P184" s="124"/>
      <c r="Q184" s="125"/>
      <c r="S184" s="124"/>
      <c r="T184" s="125"/>
    </row>
    <row r="185" spans="13:20" hidden="1">
      <c r="M185" s="61"/>
      <c r="N185" s="61"/>
      <c r="P185" s="124"/>
      <c r="Q185" s="125"/>
      <c r="S185" s="124"/>
      <c r="T185" s="125"/>
    </row>
    <row r="186" spans="13:20" hidden="1">
      <c r="M186" s="61"/>
      <c r="N186" s="61"/>
      <c r="P186" s="124"/>
      <c r="Q186" s="125"/>
      <c r="S186" s="124"/>
      <c r="T186" s="125"/>
    </row>
    <row r="187" spans="13:20" hidden="1">
      <c r="M187" s="61"/>
      <c r="N187" s="61"/>
      <c r="P187" s="124"/>
      <c r="Q187" s="125"/>
      <c r="S187" s="124"/>
      <c r="T187" s="125"/>
    </row>
    <row r="188" spans="13:20" hidden="1">
      <c r="M188" s="61"/>
      <c r="N188" s="61"/>
      <c r="P188" s="124"/>
      <c r="Q188" s="125"/>
      <c r="S188" s="124"/>
      <c r="T188" s="125"/>
    </row>
    <row r="189" spans="13:20" hidden="1">
      <c r="M189" s="61"/>
      <c r="N189" s="61"/>
      <c r="P189" s="124"/>
      <c r="Q189" s="125"/>
      <c r="S189" s="124"/>
      <c r="T189" s="125"/>
    </row>
    <row r="190" spans="13:20" hidden="1">
      <c r="M190" s="61"/>
      <c r="N190" s="61"/>
      <c r="P190" s="124"/>
      <c r="Q190" s="125"/>
      <c r="S190" s="124"/>
      <c r="T190" s="125"/>
    </row>
    <row r="191" spans="13:20" hidden="1">
      <c r="M191" s="61"/>
      <c r="N191" s="61"/>
      <c r="P191" s="124"/>
      <c r="Q191" s="125"/>
      <c r="S191" s="124"/>
      <c r="T191" s="125"/>
    </row>
    <row r="192" spans="13:20" hidden="1">
      <c r="M192" s="61"/>
      <c r="N192" s="61"/>
      <c r="P192" s="124"/>
      <c r="Q192" s="125"/>
      <c r="S192" s="124"/>
      <c r="T192" s="125"/>
    </row>
    <row r="193" spans="13:20" hidden="1">
      <c r="M193" s="61"/>
      <c r="N193" s="61"/>
      <c r="P193" s="124"/>
      <c r="Q193" s="125"/>
      <c r="S193" s="124"/>
      <c r="T193" s="125"/>
    </row>
    <row r="194" spans="13:20" hidden="1">
      <c r="M194" s="61"/>
      <c r="N194" s="61"/>
      <c r="P194" s="124"/>
      <c r="Q194" s="125"/>
      <c r="S194" s="124"/>
      <c r="T194" s="125"/>
    </row>
    <row r="195" spans="13:20" hidden="1">
      <c r="M195" s="61"/>
      <c r="N195" s="61"/>
      <c r="P195" s="124"/>
      <c r="Q195" s="125"/>
      <c r="S195" s="124"/>
      <c r="T195" s="125"/>
    </row>
    <row r="196" spans="13:20" hidden="1">
      <c r="M196" s="61"/>
      <c r="N196" s="61"/>
      <c r="P196" s="124"/>
      <c r="Q196" s="125"/>
      <c r="S196" s="124"/>
      <c r="T196" s="125"/>
    </row>
    <row r="197" spans="13:20" hidden="1">
      <c r="M197" s="61"/>
      <c r="N197" s="61"/>
      <c r="P197" s="124"/>
      <c r="Q197" s="125"/>
      <c r="S197" s="124"/>
      <c r="T197" s="125"/>
    </row>
    <row r="198" spans="13:20" hidden="1">
      <c r="M198" s="61"/>
      <c r="N198" s="61"/>
      <c r="P198" s="124"/>
      <c r="Q198" s="125"/>
      <c r="S198" s="124"/>
      <c r="T198" s="125"/>
    </row>
    <row r="199" spans="13:20" hidden="1">
      <c r="M199" s="61"/>
      <c r="N199" s="61"/>
      <c r="P199" s="124"/>
      <c r="Q199" s="125"/>
      <c r="S199" s="124"/>
      <c r="T199" s="125"/>
    </row>
    <row r="200" spans="13:20" hidden="1">
      <c r="M200" s="61"/>
      <c r="N200" s="61"/>
      <c r="P200" s="124"/>
      <c r="Q200" s="125"/>
      <c r="S200" s="124"/>
      <c r="T200" s="125"/>
    </row>
    <row r="201" spans="13:20" hidden="1">
      <c r="M201" s="61"/>
      <c r="N201" s="61"/>
      <c r="P201" s="124"/>
      <c r="Q201" s="125"/>
      <c r="S201" s="124"/>
      <c r="T201" s="125"/>
    </row>
    <row r="202" spans="13:20" hidden="1">
      <c r="M202" s="61"/>
      <c r="N202" s="61"/>
      <c r="P202" s="124"/>
      <c r="Q202" s="125"/>
      <c r="S202" s="124"/>
      <c r="T202" s="125"/>
    </row>
    <row r="203" spans="13:20" hidden="1">
      <c r="M203" s="61"/>
      <c r="N203" s="61"/>
      <c r="P203" s="124"/>
      <c r="Q203" s="125"/>
      <c r="S203" s="124"/>
      <c r="T203" s="125"/>
    </row>
    <row r="204" spans="13:20" hidden="1">
      <c r="M204" s="61"/>
      <c r="N204" s="61"/>
      <c r="P204" s="124"/>
      <c r="Q204" s="125"/>
      <c r="S204" s="124"/>
      <c r="T204" s="125"/>
    </row>
    <row r="205" spans="13:20" hidden="1">
      <c r="M205" s="61"/>
      <c r="N205" s="61"/>
      <c r="P205" s="124"/>
      <c r="Q205" s="125"/>
      <c r="S205" s="124"/>
      <c r="T205" s="125"/>
    </row>
    <row r="206" spans="13:20" hidden="1">
      <c r="M206" s="61"/>
      <c r="N206" s="61"/>
      <c r="P206" s="124"/>
      <c r="Q206" s="125"/>
      <c r="S206" s="124"/>
      <c r="T206" s="125"/>
    </row>
    <row r="207" spans="13:20" hidden="1">
      <c r="M207" s="61"/>
      <c r="N207" s="61"/>
      <c r="P207" s="124"/>
      <c r="Q207" s="125"/>
      <c r="S207" s="124"/>
      <c r="T207" s="125"/>
    </row>
    <row r="208" spans="13:20" hidden="1">
      <c r="M208" s="61"/>
      <c r="N208" s="61"/>
      <c r="P208" s="124"/>
      <c r="Q208" s="125"/>
      <c r="S208" s="124"/>
      <c r="T208" s="125"/>
    </row>
    <row r="209" spans="13:20" hidden="1">
      <c r="M209" s="61"/>
      <c r="N209" s="61"/>
      <c r="P209" s="124"/>
      <c r="Q209" s="125"/>
      <c r="S209" s="124"/>
      <c r="T209" s="125"/>
    </row>
    <row r="210" spans="13:20" hidden="1">
      <c r="M210" s="61"/>
      <c r="N210" s="61"/>
      <c r="P210" s="124"/>
      <c r="Q210" s="125"/>
      <c r="S210" s="124"/>
      <c r="T210" s="125"/>
    </row>
    <row r="211" spans="13:20" hidden="1">
      <c r="M211" s="61"/>
      <c r="N211" s="61"/>
      <c r="P211" s="124"/>
      <c r="Q211" s="125"/>
      <c r="S211" s="124"/>
      <c r="T211" s="125"/>
    </row>
    <row r="212" spans="13:20" hidden="1">
      <c r="M212" s="61"/>
      <c r="N212" s="61"/>
      <c r="P212" s="124"/>
      <c r="Q212" s="125"/>
      <c r="S212" s="124"/>
      <c r="T212" s="125"/>
    </row>
    <row r="213" spans="13:20" hidden="1">
      <c r="M213" s="61"/>
      <c r="N213" s="61"/>
      <c r="P213" s="124"/>
      <c r="Q213" s="125"/>
      <c r="S213" s="124"/>
      <c r="T213" s="125"/>
    </row>
    <row r="214" spans="13:20" hidden="1">
      <c r="M214" s="61"/>
      <c r="N214" s="61"/>
      <c r="P214" s="124"/>
      <c r="Q214" s="125"/>
      <c r="S214" s="124"/>
      <c r="T214" s="125"/>
    </row>
    <row r="215" spans="13:20" hidden="1">
      <c r="M215" s="61"/>
      <c r="N215" s="61"/>
      <c r="P215" s="124"/>
      <c r="Q215" s="125"/>
      <c r="S215" s="124"/>
      <c r="T215" s="125"/>
    </row>
    <row r="216" spans="13:20" hidden="1">
      <c r="M216" s="61"/>
      <c r="N216" s="61"/>
      <c r="P216" s="124"/>
      <c r="Q216" s="125"/>
      <c r="S216" s="124"/>
      <c r="T216" s="125"/>
    </row>
    <row r="217" spans="13:20" hidden="1">
      <c r="M217" s="61"/>
      <c r="N217" s="61"/>
      <c r="P217" s="124"/>
      <c r="Q217" s="125"/>
      <c r="S217" s="124"/>
      <c r="T217" s="125"/>
    </row>
    <row r="218" spans="13:20" hidden="1">
      <c r="M218" s="61"/>
      <c r="N218" s="61"/>
      <c r="P218" s="124"/>
      <c r="Q218" s="125"/>
      <c r="S218" s="124"/>
      <c r="T218" s="125"/>
    </row>
    <row r="219" spans="13:20" hidden="1">
      <c r="M219" s="61"/>
      <c r="N219" s="61"/>
      <c r="P219" s="124"/>
      <c r="Q219" s="125"/>
      <c r="S219" s="124"/>
      <c r="T219" s="125"/>
    </row>
    <row r="220" spans="13:20" hidden="1">
      <c r="M220" s="61"/>
      <c r="N220" s="61"/>
      <c r="P220" s="124"/>
      <c r="Q220" s="125"/>
      <c r="S220" s="124"/>
      <c r="T220" s="125"/>
    </row>
    <row r="221" spans="13:20" hidden="1">
      <c r="M221" s="61"/>
      <c r="N221" s="61"/>
      <c r="P221" s="124"/>
      <c r="Q221" s="125"/>
      <c r="S221" s="124"/>
      <c r="T221" s="125"/>
    </row>
    <row r="222" spans="13:20" hidden="1">
      <c r="M222" s="61"/>
      <c r="N222" s="61"/>
      <c r="P222" s="124"/>
      <c r="Q222" s="125"/>
      <c r="S222" s="124"/>
      <c r="T222" s="125"/>
    </row>
    <row r="223" spans="13:20" hidden="1">
      <c r="M223" s="61"/>
      <c r="N223" s="61"/>
      <c r="P223" s="124"/>
      <c r="Q223" s="125"/>
      <c r="S223" s="124"/>
      <c r="T223" s="125"/>
    </row>
    <row r="224" spans="13:20" hidden="1">
      <c r="M224" s="61"/>
      <c r="N224" s="61"/>
      <c r="P224" s="124"/>
      <c r="Q224" s="125"/>
      <c r="S224" s="124"/>
      <c r="T224" s="125"/>
    </row>
    <row r="225" spans="13:20" hidden="1">
      <c r="M225" s="61"/>
      <c r="N225" s="61"/>
      <c r="P225" s="124"/>
      <c r="Q225" s="125"/>
      <c r="S225" s="124"/>
      <c r="T225" s="125"/>
    </row>
    <row r="226" spans="13:20" hidden="1">
      <c r="M226" s="61"/>
      <c r="N226" s="61"/>
      <c r="P226" s="124"/>
      <c r="Q226" s="125"/>
      <c r="S226" s="124"/>
      <c r="T226" s="125"/>
    </row>
    <row r="227" spans="13:20" hidden="1">
      <c r="M227" s="61"/>
      <c r="N227" s="61"/>
      <c r="P227" s="124"/>
      <c r="Q227" s="125"/>
      <c r="S227" s="124"/>
      <c r="T227" s="125"/>
    </row>
    <row r="228" spans="13:20" hidden="1">
      <c r="M228" s="61"/>
      <c r="N228" s="61"/>
      <c r="P228" s="124"/>
      <c r="Q228" s="125"/>
      <c r="S228" s="124"/>
      <c r="T228" s="125"/>
    </row>
    <row r="229" spans="13:20" hidden="1">
      <c r="M229" s="61"/>
      <c r="N229" s="61"/>
      <c r="P229" s="124"/>
      <c r="Q229" s="125"/>
      <c r="S229" s="124"/>
      <c r="T229" s="125"/>
    </row>
    <row r="230" spans="13:20" hidden="1">
      <c r="M230" s="61"/>
      <c r="N230" s="61"/>
      <c r="P230" s="124"/>
      <c r="Q230" s="125"/>
      <c r="S230" s="124"/>
      <c r="T230" s="125"/>
    </row>
    <row r="231" spans="13:20" hidden="1">
      <c r="M231" s="61"/>
      <c r="N231" s="61"/>
      <c r="P231" s="124"/>
      <c r="Q231" s="125"/>
      <c r="S231" s="124"/>
      <c r="T231" s="125"/>
    </row>
    <row r="232" spans="13:20" hidden="1">
      <c r="M232" s="61"/>
      <c r="N232" s="61"/>
      <c r="P232" s="124"/>
      <c r="Q232" s="125"/>
      <c r="S232" s="124"/>
      <c r="T232" s="125"/>
    </row>
    <row r="233" spans="13:20" hidden="1">
      <c r="M233" s="61"/>
      <c r="N233" s="61"/>
      <c r="P233" s="124"/>
      <c r="Q233" s="125"/>
      <c r="S233" s="124"/>
      <c r="T233" s="125"/>
    </row>
    <row r="234" spans="13:20" hidden="1">
      <c r="M234" s="61"/>
      <c r="N234" s="61"/>
      <c r="P234" s="124"/>
      <c r="Q234" s="125"/>
      <c r="S234" s="124"/>
      <c r="T234" s="125"/>
    </row>
    <row r="235" spans="13:20" hidden="1">
      <c r="M235" s="61"/>
      <c r="N235" s="61"/>
      <c r="P235" s="124"/>
      <c r="Q235" s="125"/>
      <c r="S235" s="124"/>
      <c r="T235" s="125"/>
    </row>
    <row r="236" spans="13:20" hidden="1">
      <c r="M236" s="61"/>
      <c r="N236" s="61"/>
      <c r="P236" s="124"/>
      <c r="Q236" s="125"/>
      <c r="S236" s="124"/>
      <c r="T236" s="125"/>
    </row>
    <row r="237" spans="13:20" hidden="1">
      <c r="M237" s="61"/>
      <c r="N237" s="61"/>
      <c r="P237" s="124"/>
      <c r="Q237" s="125"/>
      <c r="S237" s="124"/>
      <c r="T237" s="125"/>
    </row>
    <row r="238" spans="13:20" hidden="1">
      <c r="M238" s="61"/>
      <c r="N238" s="61"/>
      <c r="P238" s="124"/>
      <c r="Q238" s="125"/>
      <c r="S238" s="124"/>
      <c r="T238" s="125"/>
    </row>
    <row r="239" spans="13:20" hidden="1">
      <c r="M239" s="61"/>
      <c r="N239" s="61"/>
      <c r="P239" s="124"/>
      <c r="Q239" s="125"/>
      <c r="S239" s="124"/>
      <c r="T239" s="125"/>
    </row>
    <row r="240" spans="13:20" hidden="1">
      <c r="M240" s="61"/>
      <c r="N240" s="61"/>
      <c r="P240" s="124"/>
      <c r="Q240" s="125"/>
      <c r="S240" s="124"/>
      <c r="T240" s="125"/>
    </row>
    <row r="241" spans="13:20" hidden="1">
      <c r="M241" s="61"/>
      <c r="N241" s="61"/>
      <c r="P241" s="124"/>
      <c r="Q241" s="125"/>
      <c r="S241" s="124"/>
      <c r="T241" s="125"/>
    </row>
    <row r="242" spans="13:20" hidden="1">
      <c r="M242" s="61"/>
      <c r="N242" s="61"/>
      <c r="P242" s="124"/>
      <c r="Q242" s="125"/>
      <c r="S242" s="124"/>
      <c r="T242" s="125"/>
    </row>
    <row r="243" spans="13:20" hidden="1">
      <c r="M243" s="61"/>
      <c r="N243" s="61"/>
      <c r="P243" s="124"/>
      <c r="Q243" s="125"/>
      <c r="S243" s="124"/>
      <c r="T243" s="125"/>
    </row>
    <row r="244" spans="13:20" hidden="1">
      <c r="M244" s="61"/>
      <c r="N244" s="61"/>
      <c r="P244" s="124"/>
      <c r="Q244" s="125"/>
      <c r="S244" s="124"/>
      <c r="T244" s="125"/>
    </row>
    <row r="245" spans="13:20" hidden="1">
      <c r="M245" s="61"/>
      <c r="N245" s="61"/>
      <c r="P245" s="124"/>
      <c r="Q245" s="125"/>
      <c r="S245" s="124"/>
      <c r="T245" s="125"/>
    </row>
    <row r="246" spans="13:20" hidden="1">
      <c r="M246" s="61"/>
      <c r="N246" s="61"/>
      <c r="P246" s="124"/>
      <c r="Q246" s="125"/>
      <c r="S246" s="124"/>
      <c r="T246" s="125"/>
    </row>
    <row r="247" spans="13:20" hidden="1">
      <c r="M247" s="61"/>
      <c r="N247" s="61"/>
      <c r="P247" s="124"/>
      <c r="Q247" s="125"/>
      <c r="S247" s="124"/>
      <c r="T247" s="125"/>
    </row>
    <row r="248" spans="13:20" hidden="1">
      <c r="M248" s="61"/>
      <c r="P248" s="124"/>
      <c r="Q248" s="125"/>
      <c r="S248" s="124"/>
      <c r="T248" s="125"/>
    </row>
    <row r="249" spans="13:20" hidden="1">
      <c r="P249" s="124"/>
      <c r="Q249" s="125"/>
      <c r="S249" s="124"/>
      <c r="T249" s="125"/>
    </row>
    <row r="250" spans="13:20" hidden="1">
      <c r="P250" s="124"/>
      <c r="Q250" s="125"/>
      <c r="S250" s="124"/>
      <c r="T250" s="125"/>
    </row>
    <row r="251" spans="13:20" hidden="1">
      <c r="P251" s="124"/>
      <c r="Q251" s="125"/>
      <c r="S251" s="124"/>
      <c r="T251" s="125"/>
    </row>
    <row r="252" spans="13:20" hidden="1">
      <c r="P252" s="124"/>
      <c r="Q252" s="125"/>
      <c r="S252" s="124"/>
      <c r="T252" s="125"/>
    </row>
    <row r="253" spans="13:20" hidden="1">
      <c r="P253" s="124"/>
      <c r="Q253" s="125"/>
      <c r="S253" s="124"/>
      <c r="T253" s="125"/>
    </row>
    <row r="254" spans="13:20" hidden="1">
      <c r="P254" s="124"/>
      <c r="Q254" s="125"/>
      <c r="S254" s="124"/>
      <c r="T254" s="125"/>
    </row>
    <row r="255" spans="13:20" hidden="1">
      <c r="P255" s="124"/>
      <c r="Q255" s="125"/>
      <c r="S255" s="124"/>
      <c r="T255" s="125"/>
    </row>
    <row r="256" spans="13:20" hidden="1">
      <c r="P256" s="124"/>
      <c r="Q256" s="125"/>
      <c r="S256" s="124"/>
      <c r="T256" s="125"/>
    </row>
    <row r="257" spans="16:20" hidden="1">
      <c r="P257" s="124"/>
      <c r="Q257" s="125"/>
      <c r="S257" s="124"/>
      <c r="T257" s="125"/>
    </row>
    <row r="258" spans="16:20" hidden="1">
      <c r="P258" s="124"/>
      <c r="Q258" s="125"/>
      <c r="S258" s="124"/>
      <c r="T258" s="125"/>
    </row>
    <row r="259" spans="16:20" hidden="1">
      <c r="P259" s="124"/>
      <c r="Q259" s="125"/>
      <c r="S259" s="124"/>
      <c r="T259" s="125"/>
    </row>
    <row r="260" spans="16:20" hidden="1">
      <c r="P260" s="124"/>
      <c r="Q260" s="125"/>
      <c r="S260" s="124"/>
      <c r="T260" s="125"/>
    </row>
    <row r="261" spans="16:20" hidden="1">
      <c r="P261" s="124"/>
      <c r="Q261" s="125"/>
      <c r="S261" s="124"/>
      <c r="T261" s="125"/>
    </row>
    <row r="262" spans="16:20" hidden="1">
      <c r="P262" s="124"/>
      <c r="Q262" s="125"/>
      <c r="S262" s="124"/>
      <c r="T262" s="125"/>
    </row>
    <row r="263" spans="16:20" hidden="1">
      <c r="P263" s="124"/>
      <c r="Q263" s="125"/>
      <c r="S263" s="124"/>
      <c r="T263" s="125"/>
    </row>
    <row r="264" spans="16:20" hidden="1">
      <c r="P264" s="124"/>
      <c r="Q264" s="125"/>
      <c r="S264" s="124"/>
      <c r="T264" s="125"/>
    </row>
    <row r="265" spans="16:20" hidden="1">
      <c r="P265" s="124"/>
      <c r="Q265" s="125"/>
      <c r="S265" s="124"/>
      <c r="T265" s="125"/>
    </row>
    <row r="266" spans="16:20" hidden="1">
      <c r="P266" s="124"/>
      <c r="Q266" s="125"/>
      <c r="S266" s="124"/>
      <c r="T266" s="125"/>
    </row>
    <row r="267" spans="16:20" hidden="1">
      <c r="P267" s="124"/>
      <c r="Q267" s="125"/>
      <c r="S267" s="124"/>
      <c r="T267" s="125"/>
    </row>
    <row r="268" spans="16:20" hidden="1">
      <c r="P268" s="124"/>
      <c r="Q268" s="125"/>
      <c r="S268" s="124"/>
      <c r="T268" s="125"/>
    </row>
    <row r="269" spans="16:20" hidden="1">
      <c r="P269" s="124"/>
      <c r="Q269" s="125"/>
      <c r="S269" s="124"/>
      <c r="T269" s="125"/>
    </row>
    <row r="270" spans="16:20" hidden="1">
      <c r="P270" s="124"/>
      <c r="Q270" s="125"/>
      <c r="S270" s="124"/>
      <c r="T270" s="125"/>
    </row>
    <row r="271" spans="16:20" hidden="1">
      <c r="P271" s="124"/>
      <c r="Q271" s="125"/>
      <c r="S271" s="124"/>
      <c r="T271" s="125"/>
    </row>
    <row r="272" spans="16:20" hidden="1">
      <c r="P272" s="124"/>
      <c r="Q272" s="125"/>
      <c r="S272" s="124"/>
      <c r="T272" s="125"/>
    </row>
    <row r="273" spans="16:20" hidden="1">
      <c r="P273" s="124"/>
      <c r="Q273" s="125"/>
      <c r="S273" s="124"/>
      <c r="T273" s="125"/>
    </row>
    <row r="274" spans="16:20" hidden="1">
      <c r="P274" s="124"/>
      <c r="Q274" s="125"/>
      <c r="S274" s="124"/>
      <c r="T274" s="125"/>
    </row>
    <row r="275" spans="16:20" hidden="1">
      <c r="P275" s="124"/>
      <c r="Q275" s="125"/>
      <c r="S275" s="124"/>
      <c r="T275" s="125"/>
    </row>
    <row r="276" spans="16:20" hidden="1">
      <c r="P276" s="124"/>
      <c r="Q276" s="125"/>
      <c r="S276" s="124"/>
      <c r="T276" s="125"/>
    </row>
    <row r="277" spans="16:20" hidden="1">
      <c r="P277" s="124"/>
      <c r="Q277" s="125"/>
      <c r="S277" s="124"/>
      <c r="T277" s="125"/>
    </row>
    <row r="278" spans="16:20" hidden="1">
      <c r="P278" s="124"/>
      <c r="Q278" s="125"/>
      <c r="S278" s="124"/>
      <c r="T278" s="125"/>
    </row>
    <row r="279" spans="16:20" hidden="1">
      <c r="P279" s="124"/>
      <c r="Q279" s="125"/>
      <c r="S279" s="124"/>
      <c r="T279" s="125"/>
    </row>
    <row r="280" spans="16:20" hidden="1">
      <c r="P280" s="124"/>
      <c r="Q280" s="125"/>
      <c r="S280" s="124"/>
      <c r="T280" s="125"/>
    </row>
    <row r="281" spans="16:20" hidden="1">
      <c r="P281" s="124"/>
      <c r="Q281" s="125"/>
      <c r="S281" s="124"/>
      <c r="T281" s="125"/>
    </row>
    <row r="282" spans="16:20" hidden="1">
      <c r="P282" s="124"/>
      <c r="Q282" s="125"/>
      <c r="S282" s="124"/>
      <c r="T282" s="125"/>
    </row>
    <row r="283" spans="16:20" hidden="1">
      <c r="P283" s="124"/>
      <c r="Q283" s="125"/>
      <c r="S283" s="124"/>
      <c r="T283" s="125"/>
    </row>
    <row r="284" spans="16:20" hidden="1">
      <c r="P284" s="124"/>
      <c r="Q284" s="125"/>
      <c r="S284" s="124"/>
      <c r="T284" s="125"/>
    </row>
    <row r="285" spans="16:20" hidden="1">
      <c r="P285" s="124"/>
      <c r="Q285" s="125"/>
      <c r="S285" s="124"/>
      <c r="T285" s="125"/>
    </row>
    <row r="286" spans="16:20" hidden="1"/>
    <row r="287" spans="16:20" hidden="1"/>
    <row r="288" spans="16:20"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CDD9" sheet="1" scenarios="1" selectLockedCells="1" autoFilter="0"/>
  <customSheetViews>
    <customSheetView guid="{7DA07996-06D1-47BC-BC6A-CCE2EA0F4462}" showGridLines="0" fitToPage="1">
      <pane ySplit="3" topLeftCell="A61" activePane="bottomLeft" state="frozen"/>
      <selection pane="bottomLeft" activeCell="K74" sqref="K74"/>
      <pageMargins left="0.75" right="0.75" top="1" bottom="1" header="0.5" footer="0.5"/>
      <pageSetup paperSize="9" scale="65" orientation="portrait" horizontalDpi="300" r:id="rId1"/>
      <headerFooter alignWithMargins="0"/>
    </customSheetView>
  </customSheetViews>
  <mergeCells count="110">
    <mergeCell ref="B1:B3"/>
    <mergeCell ref="E3:F3"/>
    <mergeCell ref="D26:F26"/>
    <mergeCell ref="C14:E14"/>
    <mergeCell ref="B16:J16"/>
    <mergeCell ref="B5:J5"/>
    <mergeCell ref="B6:J6"/>
    <mergeCell ref="C7:I7"/>
    <mergeCell ref="B18:C18"/>
    <mergeCell ref="D18:F18"/>
    <mergeCell ref="B8:C8"/>
    <mergeCell ref="H8:J8"/>
    <mergeCell ref="B9:J9"/>
    <mergeCell ref="B17:F17"/>
    <mergeCell ref="C10:E10"/>
    <mergeCell ref="C11:E11"/>
    <mergeCell ref="C12:E12"/>
    <mergeCell ref="C13:E13"/>
    <mergeCell ref="D20:F20"/>
    <mergeCell ref="D19:F19"/>
    <mergeCell ref="B21:C21"/>
    <mergeCell ref="D21:F21"/>
    <mergeCell ref="B19:C19"/>
    <mergeCell ref="B20:C20"/>
    <mergeCell ref="B54:D54"/>
    <mergeCell ref="B25:C25"/>
    <mergeCell ref="D25:F25"/>
    <mergeCell ref="F10:H10"/>
    <mergeCell ref="F11:H11"/>
    <mergeCell ref="F12:H14"/>
    <mergeCell ref="B43:J43"/>
    <mergeCell ref="B26:C26"/>
    <mergeCell ref="B31:C31"/>
    <mergeCell ref="D31:F31"/>
    <mergeCell ref="B22:C22"/>
    <mergeCell ref="D22:F22"/>
    <mergeCell ref="B29:J29"/>
    <mergeCell ref="B23:C23"/>
    <mergeCell ref="D23:F23"/>
    <mergeCell ref="B24:C24"/>
    <mergeCell ref="D24:F24"/>
    <mergeCell ref="B30:C30"/>
    <mergeCell ref="G30:J35"/>
    <mergeCell ref="B32:C32"/>
    <mergeCell ref="D30:F30"/>
    <mergeCell ref="B35:C35"/>
    <mergeCell ref="B33:C33"/>
    <mergeCell ref="D33:F33"/>
    <mergeCell ref="D48:E48"/>
    <mergeCell ref="G48:H48"/>
    <mergeCell ref="B49:C49"/>
    <mergeCell ref="D49:E49"/>
    <mergeCell ref="G49:H49"/>
    <mergeCell ref="B51:J51"/>
    <mergeCell ref="B52:D52"/>
    <mergeCell ref="H52:J52"/>
    <mergeCell ref="B53:D53"/>
    <mergeCell ref="H53:J53"/>
    <mergeCell ref="B47:J47"/>
    <mergeCell ref="B41:C41"/>
    <mergeCell ref="D41:J41"/>
    <mergeCell ref="B62:D62"/>
    <mergeCell ref="E62:G62"/>
    <mergeCell ref="E59:G59"/>
    <mergeCell ref="E60:G60"/>
    <mergeCell ref="B59:D59"/>
    <mergeCell ref="B60:D60"/>
    <mergeCell ref="E61:G61"/>
    <mergeCell ref="B57:J57"/>
    <mergeCell ref="B58:D58"/>
    <mergeCell ref="E58:G58"/>
    <mergeCell ref="B61:D61"/>
    <mergeCell ref="H62:I62"/>
    <mergeCell ref="J59:J61"/>
    <mergeCell ref="H61:I61"/>
    <mergeCell ref="H59:I59"/>
    <mergeCell ref="H58:I58"/>
    <mergeCell ref="H60:I60"/>
    <mergeCell ref="H54:J54"/>
    <mergeCell ref="B55:D55"/>
    <mergeCell ref="H55:J55"/>
    <mergeCell ref="B48:C48"/>
    <mergeCell ref="H26:J26"/>
    <mergeCell ref="F27:G27"/>
    <mergeCell ref="B27:C27"/>
    <mergeCell ref="D27:E27"/>
    <mergeCell ref="H27:J27"/>
    <mergeCell ref="B39:C39"/>
    <mergeCell ref="B44:F44"/>
    <mergeCell ref="H44:J44"/>
    <mergeCell ref="B46:J46"/>
    <mergeCell ref="D34:F34"/>
    <mergeCell ref="D35:F35"/>
    <mergeCell ref="B40:C40"/>
    <mergeCell ref="D40:F40"/>
    <mergeCell ref="D32:F32"/>
    <mergeCell ref="B37:J37"/>
    <mergeCell ref="B38:C38"/>
    <mergeCell ref="D38:F38"/>
    <mergeCell ref="G38:J38"/>
    <mergeCell ref="B34:C34"/>
    <mergeCell ref="G17:J17"/>
    <mergeCell ref="H18:J18"/>
    <mergeCell ref="H19:J19"/>
    <mergeCell ref="H20:J20"/>
    <mergeCell ref="H21:J21"/>
    <mergeCell ref="H22:J22"/>
    <mergeCell ref="H23:J23"/>
    <mergeCell ref="H24:J24"/>
    <mergeCell ref="H25:J25"/>
  </mergeCells>
  <phoneticPr fontId="2" type="noConversion"/>
  <conditionalFormatting sqref="B1:B3">
    <cfRule type="cellIs" dxfId="21" priority="17" stopIfTrue="1" operator="equal">
      <formula>1</formula>
    </cfRule>
    <cfRule type="cellIs" dxfId="20" priority="18" stopIfTrue="1" operator="equal">
      <formula>0</formula>
    </cfRule>
  </conditionalFormatting>
  <conditionalFormatting sqref="C2:J2">
    <cfRule type="expression" dxfId="19" priority="11" stopIfTrue="1">
      <formula>($B$1:$B$3=1)</formula>
    </cfRule>
    <cfRule type="expression" dxfId="18" priority="12" stopIfTrue="1">
      <formula>($B$1:$B$3=0)</formula>
    </cfRule>
  </conditionalFormatting>
  <conditionalFormatting sqref="H59:I59">
    <cfRule type="cellIs" dxfId="17" priority="4" stopIfTrue="1" operator="lessThan">
      <formula>1</formula>
    </cfRule>
  </conditionalFormatting>
  <conditionalFormatting sqref="H60:I60">
    <cfRule type="cellIs" dxfId="16" priority="9" stopIfTrue="1" operator="between">
      <formula>0.001</formula>
      <formula>0.949</formula>
    </cfRule>
  </conditionalFormatting>
  <conditionalFormatting sqref="B59:I62">
    <cfRule type="expression" dxfId="15" priority="10">
      <formula>IF(LEFT($B59,2)="TN",TRUE,FALSE)</formula>
    </cfRule>
  </conditionalFormatting>
  <dataValidations count="7">
    <dataValidation type="date" operator="lessThan" allowBlank="1" showInputMessage="1" showErrorMessage="1" errorTitle="Error" error="This cell must contain a date in the format: dd-mmm-yy" sqref="D40:F40 J48:J49 E53:E55" xr:uid="{00000000-0002-0000-0100-000000000000}">
      <formula1>73050</formula1>
    </dataValidation>
    <dataValidation type="time" operator="lessThan" allowBlank="1" showInputMessage="1" showErrorMessage="1" errorTitle="Error" error="This cell must contain a time in the format: 12:00" sqref="J40 H40" xr:uid="{00000000-0002-0000-0100-000001000000}">
      <formula1>0.999305555555556</formula1>
    </dataValidation>
    <dataValidation allowBlank="1" showErrorMessage="1" errorTitle="Invalid entry" error="Please select a country from the list" sqref="D35:F35 D23:F23 H23:J26" xr:uid="{00000000-0002-0000-0100-000002000000}"/>
    <dataValidation type="list" allowBlank="1" showInputMessage="1" showErrorMessage="1" sqref="D27:E27" xr:uid="{00000000-0002-0000-0100-000003000000}">
      <formula1>$M$27:$M$29</formula1>
    </dataValidation>
    <dataValidation type="textLength" operator="lessThan" allowBlank="1" showInputMessage="1" showErrorMessage="1" errorTitle="Error" error="This cell must contain a date in the format: dd-mmm-yy" sqref="D41" xr:uid="{00000000-0002-0000-0100-000004000000}">
      <formula1>256</formula1>
    </dataValidation>
    <dataValidation type="date" operator="lessThan" allowBlank="1" showErrorMessage="1" errorTitle="Error" error="This cell must contain a date in the format: dd-mmm-yy" sqref="E52" xr:uid="{00000000-0002-0000-0100-000005000000}">
      <formula1>73050</formula1>
    </dataValidation>
    <dataValidation type="list" allowBlank="1" showInputMessage="1" showErrorMessage="1" sqref="G44" xr:uid="{00000000-0002-0000-0100-000006000000}">
      <formula1>$M$43:$M$44</formula1>
    </dataValidation>
  </dataValidations>
  <pageMargins left="0.75" right="0.75" top="1" bottom="1" header="0.5" footer="0.5"/>
  <pageSetup paperSize="9" scale="10" orientation="portrait" horizontalDpi="300" r:id="rId2"/>
  <headerFooter alignWithMargins="0"/>
  <ignoredErrors>
    <ignoredError sqref="F54" formula="1"/>
  </ignoredErrors>
  <drawing r:id="rId3"/>
  <legacyDrawing r:id="rId4"/>
  <controls>
    <mc:AlternateContent>
      <mc:Choice Requires="x14">
        <control shapeId="1169" r:id="rId5" name="DDS1GDCOUNTRY">
          <controlPr defaultSize="0" autoLine="0" linkedCell="X23" listFillRange="Countries!A3:C252" r:id="rId6">
            <anchor moveWithCells="1">
              <from>
                <xdr:col>3</xdr:col>
                <xdr:colOff>9525</xdr:colOff>
                <xdr:row>22</xdr:row>
                <xdr:rowOff>9525</xdr:rowOff>
              </from>
              <to>
                <xdr:col>6</xdr:col>
                <xdr:colOff>0</xdr:colOff>
                <xdr:row>23</xdr:row>
                <xdr:rowOff>9525</xdr:rowOff>
              </to>
            </anchor>
          </controlPr>
        </control>
      </mc:Choice>
      <mc:Fallback>
        <control shapeId="1169" r:id="rId5" name="DDS1GDCOUNTRY"/>
      </mc:Fallback>
    </mc:AlternateContent>
    <mc:AlternateContent>
      <mc:Choice Requires="x14">
        <control shapeId="1171" r:id="rId7" name="DDS1ACOUNTRY">
          <controlPr defaultSize="0" autoLine="0" linkedCell="X35" listFillRange="Countries!A3:C252" r:id="rId8">
            <anchor moveWithCells="1">
              <from>
                <xdr:col>3</xdr:col>
                <xdr:colOff>0</xdr:colOff>
                <xdr:row>34</xdr:row>
                <xdr:rowOff>9525</xdr:rowOff>
              </from>
              <to>
                <xdr:col>5</xdr:col>
                <xdr:colOff>2552700</xdr:colOff>
                <xdr:row>35</xdr:row>
                <xdr:rowOff>9525</xdr:rowOff>
              </to>
            </anchor>
          </controlPr>
        </control>
      </mc:Choice>
      <mc:Fallback>
        <control shapeId="1171" r:id="rId7" name="DDS1ACOUNTRY"/>
      </mc:Fallback>
    </mc:AlternateContent>
    <mc:AlternateContent>
      <mc:Choice Requires="x14">
        <control shapeId="1512" r:id="rId9" name="Button 488">
          <controlPr defaultSize="0" print="0" autoFill="0" autoPict="0" macro="[0]!PrintSheets">
            <anchor moveWithCells="1" sizeWithCells="1">
              <from>
                <xdr:col>7</xdr:col>
                <xdr:colOff>47625</xdr:colOff>
                <xdr:row>1</xdr:row>
                <xdr:rowOff>19050</xdr:rowOff>
              </from>
              <to>
                <xdr:col>7</xdr:col>
                <xdr:colOff>533400</xdr:colOff>
                <xdr:row>1</xdr:row>
                <xdr:rowOff>161925</xdr:rowOff>
              </to>
            </anchor>
          </controlPr>
        </control>
      </mc:Choice>
    </mc:AlternateContent>
  </controls>
  <extLst>
    <ext uri="{78C0D931-6437-407d-A8EE-F0AAD7539E65}">
      <x14:conditionalFormattings>
        <x14:conditionalFormatting xmlns:xm="http://schemas.microsoft.com/office/excel/2006/main">
          <x14:cfRule type="containsText" priority="5" stopIfTrue="1" operator="containsText" id="{C86B26B9-4685-4F25-8CEF-7662BE2BD2EA}">
            <xm:f>NOT(ISERROR(SEARCH(Labels!$C$227,E62)))</xm:f>
            <xm:f>Labels!$C$227</xm:f>
            <x14:dxf>
              <font>
                <color rgb="FFFF0000"/>
              </font>
            </x14:dxf>
          </x14:cfRule>
          <x14:cfRule type="containsText" priority="6" stopIfTrue="1" operator="containsText" id="{0F119B04-66B3-45AA-943C-954EEDF08A3C}">
            <xm:f>NOT(ISERROR(SEARCH(Labels!$C$226,E62)))</xm:f>
            <xm:f>Labels!$C$226</xm:f>
            <x14:dxf>
              <fill>
                <patternFill>
                  <bgColor theme="8" tint="0.39994506668294322"/>
                </patternFill>
              </fill>
            </x14:dxf>
          </x14:cfRule>
          <x14:cfRule type="containsText" priority="7" stopIfTrue="1" operator="containsText" id="{D01D0570-1C93-48AA-B5F7-0490CF9F66EB}">
            <xm:f>NOT(ISERROR(SEARCH(Labels!$C$225,E62)))</xm:f>
            <xm:f>Labels!$C$225</xm:f>
            <x14:dxf>
              <fill>
                <patternFill>
                  <bgColor theme="0" tint="-0.14996795556505021"/>
                </patternFill>
              </fill>
            </x14:dxf>
          </x14:cfRule>
          <x14:cfRule type="containsText" priority="8" stopIfTrue="1" operator="containsText" id="{7527EF29-B3A6-43D3-9C6E-9C202880742E}">
            <xm:f>NOT(ISERROR(SEARCH(Labels!$C$224,E62)))</xm:f>
            <xm:f>Labels!$C$224</xm:f>
            <x14:dxf>
              <fill>
                <patternFill>
                  <bgColor rgb="FFFFC000"/>
                </patternFill>
              </fill>
            </x14:dxf>
          </x14:cfRule>
          <xm:sqref>E62:G62</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AK65536"/>
  <sheetViews>
    <sheetView zoomScaleNormal="100" workbookViewId="0">
      <selection activeCell="C4" sqref="C4:G4"/>
    </sheetView>
  </sheetViews>
  <sheetFormatPr defaultColWidth="8.85546875" defaultRowHeight="12.75"/>
  <cols>
    <col min="1" max="1" customWidth="true" style="53" width="1.7109375" collapsed="false"/>
    <col min="2" max="2" customWidth="true" style="53" width="27.7109375" collapsed="false"/>
    <col min="3" max="3" customWidth="true" style="180" width="9.7109375" collapsed="false"/>
    <col min="4" max="4" customWidth="true" style="53" width="11.28515625" collapsed="false"/>
    <col min="5" max="5" customWidth="true" style="53" width="9.42578125" collapsed="false"/>
    <col min="6" max="8" customWidth="true" style="180" width="9.7109375" collapsed="false"/>
    <col min="9" max="9" style="180" width="8.85546875" collapsed="false"/>
    <col min="10" max="10" customWidth="true" style="180" width="10.28515625" collapsed="false"/>
    <col min="11" max="11" bestFit="true" customWidth="true" style="180" width="7.7109375" collapsed="false"/>
    <col min="12" max="12" bestFit="true" customWidth="true" style="180" width="8.5703125" collapsed="false"/>
    <col min="13" max="13" customWidth="true" style="180" width="9.85546875" collapsed="false"/>
    <col min="14" max="14" customWidth="true" style="180" width="11.140625" collapsed="false"/>
    <col min="15" max="15" customWidth="true" style="53" width="64.42578125" collapsed="false"/>
    <col min="16" max="16" customWidth="true" style="53" width="2.7109375" collapsed="false"/>
    <col min="17" max="256" customWidth="true" hidden="true" style="53" width="0.0" collapsed="false"/>
    <col min="257" max="16384" style="53" width="8.85546875" collapsed="false"/>
  </cols>
  <sheetData>
    <row r="2" spans="2:37" s="181" customFormat="1" ht="18" customHeight="1" thickBot="1">
      <c r="B2" s="511" t="str">
        <f>Labels!$C$264</f>
        <v>Registered Crops</v>
      </c>
      <c r="C2" s="512"/>
      <c r="D2" s="512"/>
      <c r="E2" s="512"/>
      <c r="F2" s="512"/>
      <c r="G2" s="512"/>
      <c r="H2" s="512"/>
      <c r="I2" s="512"/>
      <c r="J2" s="512"/>
      <c r="K2" s="512"/>
      <c r="L2" s="512"/>
      <c r="M2" s="512"/>
      <c r="N2" s="513"/>
      <c r="O2" s="190"/>
      <c r="P2" s="184"/>
      <c r="Q2" s="184"/>
      <c r="R2" s="184"/>
      <c r="S2" s="184"/>
      <c r="T2" s="184"/>
      <c r="U2" s="184"/>
      <c r="V2" s="184"/>
      <c r="X2" s="124"/>
      <c r="Y2" s="125"/>
    </row>
    <row r="3" spans="2:37" s="190" customFormat="1" ht="57" customHeight="1">
      <c r="B3" s="514" t="str">
        <f>TRIM(Labels!$C$263) &amp; " " &amp; TRIM(Labels!$C$299)</f>
        <v>I confirm on behalf of the legal entity that the information submitted in this document is an accurate record of the site details and production processes assessed. I understand the information in this document will be used to generate the GLOBALG.A.P. certificate.</v>
      </c>
      <c r="C3" s="515"/>
      <c r="D3" s="515"/>
      <c r="E3" s="515"/>
      <c r="F3" s="515"/>
      <c r="G3" s="516"/>
      <c r="H3" s="517" t="str">
        <f>Labels!$C$351</f>
        <v>Audit Date/Time</v>
      </c>
      <c r="I3" s="518"/>
      <c r="J3" s="519">
        <f>Client!D40 + Client!H40</f>
        <v>43774.333333333336</v>
      </c>
      <c r="K3" s="519"/>
      <c r="L3" s="519"/>
      <c r="M3" s="519"/>
      <c r="N3" s="520"/>
    </row>
    <row r="4" spans="2:37" s="190" customFormat="1" ht="31.5" customHeight="1">
      <c r="B4" s="192" t="str">
        <f>Labels!$C$116</f>
        <v>Auditor Signature</v>
      </c>
      <c r="C4" s="521" t="s">
        <v>2840</v>
      </c>
      <c r="D4" s="521"/>
      <c r="E4" s="521"/>
      <c r="F4" s="521"/>
      <c r="G4" s="521"/>
      <c r="H4" s="522" t="str">
        <f>Labels!$C$115</f>
        <v>Producer Signature</v>
      </c>
      <c r="I4" s="522"/>
      <c r="J4" s="523" t="s">
        <v>2839</v>
      </c>
      <c r="K4" s="523"/>
      <c r="L4" s="523"/>
      <c r="M4" s="523"/>
      <c r="N4" s="524"/>
    </row>
    <row r="5" spans="2:37" s="190" customFormat="1" ht="52.15" customHeight="1" thickBot="1">
      <c r="B5" s="191" t="str">
        <f>Labels!$C$57</f>
        <v>Auditor Comments</v>
      </c>
      <c r="C5" s="507" t="s">
        <v>2826</v>
      </c>
      <c r="D5" s="507"/>
      <c r="E5" s="507"/>
      <c r="F5" s="507"/>
      <c r="G5" s="507"/>
      <c r="H5" s="507"/>
      <c r="I5" s="507"/>
      <c r="J5" s="507"/>
      <c r="K5" s="507"/>
      <c r="L5" s="507"/>
      <c r="M5" s="507"/>
      <c r="N5" s="508"/>
    </row>
    <row r="6" spans="2:37" s="181" customFormat="1" ht="58.9" customHeight="1">
      <c r="B6" s="197" t="str">
        <f>Labels!$C$28</f>
        <v>Crop/Subcrop</v>
      </c>
      <c r="C6" s="198" t="str">
        <f>Labels!$C$265</f>
        <v>Hectares (covered)</v>
      </c>
      <c r="D6" s="198" t="str">
        <f>Labels!$C$266</f>
        <v>Hectares (non-covered)</v>
      </c>
      <c r="E6" s="198" t="str">
        <f>Labels!$C$267</f>
        <v>Further harvest</v>
      </c>
      <c r="F6" s="198" t="str">
        <f>Labels!$C$268</f>
        <v>NURTURE Module</v>
      </c>
      <c r="G6" s="198" t="str">
        <f>Labels!$C$269</f>
        <v>Parallel Production</v>
      </c>
      <c r="H6" s="198" t="str">
        <f>Labels!$C$270</f>
        <v>Parallel Ownership</v>
      </c>
      <c r="I6" s="198" t="str">
        <f>Labels!$C$234</f>
        <v>In-Field Product Handling</v>
      </c>
      <c r="J6" s="198" t="str">
        <f>Labels!$C$233</f>
        <v>Product Handling Facility</v>
      </c>
      <c r="K6" s="198" t="str">
        <f>Labels!$C$273</f>
        <v>On farm storage</v>
      </c>
      <c r="L6" s="198" t="str">
        <f>Labels!$C$274</f>
        <v>Harvest exclusion</v>
      </c>
      <c r="M6" s="198" t="str">
        <f>Labels!$C$275</f>
        <v>Harvested during audit</v>
      </c>
      <c r="N6" s="198" t="str">
        <f>Labels!$C$276</f>
        <v>Seen during product handling</v>
      </c>
      <c r="O6" s="199" t="str">
        <f>Labels!$C$122</f>
        <v>Intended Country of Sale</v>
      </c>
      <c r="P6" s="184"/>
      <c r="Q6" s="184" t="s">
        <v>665</v>
      </c>
      <c r="R6" s="184" t="s">
        <v>664</v>
      </c>
      <c r="S6" s="184" t="s">
        <v>663</v>
      </c>
      <c r="T6" s="184"/>
      <c r="V6" s="189" t="s">
        <v>662</v>
      </c>
      <c r="W6" s="200" t="str">
        <f>IF(SUM(V7:V56)&gt;0,"X",AE6)</f>
        <v/>
      </c>
      <c r="X6" s="509" t="s">
        <v>40</v>
      </c>
      <c r="Y6" s="510"/>
      <c r="Z6" s="510"/>
      <c r="AA6" s="510"/>
      <c r="AB6" s="510"/>
      <c r="AC6" s="510"/>
      <c r="AD6" s="196"/>
      <c r="AE6" s="188" t="str">
        <f>IF(SUM(AE7:AE56)=0,"X","")</f>
        <v/>
      </c>
    </row>
    <row r="7" spans="2:37" s="181" customFormat="1" ht="19.149999999999999" customHeight="1">
      <c r="B7" s="201" t="s">
        <v>661</v>
      </c>
      <c r="C7" s="186">
        <v>4</v>
      </c>
      <c r="D7" s="186">
        <v>0</v>
      </c>
      <c r="E7" s="185" t="s">
        <v>664</v>
      </c>
      <c r="F7" s="185" t="s">
        <v>663</v>
      </c>
      <c r="G7" s="185" t="s">
        <v>663</v>
      </c>
      <c r="H7" s="185" t="s">
        <v>663</v>
      </c>
      <c r="I7" s="185" t="s">
        <v>663</v>
      </c>
      <c r="J7" s="185" t="s">
        <v>664</v>
      </c>
      <c r="K7" s="185" t="s">
        <v>663</v>
      </c>
      <c r="L7" s="185" t="s">
        <v>664</v>
      </c>
      <c r="M7" s="185" t="s">
        <v>664</v>
      </c>
      <c r="N7" s="185" t="s">
        <v>664</v>
      </c>
      <c r="O7" s="187"/>
      <c r="P7" s="184"/>
      <c r="Q7" s="184" t="str">
        <f>IF(ISNA(Y7),0,Y7)</f>
        <v>AUS</v>
      </c>
      <c r="R7" s="184"/>
      <c r="S7" s="184"/>
      <c r="T7" s="184"/>
      <c r="V7" s="202">
        <f>IF(AND(OR(AE7=0,AND(OR(AF7=0,AF7=1000),OR(AG7=0,AG7=1000),OR(AH7=0,AH7=1000),OR(AI7=0,AI7=1000),OR(AJ7=0,AJ7=1000),OR(AK7=0,AK7=1000)),C7="",D7="",E7="",F7="",G7="",H7="",I7="",J7="",K7="",L7="",M7="",N7=""),NOT(AND(AE7=0,OR(AF7=0,AF7=1000),OR(AG7=0,AG7=1000),OR(AH7=0,AH7=1000),OR(AI7=0,AI7=1000),OR(AJ7=0,AJ7=1000),OR(AK7=0,AK7=1000),C7="",D7="",E7="",F7="",G7="",H7="",I7="",J7="",K7="",L7="",M7="",N7=""))),1,0)</f>
        <v>0</v>
      </c>
      <c r="W7" s="183" t="s">
        <v>661</v>
      </c>
      <c r="X7" s="182">
        <v>4422</v>
      </c>
      <c r="Y7" s="182" t="s">
        <v>1444</v>
      </c>
      <c r="Z7" s="182" t="e">
        <v>#N/A</v>
      </c>
      <c r="AA7" s="182" t="e">
        <v>#N/A</v>
      </c>
      <c r="AB7" s="182" t="e">
        <v>#N/A</v>
      </c>
      <c r="AC7" s="182" t="e">
        <v>#N/A</v>
      </c>
      <c r="AD7" s="182" t="e">
        <v>#N/A</v>
      </c>
      <c r="AE7" s="181">
        <f>IF(ISNA(X7),0,X7)</f>
        <v>4422</v>
      </c>
      <c r="AF7" s="181" t="str">
        <f t="shared" ref="AF7:AK22" si="0">IF(ISNA(Y7),0,Y7)</f>
        <v>AUS</v>
      </c>
      <c r="AG7" s="181">
        <f t="shared" si="0"/>
        <v>0</v>
      </c>
      <c r="AH7" s="181">
        <f t="shared" si="0"/>
        <v>0</v>
      </c>
      <c r="AI7" s="181">
        <f t="shared" si="0"/>
        <v>0</v>
      </c>
      <c r="AJ7" s="181">
        <f t="shared" si="0"/>
        <v>0</v>
      </c>
      <c r="AK7" s="181">
        <f t="shared" si="0"/>
        <v>0</v>
      </c>
    </row>
    <row r="8" spans="2:37" s="181" customFormat="1" ht="19.149999999999999" customHeight="1">
      <c r="B8" s="201" t="s">
        <v>661</v>
      </c>
      <c r="C8" s="186"/>
      <c r="D8" s="186"/>
      <c r="E8" s="185"/>
      <c r="F8" s="185"/>
      <c r="G8" s="185"/>
      <c r="H8" s="185"/>
      <c r="I8" s="185"/>
      <c r="J8" s="185"/>
      <c r="K8" s="185"/>
      <c r="L8" s="185"/>
      <c r="M8" s="185"/>
      <c r="N8" s="185"/>
      <c r="O8" s="203"/>
      <c r="P8" s="184"/>
      <c r="Q8" s="184">
        <f t="shared" ref="Q8:Q26" si="1">IF(ISNA(Y8),0,Y8)</f>
        <v>0</v>
      </c>
      <c r="R8" s="184"/>
      <c r="S8" s="184"/>
      <c r="T8" s="184"/>
      <c r="V8" s="202">
        <f t="shared" ref="V8:V26" si="2">IF(AND(OR(AE8=0,AND(OR(AF8=0,AF8=1000),OR(AG8=0,AG8=1000),OR(AH8=0,AH8=1000),OR(AI8=0,AI8=1000),OR(AJ8=0,AJ8=1000),OR(AK8=0,AK8=1000)),C8="",D8="",E8="",F8="",G8="",H8="",I8="",J8="",K8="",L8="",M8="",N8=""),NOT(AND(AE8=0,OR(AF8=0,AF8=1000),OR(AG8=0,AG8=1000),OR(AH8=0,AH8=1000),OR(AI8=0,AI8=1000),OR(AJ8=0,AJ8=1000),OR(AK8=0,AK8=1000),C8="",D8="",E8="",F8="",G8="",H8="",I8="",J8="",K8="",L8="",M8="",N8=""))),1,0)</f>
        <v>0</v>
      </c>
      <c r="W8" s="183">
        <v>1</v>
      </c>
      <c r="X8" s="182"/>
      <c r="Y8" s="182" t="e">
        <v>#N/A</v>
      </c>
      <c r="Z8" s="182" t="e">
        <v>#N/A</v>
      </c>
      <c r="AA8" s="182" t="e">
        <v>#N/A</v>
      </c>
      <c r="AB8" s="182" t="e">
        <v>#N/A</v>
      </c>
      <c r="AC8" s="182" t="e">
        <v>#N/A</v>
      </c>
      <c r="AD8" s="182" t="e">
        <v>#N/A</v>
      </c>
      <c r="AE8" s="181">
        <f t="shared" ref="AE8:AK26" si="3">IF(ISNA(X8),0,X8)</f>
        <v>0</v>
      </c>
      <c r="AF8" s="181">
        <f t="shared" si="0"/>
        <v>0</v>
      </c>
      <c r="AG8" s="181">
        <f t="shared" si="0"/>
        <v>0</v>
      </c>
      <c r="AH8" s="181">
        <f t="shared" si="0"/>
        <v>0</v>
      </c>
      <c r="AI8" s="181">
        <f t="shared" si="0"/>
        <v>0</v>
      </c>
      <c r="AJ8" s="181">
        <f t="shared" si="0"/>
        <v>0</v>
      </c>
      <c r="AK8" s="181">
        <f t="shared" si="0"/>
        <v>0</v>
      </c>
    </row>
    <row r="9" spans="2:37" s="181" customFormat="1" ht="19.149999999999999" customHeight="1">
      <c r="B9" s="201" t="s">
        <v>661</v>
      </c>
      <c r="C9" s="186"/>
      <c r="D9" s="186"/>
      <c r="E9" s="185"/>
      <c r="F9" s="185"/>
      <c r="G9" s="185"/>
      <c r="H9" s="185"/>
      <c r="I9" s="185"/>
      <c r="J9" s="185"/>
      <c r="K9" s="185"/>
      <c r="L9" s="185"/>
      <c r="M9" s="185"/>
      <c r="N9" s="185"/>
      <c r="O9" s="203"/>
      <c r="P9" s="184"/>
      <c r="Q9" s="184">
        <f t="shared" si="1"/>
        <v>0</v>
      </c>
      <c r="R9" s="184"/>
      <c r="S9" s="184"/>
      <c r="T9" s="184"/>
      <c r="V9" s="202">
        <f t="shared" si="2"/>
        <v>0</v>
      </c>
      <c r="W9" s="183">
        <v>1</v>
      </c>
      <c r="X9" s="182"/>
      <c r="Y9" s="182" t="e">
        <v>#N/A</v>
      </c>
      <c r="Z9" s="182" t="e">
        <v>#N/A</v>
      </c>
      <c r="AA9" s="182" t="e">
        <v>#N/A</v>
      </c>
      <c r="AB9" s="182" t="e">
        <v>#N/A</v>
      </c>
      <c r="AC9" s="182" t="e">
        <v>#N/A</v>
      </c>
      <c r="AD9" s="182" t="e">
        <v>#N/A</v>
      </c>
      <c r="AE9" s="181">
        <f t="shared" si="3"/>
        <v>0</v>
      </c>
      <c r="AF9" s="181">
        <f t="shared" si="0"/>
        <v>0</v>
      </c>
      <c r="AG9" s="181">
        <f t="shared" si="0"/>
        <v>0</v>
      </c>
      <c r="AH9" s="181">
        <f t="shared" si="0"/>
        <v>0</v>
      </c>
      <c r="AI9" s="181">
        <f t="shared" si="0"/>
        <v>0</v>
      </c>
      <c r="AJ9" s="181">
        <f t="shared" si="0"/>
        <v>0</v>
      </c>
      <c r="AK9" s="181">
        <f t="shared" si="0"/>
        <v>0</v>
      </c>
    </row>
    <row r="10" spans="2:37" s="181" customFormat="1" ht="19.149999999999999" customHeight="1">
      <c r="B10" s="201" t="s">
        <v>661</v>
      </c>
      <c r="C10" s="186"/>
      <c r="D10" s="186"/>
      <c r="E10" s="185"/>
      <c r="F10" s="185"/>
      <c r="G10" s="185"/>
      <c r="H10" s="185"/>
      <c r="I10" s="185"/>
      <c r="J10" s="185"/>
      <c r="K10" s="185"/>
      <c r="L10" s="185"/>
      <c r="M10" s="185"/>
      <c r="N10" s="185"/>
      <c r="O10" s="203"/>
      <c r="P10" s="184"/>
      <c r="Q10" s="184">
        <f t="shared" si="1"/>
        <v>0</v>
      </c>
      <c r="R10" s="184"/>
      <c r="S10" s="184"/>
      <c r="T10" s="184"/>
      <c r="V10" s="202">
        <f t="shared" si="2"/>
        <v>0</v>
      </c>
      <c r="W10" s="183">
        <v>1</v>
      </c>
      <c r="X10" s="182"/>
      <c r="Y10" s="182" t="e">
        <v>#N/A</v>
      </c>
      <c r="Z10" s="182" t="e">
        <v>#N/A</v>
      </c>
      <c r="AA10" s="182" t="e">
        <v>#N/A</v>
      </c>
      <c r="AB10" s="182" t="e">
        <v>#N/A</v>
      </c>
      <c r="AC10" s="182" t="e">
        <v>#N/A</v>
      </c>
      <c r="AD10" s="182" t="e">
        <v>#N/A</v>
      </c>
      <c r="AE10" s="181">
        <f t="shared" si="3"/>
        <v>0</v>
      </c>
      <c r="AF10" s="181">
        <f t="shared" si="0"/>
        <v>0</v>
      </c>
      <c r="AG10" s="181">
        <f t="shared" si="0"/>
        <v>0</v>
      </c>
      <c r="AH10" s="181">
        <f t="shared" si="0"/>
        <v>0</v>
      </c>
      <c r="AI10" s="181">
        <f t="shared" si="0"/>
        <v>0</v>
      </c>
      <c r="AJ10" s="181">
        <f t="shared" si="0"/>
        <v>0</v>
      </c>
      <c r="AK10" s="181">
        <f t="shared" si="0"/>
        <v>0</v>
      </c>
    </row>
    <row r="11" spans="2:37" s="181" customFormat="1" ht="19.149999999999999" customHeight="1">
      <c r="B11" s="201" t="s">
        <v>661</v>
      </c>
      <c r="C11" s="186"/>
      <c r="D11" s="186"/>
      <c r="E11" s="185"/>
      <c r="F11" s="185"/>
      <c r="G11" s="185"/>
      <c r="H11" s="185"/>
      <c r="I11" s="185"/>
      <c r="J11" s="185"/>
      <c r="K11" s="185"/>
      <c r="L11" s="185"/>
      <c r="M11" s="185"/>
      <c r="N11" s="185"/>
      <c r="O11" s="203"/>
      <c r="P11" s="184"/>
      <c r="Q11" s="184">
        <f t="shared" si="1"/>
        <v>0</v>
      </c>
      <c r="R11" s="184"/>
      <c r="S11" s="184"/>
      <c r="T11" s="184"/>
      <c r="V11" s="202">
        <f t="shared" si="2"/>
        <v>0</v>
      </c>
      <c r="W11" s="183">
        <v>1</v>
      </c>
      <c r="X11" s="182"/>
      <c r="Y11" s="182" t="e">
        <v>#N/A</v>
      </c>
      <c r="Z11" s="182" t="e">
        <v>#N/A</v>
      </c>
      <c r="AA11" s="182" t="e">
        <v>#N/A</v>
      </c>
      <c r="AB11" s="182" t="e">
        <v>#N/A</v>
      </c>
      <c r="AC11" s="182" t="e">
        <v>#N/A</v>
      </c>
      <c r="AD11" s="182" t="e">
        <v>#N/A</v>
      </c>
      <c r="AE11" s="181">
        <f t="shared" si="3"/>
        <v>0</v>
      </c>
      <c r="AF11" s="181">
        <f t="shared" si="0"/>
        <v>0</v>
      </c>
      <c r="AG11" s="181">
        <f t="shared" si="0"/>
        <v>0</v>
      </c>
      <c r="AH11" s="181">
        <f t="shared" si="0"/>
        <v>0</v>
      </c>
      <c r="AI11" s="181">
        <f t="shared" si="0"/>
        <v>0</v>
      </c>
      <c r="AJ11" s="181">
        <f t="shared" si="0"/>
        <v>0</v>
      </c>
      <c r="AK11" s="181">
        <f t="shared" si="0"/>
        <v>0</v>
      </c>
    </row>
    <row r="12" spans="2:37" s="181" customFormat="1" ht="19.149999999999999" customHeight="1">
      <c r="B12" s="201" t="s">
        <v>661</v>
      </c>
      <c r="C12" s="186"/>
      <c r="D12" s="186"/>
      <c r="E12" s="185"/>
      <c r="F12" s="185"/>
      <c r="G12" s="185"/>
      <c r="H12" s="185"/>
      <c r="I12" s="185"/>
      <c r="J12" s="185"/>
      <c r="K12" s="185"/>
      <c r="L12" s="185"/>
      <c r="M12" s="185"/>
      <c r="N12" s="185"/>
      <c r="O12" s="203"/>
      <c r="P12" s="184"/>
      <c r="Q12" s="184">
        <f t="shared" si="1"/>
        <v>0</v>
      </c>
      <c r="R12" s="184"/>
      <c r="S12" s="184"/>
      <c r="T12" s="184"/>
      <c r="V12" s="202">
        <f t="shared" si="2"/>
        <v>0</v>
      </c>
      <c r="W12" s="183">
        <v>1</v>
      </c>
      <c r="X12" s="182"/>
      <c r="Y12" s="182" t="e">
        <v>#N/A</v>
      </c>
      <c r="Z12" s="182" t="e">
        <v>#N/A</v>
      </c>
      <c r="AA12" s="182" t="e">
        <v>#N/A</v>
      </c>
      <c r="AB12" s="182" t="e">
        <v>#N/A</v>
      </c>
      <c r="AC12" s="182" t="e">
        <v>#N/A</v>
      </c>
      <c r="AD12" s="182" t="e">
        <v>#N/A</v>
      </c>
      <c r="AE12" s="181">
        <f t="shared" si="3"/>
        <v>0</v>
      </c>
      <c r="AF12" s="181">
        <f t="shared" si="0"/>
        <v>0</v>
      </c>
      <c r="AG12" s="181">
        <f t="shared" si="0"/>
        <v>0</v>
      </c>
      <c r="AH12" s="181">
        <f t="shared" si="0"/>
        <v>0</v>
      </c>
      <c r="AI12" s="181">
        <f t="shared" si="0"/>
        <v>0</v>
      </c>
      <c r="AJ12" s="181">
        <f t="shared" si="0"/>
        <v>0</v>
      </c>
      <c r="AK12" s="181">
        <f t="shared" si="0"/>
        <v>0</v>
      </c>
    </row>
    <row r="13" spans="2:37" s="181" customFormat="1" ht="19.149999999999999" customHeight="1">
      <c r="B13" s="201" t="s">
        <v>661</v>
      </c>
      <c r="C13" s="186"/>
      <c r="D13" s="186"/>
      <c r="E13" s="185"/>
      <c r="F13" s="185"/>
      <c r="G13" s="185"/>
      <c r="H13" s="185"/>
      <c r="I13" s="185"/>
      <c r="J13" s="185"/>
      <c r="K13" s="185"/>
      <c r="L13" s="185"/>
      <c r="M13" s="185"/>
      <c r="N13" s="185"/>
      <c r="O13" s="204"/>
      <c r="P13" s="184"/>
      <c r="Q13" s="184">
        <f t="shared" si="1"/>
        <v>0</v>
      </c>
      <c r="R13" s="184"/>
      <c r="S13" s="184"/>
      <c r="T13" s="184"/>
      <c r="V13" s="202">
        <f t="shared" si="2"/>
        <v>0</v>
      </c>
      <c r="W13" s="183">
        <v>1</v>
      </c>
      <c r="X13" s="182"/>
      <c r="Y13" s="182" t="e">
        <v>#N/A</v>
      </c>
      <c r="Z13" s="182" t="e">
        <v>#N/A</v>
      </c>
      <c r="AA13" s="182" t="e">
        <v>#N/A</v>
      </c>
      <c r="AB13" s="182" t="e">
        <v>#N/A</v>
      </c>
      <c r="AC13" s="182" t="e">
        <v>#N/A</v>
      </c>
      <c r="AD13" s="182" t="e">
        <v>#N/A</v>
      </c>
      <c r="AE13" s="181">
        <f t="shared" si="3"/>
        <v>0</v>
      </c>
      <c r="AF13" s="181">
        <f t="shared" si="0"/>
        <v>0</v>
      </c>
      <c r="AG13" s="181">
        <f t="shared" si="0"/>
        <v>0</v>
      </c>
      <c r="AH13" s="181">
        <f t="shared" si="0"/>
        <v>0</v>
      </c>
      <c r="AI13" s="181">
        <f t="shared" si="0"/>
        <v>0</v>
      </c>
      <c r="AJ13" s="181">
        <f t="shared" si="0"/>
        <v>0</v>
      </c>
      <c r="AK13" s="181">
        <f t="shared" si="0"/>
        <v>0</v>
      </c>
    </row>
    <row r="14" spans="2:37" s="181" customFormat="1" ht="19.149999999999999" customHeight="1">
      <c r="B14" s="201" t="s">
        <v>661</v>
      </c>
      <c r="C14" s="186"/>
      <c r="D14" s="186"/>
      <c r="E14" s="185"/>
      <c r="F14" s="185"/>
      <c r="G14" s="185"/>
      <c r="H14" s="185"/>
      <c r="I14" s="185"/>
      <c r="J14" s="185"/>
      <c r="K14" s="185"/>
      <c r="L14" s="185"/>
      <c r="M14" s="185"/>
      <c r="N14" s="185"/>
      <c r="O14" s="205"/>
      <c r="P14" s="184"/>
      <c r="Q14" s="184">
        <f t="shared" si="1"/>
        <v>0</v>
      </c>
      <c r="R14" s="184"/>
      <c r="S14" s="184"/>
      <c r="T14" s="184"/>
      <c r="V14" s="202">
        <f t="shared" si="2"/>
        <v>0</v>
      </c>
      <c r="W14" s="183">
        <v>1</v>
      </c>
      <c r="X14" s="182"/>
      <c r="Y14" s="182" t="e">
        <v>#N/A</v>
      </c>
      <c r="Z14" s="182" t="e">
        <v>#N/A</v>
      </c>
      <c r="AA14" s="182" t="e">
        <v>#N/A</v>
      </c>
      <c r="AB14" s="182" t="e">
        <v>#N/A</v>
      </c>
      <c r="AC14" s="182" t="e">
        <v>#N/A</v>
      </c>
      <c r="AD14" s="182" t="e">
        <v>#N/A</v>
      </c>
      <c r="AE14" s="181">
        <f t="shared" si="3"/>
        <v>0</v>
      </c>
      <c r="AF14" s="181">
        <f t="shared" si="0"/>
        <v>0</v>
      </c>
      <c r="AG14" s="181">
        <f t="shared" si="0"/>
        <v>0</v>
      </c>
      <c r="AH14" s="181">
        <f t="shared" si="0"/>
        <v>0</v>
      </c>
      <c r="AI14" s="181">
        <f t="shared" si="0"/>
        <v>0</v>
      </c>
      <c r="AJ14" s="181">
        <f t="shared" si="0"/>
        <v>0</v>
      </c>
      <c r="AK14" s="181">
        <f t="shared" si="0"/>
        <v>0</v>
      </c>
    </row>
    <row r="15" spans="2:37" s="181" customFormat="1" ht="19.149999999999999" customHeight="1">
      <c r="B15" s="201" t="s">
        <v>661</v>
      </c>
      <c r="C15" s="186"/>
      <c r="D15" s="186"/>
      <c r="E15" s="185"/>
      <c r="F15" s="185"/>
      <c r="G15" s="185"/>
      <c r="H15" s="185"/>
      <c r="I15" s="185"/>
      <c r="J15" s="185"/>
      <c r="K15" s="185"/>
      <c r="L15" s="185"/>
      <c r="M15" s="185"/>
      <c r="N15" s="185"/>
      <c r="O15" s="205"/>
      <c r="P15" s="184"/>
      <c r="Q15" s="184">
        <f t="shared" si="1"/>
        <v>0</v>
      </c>
      <c r="R15" s="184"/>
      <c r="S15" s="184"/>
      <c r="T15" s="184"/>
      <c r="V15" s="202">
        <f t="shared" si="2"/>
        <v>0</v>
      </c>
      <c r="W15" s="183">
        <v>1</v>
      </c>
      <c r="X15" s="182"/>
      <c r="Y15" s="182" t="e">
        <v>#N/A</v>
      </c>
      <c r="Z15" s="182" t="e">
        <v>#N/A</v>
      </c>
      <c r="AA15" s="182" t="e">
        <v>#N/A</v>
      </c>
      <c r="AB15" s="182" t="e">
        <v>#N/A</v>
      </c>
      <c r="AC15" s="182" t="e">
        <v>#N/A</v>
      </c>
      <c r="AD15" s="182" t="e">
        <v>#N/A</v>
      </c>
      <c r="AE15" s="181">
        <f t="shared" si="3"/>
        <v>0</v>
      </c>
      <c r="AF15" s="181">
        <f t="shared" si="0"/>
        <v>0</v>
      </c>
      <c r="AG15" s="181">
        <f t="shared" si="0"/>
        <v>0</v>
      </c>
      <c r="AH15" s="181">
        <f t="shared" si="0"/>
        <v>0</v>
      </c>
      <c r="AI15" s="181">
        <f t="shared" si="0"/>
        <v>0</v>
      </c>
      <c r="AJ15" s="181">
        <f t="shared" si="0"/>
        <v>0</v>
      </c>
      <c r="AK15" s="181">
        <f t="shared" si="0"/>
        <v>0</v>
      </c>
    </row>
    <row r="16" spans="2:37" s="181" customFormat="1" ht="19.149999999999999" customHeight="1">
      <c r="B16" s="201" t="s">
        <v>661</v>
      </c>
      <c r="C16" s="186"/>
      <c r="D16" s="186"/>
      <c r="E16" s="185"/>
      <c r="F16" s="185"/>
      <c r="G16" s="185"/>
      <c r="H16" s="185"/>
      <c r="I16" s="185"/>
      <c r="J16" s="185"/>
      <c r="K16" s="185"/>
      <c r="L16" s="185"/>
      <c r="M16" s="185"/>
      <c r="N16" s="185"/>
      <c r="O16" s="205"/>
      <c r="P16" s="184"/>
      <c r="Q16" s="184">
        <f t="shared" si="1"/>
        <v>0</v>
      </c>
      <c r="R16" s="184"/>
      <c r="S16" s="184"/>
      <c r="T16" s="184"/>
      <c r="V16" s="202">
        <f t="shared" si="2"/>
        <v>0</v>
      </c>
      <c r="W16" s="183">
        <v>1</v>
      </c>
      <c r="X16" s="182"/>
      <c r="Y16" s="182" t="e">
        <v>#N/A</v>
      </c>
      <c r="Z16" s="182" t="e">
        <v>#N/A</v>
      </c>
      <c r="AA16" s="182" t="e">
        <v>#N/A</v>
      </c>
      <c r="AB16" s="182" t="e">
        <v>#N/A</v>
      </c>
      <c r="AC16" s="182" t="e">
        <v>#N/A</v>
      </c>
      <c r="AD16" s="182" t="e">
        <v>#N/A</v>
      </c>
      <c r="AE16" s="181">
        <f t="shared" si="3"/>
        <v>0</v>
      </c>
      <c r="AF16" s="181">
        <f t="shared" si="0"/>
        <v>0</v>
      </c>
      <c r="AG16" s="181">
        <f t="shared" si="0"/>
        <v>0</v>
      </c>
      <c r="AH16" s="181">
        <f t="shared" si="0"/>
        <v>0</v>
      </c>
      <c r="AI16" s="181">
        <f t="shared" si="0"/>
        <v>0</v>
      </c>
      <c r="AJ16" s="181">
        <f t="shared" si="0"/>
        <v>0</v>
      </c>
      <c r="AK16" s="181">
        <f t="shared" si="0"/>
        <v>0</v>
      </c>
    </row>
    <row r="17" spans="2:37" s="181" customFormat="1" ht="19.149999999999999" customHeight="1">
      <c r="B17" s="201" t="s">
        <v>661</v>
      </c>
      <c r="C17" s="186"/>
      <c r="D17" s="186"/>
      <c r="E17" s="185"/>
      <c r="F17" s="185"/>
      <c r="G17" s="185"/>
      <c r="H17" s="185"/>
      <c r="I17" s="185"/>
      <c r="J17" s="185"/>
      <c r="K17" s="185"/>
      <c r="L17" s="185"/>
      <c r="M17" s="185"/>
      <c r="N17" s="185"/>
      <c r="O17" s="205"/>
      <c r="P17" s="184"/>
      <c r="Q17" s="184">
        <f t="shared" si="1"/>
        <v>0</v>
      </c>
      <c r="R17" s="184"/>
      <c r="S17" s="184"/>
      <c r="T17" s="184"/>
      <c r="V17" s="202">
        <f t="shared" si="2"/>
        <v>0</v>
      </c>
      <c r="W17" s="183">
        <v>1</v>
      </c>
      <c r="X17" s="182"/>
      <c r="Y17" s="182" t="e">
        <v>#N/A</v>
      </c>
      <c r="Z17" s="182" t="e">
        <v>#N/A</v>
      </c>
      <c r="AA17" s="182" t="e">
        <v>#N/A</v>
      </c>
      <c r="AB17" s="182" t="e">
        <v>#N/A</v>
      </c>
      <c r="AC17" s="182" t="e">
        <v>#N/A</v>
      </c>
      <c r="AD17" s="182" t="e">
        <v>#N/A</v>
      </c>
      <c r="AE17" s="181">
        <f t="shared" si="3"/>
        <v>0</v>
      </c>
      <c r="AF17" s="181">
        <f t="shared" si="0"/>
        <v>0</v>
      </c>
      <c r="AG17" s="181">
        <f t="shared" si="0"/>
        <v>0</v>
      </c>
      <c r="AH17" s="181">
        <f t="shared" si="0"/>
        <v>0</v>
      </c>
      <c r="AI17" s="181">
        <f t="shared" si="0"/>
        <v>0</v>
      </c>
      <c r="AJ17" s="181">
        <f t="shared" si="0"/>
        <v>0</v>
      </c>
      <c r="AK17" s="181">
        <f t="shared" si="0"/>
        <v>0</v>
      </c>
    </row>
    <row r="18" spans="2:37" s="181" customFormat="1" ht="19.149999999999999" customHeight="1">
      <c r="B18" s="201" t="s">
        <v>661</v>
      </c>
      <c r="C18" s="186"/>
      <c r="D18" s="186"/>
      <c r="E18" s="185"/>
      <c r="F18" s="185"/>
      <c r="G18" s="185"/>
      <c r="H18" s="185"/>
      <c r="I18" s="185"/>
      <c r="J18" s="185"/>
      <c r="K18" s="185"/>
      <c r="L18" s="185"/>
      <c r="M18" s="185"/>
      <c r="N18" s="185"/>
      <c r="O18" s="205"/>
      <c r="P18" s="184"/>
      <c r="Q18" s="184">
        <f t="shared" si="1"/>
        <v>0</v>
      </c>
      <c r="R18" s="184"/>
      <c r="S18" s="184"/>
      <c r="T18" s="184"/>
      <c r="V18" s="202">
        <f t="shared" si="2"/>
        <v>0</v>
      </c>
      <c r="W18" s="183">
        <v>1</v>
      </c>
      <c r="X18" s="182"/>
      <c r="Y18" s="182" t="e">
        <v>#N/A</v>
      </c>
      <c r="Z18" s="182" t="e">
        <v>#N/A</v>
      </c>
      <c r="AA18" s="182" t="e">
        <v>#N/A</v>
      </c>
      <c r="AB18" s="182" t="e">
        <v>#N/A</v>
      </c>
      <c r="AC18" s="182" t="e">
        <v>#N/A</v>
      </c>
      <c r="AD18" s="182" t="e">
        <v>#N/A</v>
      </c>
      <c r="AE18" s="181">
        <f t="shared" si="3"/>
        <v>0</v>
      </c>
      <c r="AF18" s="181">
        <f t="shared" si="0"/>
        <v>0</v>
      </c>
      <c r="AG18" s="181">
        <f t="shared" si="0"/>
        <v>0</v>
      </c>
      <c r="AH18" s="181">
        <f t="shared" si="0"/>
        <v>0</v>
      </c>
      <c r="AI18" s="181">
        <f t="shared" si="0"/>
        <v>0</v>
      </c>
      <c r="AJ18" s="181">
        <f t="shared" si="0"/>
        <v>0</v>
      </c>
      <c r="AK18" s="181">
        <f t="shared" si="0"/>
        <v>0</v>
      </c>
    </row>
    <row r="19" spans="2:37" s="181" customFormat="1" ht="19.149999999999999" customHeight="1">
      <c r="B19" s="201" t="s">
        <v>661</v>
      </c>
      <c r="C19" s="186"/>
      <c r="D19" s="186"/>
      <c r="E19" s="185"/>
      <c r="F19" s="185"/>
      <c r="G19" s="185"/>
      <c r="H19" s="185"/>
      <c r="I19" s="185"/>
      <c r="J19" s="185"/>
      <c r="K19" s="185"/>
      <c r="L19" s="185"/>
      <c r="M19" s="185"/>
      <c r="N19" s="185"/>
      <c r="O19" s="205"/>
      <c r="P19" s="184"/>
      <c r="Q19" s="184">
        <f t="shared" si="1"/>
        <v>0</v>
      </c>
      <c r="R19" s="184"/>
      <c r="S19" s="184"/>
      <c r="T19" s="184"/>
      <c r="V19" s="202">
        <f t="shared" si="2"/>
        <v>0</v>
      </c>
      <c r="W19" s="183">
        <v>1</v>
      </c>
      <c r="X19" s="182"/>
      <c r="Y19" s="182" t="e">
        <v>#N/A</v>
      </c>
      <c r="Z19" s="182" t="e">
        <v>#N/A</v>
      </c>
      <c r="AA19" s="182" t="e">
        <v>#N/A</v>
      </c>
      <c r="AB19" s="182" t="e">
        <v>#N/A</v>
      </c>
      <c r="AC19" s="182" t="e">
        <v>#N/A</v>
      </c>
      <c r="AD19" s="182" t="e">
        <v>#N/A</v>
      </c>
      <c r="AE19" s="181">
        <f t="shared" si="3"/>
        <v>0</v>
      </c>
      <c r="AF19" s="181">
        <f t="shared" si="0"/>
        <v>0</v>
      </c>
      <c r="AG19" s="181">
        <f t="shared" si="0"/>
        <v>0</v>
      </c>
      <c r="AH19" s="181">
        <f t="shared" si="0"/>
        <v>0</v>
      </c>
      <c r="AI19" s="181">
        <f t="shared" si="0"/>
        <v>0</v>
      </c>
      <c r="AJ19" s="181">
        <f t="shared" si="0"/>
        <v>0</v>
      </c>
      <c r="AK19" s="181">
        <f t="shared" si="0"/>
        <v>0</v>
      </c>
    </row>
    <row r="20" spans="2:37" s="181" customFormat="1" ht="19.149999999999999" customHeight="1">
      <c r="B20" s="201" t="s">
        <v>661</v>
      </c>
      <c r="C20" s="186"/>
      <c r="D20" s="186"/>
      <c r="E20" s="185"/>
      <c r="F20" s="185"/>
      <c r="G20" s="185"/>
      <c r="H20" s="185"/>
      <c r="I20" s="185"/>
      <c r="J20" s="185"/>
      <c r="K20" s="185"/>
      <c r="L20" s="185"/>
      <c r="M20" s="185"/>
      <c r="N20" s="185"/>
      <c r="O20" s="205"/>
      <c r="P20" s="184"/>
      <c r="Q20" s="184">
        <f t="shared" si="1"/>
        <v>0</v>
      </c>
      <c r="R20" s="184"/>
      <c r="S20" s="184"/>
      <c r="T20" s="184"/>
      <c r="V20" s="202">
        <f t="shared" si="2"/>
        <v>0</v>
      </c>
      <c r="W20" s="183">
        <v>1</v>
      </c>
      <c r="X20" s="182"/>
      <c r="Y20" s="182" t="e">
        <v>#N/A</v>
      </c>
      <c r="Z20" s="182" t="e">
        <v>#N/A</v>
      </c>
      <c r="AA20" s="182" t="e">
        <v>#N/A</v>
      </c>
      <c r="AB20" s="182" t="e">
        <v>#N/A</v>
      </c>
      <c r="AC20" s="182" t="e">
        <v>#N/A</v>
      </c>
      <c r="AD20" s="182" t="e">
        <v>#N/A</v>
      </c>
      <c r="AE20" s="181">
        <f t="shared" si="3"/>
        <v>0</v>
      </c>
      <c r="AF20" s="181">
        <f t="shared" si="0"/>
        <v>0</v>
      </c>
      <c r="AG20" s="181">
        <f t="shared" si="0"/>
        <v>0</v>
      </c>
      <c r="AH20" s="181">
        <f t="shared" si="0"/>
        <v>0</v>
      </c>
      <c r="AI20" s="181">
        <f t="shared" si="0"/>
        <v>0</v>
      </c>
      <c r="AJ20" s="181">
        <f t="shared" si="0"/>
        <v>0</v>
      </c>
      <c r="AK20" s="181">
        <f t="shared" si="0"/>
        <v>0</v>
      </c>
    </row>
    <row r="21" spans="2:37" s="181" customFormat="1" ht="19.149999999999999" customHeight="1">
      <c r="B21" s="201" t="s">
        <v>661</v>
      </c>
      <c r="C21" s="186"/>
      <c r="D21" s="186"/>
      <c r="E21" s="185"/>
      <c r="F21" s="185"/>
      <c r="G21" s="185"/>
      <c r="H21" s="185"/>
      <c r="I21" s="185"/>
      <c r="J21" s="185"/>
      <c r="K21" s="185"/>
      <c r="L21" s="185"/>
      <c r="M21" s="185"/>
      <c r="N21" s="185"/>
      <c r="O21" s="205"/>
      <c r="P21" s="184"/>
      <c r="Q21" s="184">
        <f t="shared" si="1"/>
        <v>0</v>
      </c>
      <c r="R21" s="184"/>
      <c r="S21" s="184"/>
      <c r="T21" s="184"/>
      <c r="V21" s="202">
        <f t="shared" si="2"/>
        <v>0</v>
      </c>
      <c r="W21" s="183">
        <v>1</v>
      </c>
      <c r="X21" s="182"/>
      <c r="Y21" s="182" t="e">
        <v>#N/A</v>
      </c>
      <c r="Z21" s="182" t="e">
        <v>#N/A</v>
      </c>
      <c r="AA21" s="182" t="e">
        <v>#N/A</v>
      </c>
      <c r="AB21" s="182" t="e">
        <v>#N/A</v>
      </c>
      <c r="AC21" s="182" t="e">
        <v>#N/A</v>
      </c>
      <c r="AD21" s="182" t="e">
        <v>#N/A</v>
      </c>
      <c r="AE21" s="181">
        <f t="shared" si="3"/>
        <v>0</v>
      </c>
      <c r="AF21" s="181">
        <f t="shared" si="0"/>
        <v>0</v>
      </c>
      <c r="AG21" s="181">
        <f t="shared" si="0"/>
        <v>0</v>
      </c>
      <c r="AH21" s="181">
        <f t="shared" si="0"/>
        <v>0</v>
      </c>
      <c r="AI21" s="181">
        <f t="shared" si="0"/>
        <v>0</v>
      </c>
      <c r="AJ21" s="181">
        <f t="shared" si="0"/>
        <v>0</v>
      </c>
      <c r="AK21" s="181">
        <f t="shared" si="0"/>
        <v>0</v>
      </c>
    </row>
    <row r="22" spans="2:37" s="181" customFormat="1" ht="19.149999999999999" customHeight="1">
      <c r="B22" s="201" t="s">
        <v>661</v>
      </c>
      <c r="C22" s="186"/>
      <c r="D22" s="186"/>
      <c r="E22" s="185"/>
      <c r="F22" s="185"/>
      <c r="G22" s="185"/>
      <c r="H22" s="185"/>
      <c r="I22" s="185"/>
      <c r="J22" s="185"/>
      <c r="K22" s="185"/>
      <c r="L22" s="185"/>
      <c r="M22" s="185"/>
      <c r="N22" s="185"/>
      <c r="O22" s="205"/>
      <c r="P22" s="184"/>
      <c r="Q22" s="184">
        <f t="shared" si="1"/>
        <v>0</v>
      </c>
      <c r="R22" s="184"/>
      <c r="S22" s="184"/>
      <c r="T22" s="184"/>
      <c r="V22" s="202">
        <f t="shared" si="2"/>
        <v>0</v>
      </c>
      <c r="W22" s="183">
        <v>1</v>
      </c>
      <c r="X22" s="182"/>
      <c r="Y22" s="182" t="e">
        <v>#N/A</v>
      </c>
      <c r="Z22" s="182" t="e">
        <v>#N/A</v>
      </c>
      <c r="AA22" s="182" t="e">
        <v>#N/A</v>
      </c>
      <c r="AB22" s="182" t="e">
        <v>#N/A</v>
      </c>
      <c r="AC22" s="182" t="e">
        <v>#N/A</v>
      </c>
      <c r="AD22" s="182" t="e">
        <v>#N/A</v>
      </c>
      <c r="AE22" s="181">
        <f t="shared" si="3"/>
        <v>0</v>
      </c>
      <c r="AF22" s="181">
        <f t="shared" si="0"/>
        <v>0</v>
      </c>
      <c r="AG22" s="181">
        <f t="shared" si="0"/>
        <v>0</v>
      </c>
      <c r="AH22" s="181">
        <f t="shared" si="0"/>
        <v>0</v>
      </c>
      <c r="AI22" s="181">
        <f t="shared" si="0"/>
        <v>0</v>
      </c>
      <c r="AJ22" s="181">
        <f t="shared" si="0"/>
        <v>0</v>
      </c>
      <c r="AK22" s="181">
        <f t="shared" si="0"/>
        <v>0</v>
      </c>
    </row>
    <row r="23" spans="2:37" s="181" customFormat="1" ht="19.149999999999999" customHeight="1">
      <c r="B23" s="201" t="s">
        <v>661</v>
      </c>
      <c r="C23" s="186"/>
      <c r="D23" s="186"/>
      <c r="E23" s="185"/>
      <c r="F23" s="185"/>
      <c r="G23" s="185"/>
      <c r="H23" s="185"/>
      <c r="I23" s="185"/>
      <c r="J23" s="185"/>
      <c r="K23" s="185"/>
      <c r="L23" s="185"/>
      <c r="M23" s="185"/>
      <c r="N23" s="185"/>
      <c r="O23" s="205"/>
      <c r="P23" s="184"/>
      <c r="Q23" s="184">
        <f t="shared" si="1"/>
        <v>0</v>
      </c>
      <c r="R23" s="184"/>
      <c r="S23" s="184"/>
      <c r="T23" s="184"/>
      <c r="V23" s="202">
        <f t="shared" si="2"/>
        <v>0</v>
      </c>
      <c r="W23" s="183">
        <v>1</v>
      </c>
      <c r="X23" s="182"/>
      <c r="Y23" s="182" t="e">
        <v>#N/A</v>
      </c>
      <c r="Z23" s="182" t="e">
        <v>#N/A</v>
      </c>
      <c r="AA23" s="182" t="e">
        <v>#N/A</v>
      </c>
      <c r="AB23" s="182" t="e">
        <v>#N/A</v>
      </c>
      <c r="AC23" s="182" t="e">
        <v>#N/A</v>
      </c>
      <c r="AD23" s="182" t="e">
        <v>#N/A</v>
      </c>
      <c r="AE23" s="181">
        <f t="shared" si="3"/>
        <v>0</v>
      </c>
      <c r="AF23" s="181">
        <f t="shared" si="3"/>
        <v>0</v>
      </c>
      <c r="AG23" s="181">
        <f t="shared" si="3"/>
        <v>0</v>
      </c>
      <c r="AH23" s="181">
        <f t="shared" si="3"/>
        <v>0</v>
      </c>
      <c r="AI23" s="181">
        <f t="shared" si="3"/>
        <v>0</v>
      </c>
      <c r="AJ23" s="181">
        <f t="shared" si="3"/>
        <v>0</v>
      </c>
      <c r="AK23" s="181">
        <f t="shared" si="3"/>
        <v>0</v>
      </c>
    </row>
    <row r="24" spans="2:37" s="181" customFormat="1" ht="19.149999999999999" customHeight="1">
      <c r="B24" s="201" t="s">
        <v>661</v>
      </c>
      <c r="C24" s="186"/>
      <c r="D24" s="186"/>
      <c r="E24" s="185"/>
      <c r="F24" s="185"/>
      <c r="G24" s="185"/>
      <c r="H24" s="185"/>
      <c r="I24" s="185"/>
      <c r="J24" s="185"/>
      <c r="K24" s="185"/>
      <c r="L24" s="185"/>
      <c r="M24" s="185"/>
      <c r="N24" s="185"/>
      <c r="O24" s="205"/>
      <c r="P24" s="184"/>
      <c r="Q24" s="184">
        <f t="shared" si="1"/>
        <v>0</v>
      </c>
      <c r="R24" s="184"/>
      <c r="S24" s="184"/>
      <c r="T24" s="184"/>
      <c r="V24" s="202">
        <f t="shared" si="2"/>
        <v>0</v>
      </c>
      <c r="W24" s="183">
        <v>1</v>
      </c>
      <c r="X24" s="182"/>
      <c r="Y24" s="182" t="e">
        <v>#N/A</v>
      </c>
      <c r="Z24" s="182" t="e">
        <v>#N/A</v>
      </c>
      <c r="AA24" s="182" t="e">
        <v>#N/A</v>
      </c>
      <c r="AB24" s="182" t="e">
        <v>#N/A</v>
      </c>
      <c r="AC24" s="182" t="e">
        <v>#N/A</v>
      </c>
      <c r="AD24" s="182" t="e">
        <v>#N/A</v>
      </c>
      <c r="AE24" s="181">
        <f t="shared" si="3"/>
        <v>0</v>
      </c>
      <c r="AF24" s="181">
        <f t="shared" si="3"/>
        <v>0</v>
      </c>
      <c r="AG24" s="181">
        <f t="shared" si="3"/>
        <v>0</v>
      </c>
      <c r="AH24" s="181">
        <f t="shared" si="3"/>
        <v>0</v>
      </c>
      <c r="AI24" s="181">
        <f t="shared" si="3"/>
        <v>0</v>
      </c>
      <c r="AJ24" s="181">
        <f t="shared" si="3"/>
        <v>0</v>
      </c>
      <c r="AK24" s="181">
        <f t="shared" si="3"/>
        <v>0</v>
      </c>
    </row>
    <row r="25" spans="2:37" s="181" customFormat="1" ht="19.149999999999999" customHeight="1">
      <c r="B25" s="201" t="s">
        <v>661</v>
      </c>
      <c r="C25" s="186"/>
      <c r="D25" s="186"/>
      <c r="E25" s="185"/>
      <c r="F25" s="185"/>
      <c r="G25" s="185"/>
      <c r="H25" s="185"/>
      <c r="I25" s="185"/>
      <c r="J25" s="185"/>
      <c r="K25" s="185"/>
      <c r="L25" s="185"/>
      <c r="M25" s="185"/>
      <c r="N25" s="185"/>
      <c r="O25" s="205"/>
      <c r="P25" s="184"/>
      <c r="Q25" s="184">
        <f t="shared" si="1"/>
        <v>0</v>
      </c>
      <c r="R25" s="184"/>
      <c r="S25" s="184"/>
      <c r="T25" s="184"/>
      <c r="V25" s="202">
        <f t="shared" si="2"/>
        <v>0</v>
      </c>
      <c r="W25" s="183">
        <v>1</v>
      </c>
      <c r="X25" s="182"/>
      <c r="Y25" s="182" t="e">
        <v>#N/A</v>
      </c>
      <c r="Z25" s="182" t="e">
        <v>#N/A</v>
      </c>
      <c r="AA25" s="182" t="e">
        <v>#N/A</v>
      </c>
      <c r="AB25" s="182" t="e">
        <v>#N/A</v>
      </c>
      <c r="AC25" s="182" t="e">
        <v>#N/A</v>
      </c>
      <c r="AD25" s="182" t="e">
        <v>#N/A</v>
      </c>
      <c r="AE25" s="181">
        <f t="shared" si="3"/>
        <v>0</v>
      </c>
      <c r="AF25" s="181">
        <f t="shared" si="3"/>
        <v>0</v>
      </c>
      <c r="AG25" s="181">
        <f t="shared" si="3"/>
        <v>0</v>
      </c>
      <c r="AH25" s="181">
        <f t="shared" si="3"/>
        <v>0</v>
      </c>
      <c r="AI25" s="181">
        <f t="shared" si="3"/>
        <v>0</v>
      </c>
      <c r="AJ25" s="181">
        <f t="shared" si="3"/>
        <v>0</v>
      </c>
      <c r="AK25" s="181">
        <f t="shared" si="3"/>
        <v>0</v>
      </c>
    </row>
    <row r="26" spans="2:37" s="181" customFormat="1" ht="19.149999999999999" customHeight="1">
      <c r="B26" s="201" t="s">
        <v>661</v>
      </c>
      <c r="C26" s="186"/>
      <c r="D26" s="186"/>
      <c r="E26" s="185"/>
      <c r="F26" s="185"/>
      <c r="G26" s="185"/>
      <c r="H26" s="185"/>
      <c r="I26" s="185"/>
      <c r="J26" s="185"/>
      <c r="K26" s="185"/>
      <c r="L26" s="185"/>
      <c r="M26" s="185"/>
      <c r="N26" s="185"/>
      <c r="O26" s="205"/>
      <c r="P26" s="184"/>
      <c r="Q26" s="184">
        <f t="shared" si="1"/>
        <v>0</v>
      </c>
      <c r="R26" s="184"/>
      <c r="S26" s="184"/>
      <c r="T26" s="184"/>
      <c r="V26" s="202">
        <f t="shared" si="2"/>
        <v>0</v>
      </c>
      <c r="W26" s="183">
        <v>1</v>
      </c>
      <c r="X26" s="182"/>
      <c r="Y26" s="182" t="e">
        <v>#N/A</v>
      </c>
      <c r="Z26" s="182" t="e">
        <v>#N/A</v>
      </c>
      <c r="AA26" s="182" t="e">
        <v>#N/A</v>
      </c>
      <c r="AB26" s="182" t="e">
        <v>#N/A</v>
      </c>
      <c r="AC26" s="182" t="e">
        <v>#N/A</v>
      </c>
      <c r="AD26" s="182" t="e">
        <v>#N/A</v>
      </c>
      <c r="AE26" s="181">
        <f t="shared" si="3"/>
        <v>0</v>
      </c>
      <c r="AF26" s="181">
        <f t="shared" si="3"/>
        <v>0</v>
      </c>
      <c r="AG26" s="181">
        <f t="shared" si="3"/>
        <v>0</v>
      </c>
      <c r="AH26" s="181">
        <f t="shared" si="3"/>
        <v>0</v>
      </c>
      <c r="AI26" s="181">
        <f t="shared" si="3"/>
        <v>0</v>
      </c>
      <c r="AJ26" s="181">
        <f t="shared" si="3"/>
        <v>0</v>
      </c>
      <c r="AK26" s="181">
        <f t="shared" si="3"/>
        <v>0</v>
      </c>
    </row>
    <row r="27" spans="2:37" s="269" customFormat="1" ht="19.149999999999999" customHeight="1">
      <c r="B27" s="201" t="s">
        <v>661</v>
      </c>
      <c r="C27" s="186"/>
      <c r="D27" s="186"/>
      <c r="E27" s="185"/>
      <c r="F27" s="185"/>
      <c r="G27" s="185"/>
      <c r="H27" s="185"/>
      <c r="I27" s="185"/>
      <c r="J27" s="185"/>
      <c r="K27" s="185"/>
      <c r="L27" s="185"/>
      <c r="M27" s="185"/>
      <c r="N27" s="185"/>
      <c r="O27" s="205"/>
      <c r="P27" s="184"/>
      <c r="Q27" s="184">
        <f t="shared" ref="Q27:Q36" si="4">IF(ISNA(Y27),0,Y27)</f>
        <v>0</v>
      </c>
      <c r="R27" s="184"/>
      <c r="S27" s="184"/>
      <c r="T27" s="184"/>
      <c r="V27" s="202">
        <f t="shared" ref="V27:V36" si="5">IF(AND(OR(AE27=0,AND(OR(AF27=0,AF27=1000),OR(AG27=0,AG27=1000),OR(AH27=0,AH27=1000),OR(AI27=0,AI27=1000),OR(AJ27=0,AJ27=1000),OR(AK27=0,AK27=1000)),C27="",D27="",E27="",F27="",G27="",H27="",I27="",J27="",K27="",L27="",M27="",N27=""),NOT(AND(AE27=0,OR(AF27=0,AF27=1000),OR(AG27=0,AG27=1000),OR(AH27=0,AH27=1000),OR(AI27=0,AI27=1000),OR(AJ27=0,AJ27=1000),OR(AK27=0,AK27=1000),C27="",D27="",E27="",F27="",G27="",H27="",I27="",J27="",K27="",L27="",M27="",N27=""))),1,0)</f>
        <v>0</v>
      </c>
      <c r="W27" s="183">
        <v>1</v>
      </c>
      <c r="X27" s="182"/>
      <c r="Y27" s="182" t="e">
        <v>#N/A</v>
      </c>
      <c r="Z27" s="182" t="e">
        <v>#N/A</v>
      </c>
      <c r="AA27" s="182" t="e">
        <v>#N/A</v>
      </c>
      <c r="AB27" s="182" t="e">
        <v>#N/A</v>
      </c>
      <c r="AC27" s="182" t="e">
        <v>#N/A</v>
      </c>
      <c r="AD27" s="182" t="e">
        <v>#N/A</v>
      </c>
      <c r="AE27" s="269">
        <f t="shared" ref="AE27:AE36" si="6">IF(ISNA(X27),0,X27)</f>
        <v>0</v>
      </c>
      <c r="AF27" s="269">
        <f t="shared" ref="AF27:AF36" si="7">IF(ISNA(Y27),0,Y27)</f>
        <v>0</v>
      </c>
      <c r="AG27" s="269">
        <f t="shared" ref="AG27:AG36" si="8">IF(ISNA(Z27),0,Z27)</f>
        <v>0</v>
      </c>
      <c r="AH27" s="269">
        <f t="shared" ref="AH27:AH36" si="9">IF(ISNA(AA27),0,AA27)</f>
        <v>0</v>
      </c>
      <c r="AI27" s="269">
        <f t="shared" ref="AI27:AI36" si="10">IF(ISNA(AB27),0,AB27)</f>
        <v>0</v>
      </c>
      <c r="AJ27" s="269">
        <f t="shared" ref="AJ27:AJ36" si="11">IF(ISNA(AC27),0,AC27)</f>
        <v>0</v>
      </c>
      <c r="AK27" s="269">
        <f t="shared" ref="AK27:AK36" si="12">IF(ISNA(AD27),0,AD27)</f>
        <v>0</v>
      </c>
    </row>
    <row r="28" spans="2:37" s="269" customFormat="1" ht="19.149999999999999" customHeight="1">
      <c r="B28" s="201" t="s">
        <v>661</v>
      </c>
      <c r="C28" s="186"/>
      <c r="D28" s="186"/>
      <c r="E28" s="185"/>
      <c r="F28" s="185"/>
      <c r="G28" s="185"/>
      <c r="H28" s="185"/>
      <c r="I28" s="185"/>
      <c r="J28" s="185"/>
      <c r="K28" s="185"/>
      <c r="L28" s="185"/>
      <c r="M28" s="185"/>
      <c r="N28" s="185"/>
      <c r="O28" s="205"/>
      <c r="P28" s="184"/>
      <c r="Q28" s="184">
        <f t="shared" si="4"/>
        <v>0</v>
      </c>
      <c r="R28" s="184"/>
      <c r="S28" s="184"/>
      <c r="T28" s="184"/>
      <c r="V28" s="202">
        <f t="shared" si="5"/>
        <v>0</v>
      </c>
      <c r="W28" s="183">
        <v>1</v>
      </c>
      <c r="X28" s="182"/>
      <c r="Y28" s="182" t="e">
        <v>#N/A</v>
      </c>
      <c r="Z28" s="182" t="e">
        <v>#N/A</v>
      </c>
      <c r="AA28" s="182" t="e">
        <v>#N/A</v>
      </c>
      <c r="AB28" s="182" t="e">
        <v>#N/A</v>
      </c>
      <c r="AC28" s="182" t="e">
        <v>#N/A</v>
      </c>
      <c r="AD28" s="182" t="e">
        <v>#N/A</v>
      </c>
      <c r="AE28" s="269">
        <f t="shared" si="6"/>
        <v>0</v>
      </c>
      <c r="AF28" s="269">
        <f t="shared" si="7"/>
        <v>0</v>
      </c>
      <c r="AG28" s="269">
        <f t="shared" si="8"/>
        <v>0</v>
      </c>
      <c r="AH28" s="269">
        <f t="shared" si="9"/>
        <v>0</v>
      </c>
      <c r="AI28" s="269">
        <f t="shared" si="10"/>
        <v>0</v>
      </c>
      <c r="AJ28" s="269">
        <f t="shared" si="11"/>
        <v>0</v>
      </c>
      <c r="AK28" s="269">
        <f t="shared" si="12"/>
        <v>0</v>
      </c>
    </row>
    <row r="29" spans="2:37" s="269" customFormat="1" ht="19.149999999999999" customHeight="1">
      <c r="B29" s="201" t="s">
        <v>661</v>
      </c>
      <c r="C29" s="186"/>
      <c r="D29" s="186"/>
      <c r="E29" s="185"/>
      <c r="F29" s="185"/>
      <c r="G29" s="185"/>
      <c r="H29" s="185"/>
      <c r="I29" s="185"/>
      <c r="J29" s="185"/>
      <c r="K29" s="185"/>
      <c r="L29" s="185"/>
      <c r="M29" s="185"/>
      <c r="N29" s="185"/>
      <c r="O29" s="205"/>
      <c r="P29" s="184"/>
      <c r="Q29" s="184">
        <f t="shared" si="4"/>
        <v>0</v>
      </c>
      <c r="R29" s="184"/>
      <c r="S29" s="184"/>
      <c r="T29" s="184"/>
      <c r="V29" s="202">
        <f t="shared" si="5"/>
        <v>0</v>
      </c>
      <c r="W29" s="183">
        <v>1</v>
      </c>
      <c r="X29" s="182"/>
      <c r="Y29" s="182" t="e">
        <v>#N/A</v>
      </c>
      <c r="Z29" s="182" t="e">
        <v>#N/A</v>
      </c>
      <c r="AA29" s="182" t="e">
        <v>#N/A</v>
      </c>
      <c r="AB29" s="182" t="e">
        <v>#N/A</v>
      </c>
      <c r="AC29" s="182" t="e">
        <v>#N/A</v>
      </c>
      <c r="AD29" s="182" t="e">
        <v>#N/A</v>
      </c>
      <c r="AE29" s="269">
        <f t="shared" si="6"/>
        <v>0</v>
      </c>
      <c r="AF29" s="269">
        <f t="shared" si="7"/>
        <v>0</v>
      </c>
      <c r="AG29" s="269">
        <f t="shared" si="8"/>
        <v>0</v>
      </c>
      <c r="AH29" s="269">
        <f t="shared" si="9"/>
        <v>0</v>
      </c>
      <c r="AI29" s="269">
        <f t="shared" si="10"/>
        <v>0</v>
      </c>
      <c r="AJ29" s="269">
        <f t="shared" si="11"/>
        <v>0</v>
      </c>
      <c r="AK29" s="269">
        <f t="shared" si="12"/>
        <v>0</v>
      </c>
    </row>
    <row r="30" spans="2:37" s="269" customFormat="1" ht="19.149999999999999" customHeight="1">
      <c r="B30" s="201" t="s">
        <v>661</v>
      </c>
      <c r="C30" s="186"/>
      <c r="D30" s="186"/>
      <c r="E30" s="185"/>
      <c r="F30" s="185"/>
      <c r="G30" s="185"/>
      <c r="H30" s="185"/>
      <c r="I30" s="185"/>
      <c r="J30" s="185"/>
      <c r="K30" s="185"/>
      <c r="L30" s="185"/>
      <c r="M30" s="185"/>
      <c r="N30" s="185"/>
      <c r="O30" s="205"/>
      <c r="P30" s="184"/>
      <c r="Q30" s="184">
        <f t="shared" si="4"/>
        <v>0</v>
      </c>
      <c r="R30" s="184"/>
      <c r="S30" s="184"/>
      <c r="T30" s="184"/>
      <c r="V30" s="202">
        <f t="shared" si="5"/>
        <v>0</v>
      </c>
      <c r="W30" s="183">
        <v>1</v>
      </c>
      <c r="X30" s="182"/>
      <c r="Y30" s="182" t="e">
        <v>#N/A</v>
      </c>
      <c r="Z30" s="182" t="e">
        <v>#N/A</v>
      </c>
      <c r="AA30" s="182" t="e">
        <v>#N/A</v>
      </c>
      <c r="AB30" s="182" t="e">
        <v>#N/A</v>
      </c>
      <c r="AC30" s="182" t="e">
        <v>#N/A</v>
      </c>
      <c r="AD30" s="182" t="e">
        <v>#N/A</v>
      </c>
      <c r="AE30" s="269">
        <f t="shared" si="6"/>
        <v>0</v>
      </c>
      <c r="AF30" s="269">
        <f t="shared" si="7"/>
        <v>0</v>
      </c>
      <c r="AG30" s="269">
        <f t="shared" si="8"/>
        <v>0</v>
      </c>
      <c r="AH30" s="269">
        <f t="shared" si="9"/>
        <v>0</v>
      </c>
      <c r="AI30" s="269">
        <f t="shared" si="10"/>
        <v>0</v>
      </c>
      <c r="AJ30" s="269">
        <f t="shared" si="11"/>
        <v>0</v>
      </c>
      <c r="AK30" s="269">
        <f t="shared" si="12"/>
        <v>0</v>
      </c>
    </row>
    <row r="31" spans="2:37" s="269" customFormat="1" ht="19.149999999999999" customHeight="1">
      <c r="B31" s="201" t="s">
        <v>661</v>
      </c>
      <c r="C31" s="186"/>
      <c r="D31" s="186"/>
      <c r="E31" s="185"/>
      <c r="F31" s="185"/>
      <c r="G31" s="185"/>
      <c r="H31" s="185"/>
      <c r="I31" s="185"/>
      <c r="J31" s="185"/>
      <c r="K31" s="185"/>
      <c r="L31" s="185"/>
      <c r="M31" s="185"/>
      <c r="N31" s="185"/>
      <c r="O31" s="205"/>
      <c r="P31" s="184"/>
      <c r="Q31" s="184">
        <f t="shared" si="4"/>
        <v>0</v>
      </c>
      <c r="R31" s="184"/>
      <c r="S31" s="184"/>
      <c r="T31" s="184"/>
      <c r="V31" s="202">
        <f t="shared" si="5"/>
        <v>0</v>
      </c>
      <c r="W31" s="183">
        <v>1</v>
      </c>
      <c r="X31" s="182"/>
      <c r="Y31" s="182" t="e">
        <v>#N/A</v>
      </c>
      <c r="Z31" s="182" t="e">
        <v>#N/A</v>
      </c>
      <c r="AA31" s="182" t="e">
        <v>#N/A</v>
      </c>
      <c r="AB31" s="182" t="e">
        <v>#N/A</v>
      </c>
      <c r="AC31" s="182" t="e">
        <v>#N/A</v>
      </c>
      <c r="AD31" s="182" t="e">
        <v>#N/A</v>
      </c>
      <c r="AE31" s="269">
        <f t="shared" si="6"/>
        <v>0</v>
      </c>
      <c r="AF31" s="269">
        <f t="shared" si="7"/>
        <v>0</v>
      </c>
      <c r="AG31" s="269">
        <f t="shared" si="8"/>
        <v>0</v>
      </c>
      <c r="AH31" s="269">
        <f t="shared" si="9"/>
        <v>0</v>
      </c>
      <c r="AI31" s="269">
        <f t="shared" si="10"/>
        <v>0</v>
      </c>
      <c r="AJ31" s="269">
        <f t="shared" si="11"/>
        <v>0</v>
      </c>
      <c r="AK31" s="269">
        <f t="shared" si="12"/>
        <v>0</v>
      </c>
    </row>
    <row r="32" spans="2:37" s="269" customFormat="1" ht="19.149999999999999" customHeight="1">
      <c r="B32" s="201" t="s">
        <v>661</v>
      </c>
      <c r="C32" s="186"/>
      <c r="D32" s="186"/>
      <c r="E32" s="185"/>
      <c r="F32" s="185"/>
      <c r="G32" s="185"/>
      <c r="H32" s="185"/>
      <c r="I32" s="185"/>
      <c r="J32" s="185"/>
      <c r="K32" s="185"/>
      <c r="L32" s="185"/>
      <c r="M32" s="185"/>
      <c r="N32" s="185"/>
      <c r="O32" s="205"/>
      <c r="P32" s="184"/>
      <c r="Q32" s="184">
        <f t="shared" si="4"/>
        <v>0</v>
      </c>
      <c r="R32" s="184"/>
      <c r="S32" s="184"/>
      <c r="T32" s="184"/>
      <c r="V32" s="202">
        <f t="shared" si="5"/>
        <v>0</v>
      </c>
      <c r="W32" s="183">
        <v>1</v>
      </c>
      <c r="X32" s="182"/>
      <c r="Y32" s="182" t="e">
        <v>#N/A</v>
      </c>
      <c r="Z32" s="182" t="e">
        <v>#N/A</v>
      </c>
      <c r="AA32" s="182" t="e">
        <v>#N/A</v>
      </c>
      <c r="AB32" s="182" t="e">
        <v>#N/A</v>
      </c>
      <c r="AC32" s="182" t="e">
        <v>#N/A</v>
      </c>
      <c r="AD32" s="182" t="e">
        <v>#N/A</v>
      </c>
      <c r="AE32" s="269">
        <f t="shared" si="6"/>
        <v>0</v>
      </c>
      <c r="AF32" s="269">
        <f t="shared" si="7"/>
        <v>0</v>
      </c>
      <c r="AG32" s="269">
        <f t="shared" si="8"/>
        <v>0</v>
      </c>
      <c r="AH32" s="269">
        <f t="shared" si="9"/>
        <v>0</v>
      </c>
      <c r="AI32" s="269">
        <f t="shared" si="10"/>
        <v>0</v>
      </c>
      <c r="AJ32" s="269">
        <f t="shared" si="11"/>
        <v>0</v>
      </c>
      <c r="AK32" s="269">
        <f t="shared" si="12"/>
        <v>0</v>
      </c>
    </row>
    <row r="33" spans="2:37" s="269" customFormat="1" ht="19.149999999999999" customHeight="1">
      <c r="B33" s="201" t="s">
        <v>661</v>
      </c>
      <c r="C33" s="186"/>
      <c r="D33" s="186"/>
      <c r="E33" s="185"/>
      <c r="F33" s="185"/>
      <c r="G33" s="185"/>
      <c r="H33" s="185"/>
      <c r="I33" s="185"/>
      <c r="J33" s="185"/>
      <c r="K33" s="185"/>
      <c r="L33" s="185"/>
      <c r="M33" s="185"/>
      <c r="N33" s="185"/>
      <c r="O33" s="205"/>
      <c r="P33" s="184"/>
      <c r="Q33" s="184">
        <f t="shared" si="4"/>
        <v>0</v>
      </c>
      <c r="R33" s="184"/>
      <c r="S33" s="184"/>
      <c r="T33" s="184"/>
      <c r="V33" s="202">
        <f t="shared" si="5"/>
        <v>0</v>
      </c>
      <c r="W33" s="183">
        <v>1</v>
      </c>
      <c r="X33" s="182"/>
      <c r="Y33" s="182" t="e">
        <v>#N/A</v>
      </c>
      <c r="Z33" s="182" t="e">
        <v>#N/A</v>
      </c>
      <c r="AA33" s="182" t="e">
        <v>#N/A</v>
      </c>
      <c r="AB33" s="182" t="e">
        <v>#N/A</v>
      </c>
      <c r="AC33" s="182" t="e">
        <v>#N/A</v>
      </c>
      <c r="AD33" s="182" t="e">
        <v>#N/A</v>
      </c>
      <c r="AE33" s="269">
        <f t="shared" si="6"/>
        <v>0</v>
      </c>
      <c r="AF33" s="269">
        <f t="shared" si="7"/>
        <v>0</v>
      </c>
      <c r="AG33" s="269">
        <f t="shared" si="8"/>
        <v>0</v>
      </c>
      <c r="AH33" s="269">
        <f t="shared" si="9"/>
        <v>0</v>
      </c>
      <c r="AI33" s="269">
        <f t="shared" si="10"/>
        <v>0</v>
      </c>
      <c r="AJ33" s="269">
        <f t="shared" si="11"/>
        <v>0</v>
      </c>
      <c r="AK33" s="269">
        <f t="shared" si="12"/>
        <v>0</v>
      </c>
    </row>
    <row r="34" spans="2:37" s="269" customFormat="1" ht="19.149999999999999" customHeight="1">
      <c r="B34" s="201" t="s">
        <v>661</v>
      </c>
      <c r="C34" s="186"/>
      <c r="D34" s="186"/>
      <c r="E34" s="185"/>
      <c r="F34" s="185"/>
      <c r="G34" s="185"/>
      <c r="H34" s="185"/>
      <c r="I34" s="185"/>
      <c r="J34" s="185"/>
      <c r="K34" s="185"/>
      <c r="L34" s="185"/>
      <c r="M34" s="185"/>
      <c r="N34" s="185"/>
      <c r="O34" s="205"/>
      <c r="P34" s="184"/>
      <c r="Q34" s="184">
        <f t="shared" si="4"/>
        <v>0</v>
      </c>
      <c r="R34" s="184"/>
      <c r="S34" s="184"/>
      <c r="T34" s="184"/>
      <c r="V34" s="202">
        <f t="shared" si="5"/>
        <v>0</v>
      </c>
      <c r="W34" s="183">
        <v>1</v>
      </c>
      <c r="X34" s="182"/>
      <c r="Y34" s="182" t="e">
        <v>#N/A</v>
      </c>
      <c r="Z34" s="182" t="e">
        <v>#N/A</v>
      </c>
      <c r="AA34" s="182" t="e">
        <v>#N/A</v>
      </c>
      <c r="AB34" s="182" t="e">
        <v>#N/A</v>
      </c>
      <c r="AC34" s="182" t="e">
        <v>#N/A</v>
      </c>
      <c r="AD34" s="182" t="e">
        <v>#N/A</v>
      </c>
      <c r="AE34" s="269">
        <f t="shared" si="6"/>
        <v>0</v>
      </c>
      <c r="AF34" s="269">
        <f t="shared" si="7"/>
        <v>0</v>
      </c>
      <c r="AG34" s="269">
        <f t="shared" si="8"/>
        <v>0</v>
      </c>
      <c r="AH34" s="269">
        <f t="shared" si="9"/>
        <v>0</v>
      </c>
      <c r="AI34" s="269">
        <f t="shared" si="10"/>
        <v>0</v>
      </c>
      <c r="AJ34" s="269">
        <f t="shared" si="11"/>
        <v>0</v>
      </c>
      <c r="AK34" s="269">
        <f t="shared" si="12"/>
        <v>0</v>
      </c>
    </row>
    <row r="35" spans="2:37" s="269" customFormat="1" ht="18.75" customHeight="1">
      <c r="B35" s="201" t="s">
        <v>661</v>
      </c>
      <c r="C35" s="186"/>
      <c r="D35" s="186"/>
      <c r="E35" s="185"/>
      <c r="F35" s="185"/>
      <c r="G35" s="185"/>
      <c r="H35" s="185"/>
      <c r="I35" s="185"/>
      <c r="J35" s="185"/>
      <c r="K35" s="185"/>
      <c r="L35" s="185"/>
      <c r="M35" s="185"/>
      <c r="N35" s="185"/>
      <c r="O35" s="205"/>
      <c r="P35" s="184"/>
      <c r="Q35" s="184">
        <f t="shared" si="4"/>
        <v>0</v>
      </c>
      <c r="R35" s="184"/>
      <c r="S35" s="184"/>
      <c r="T35" s="184"/>
      <c r="V35" s="202">
        <f t="shared" si="5"/>
        <v>0</v>
      </c>
      <c r="W35" s="183">
        <v>1</v>
      </c>
      <c r="X35" s="182"/>
      <c r="Y35" s="182" t="e">
        <v>#N/A</v>
      </c>
      <c r="Z35" s="182" t="e">
        <v>#N/A</v>
      </c>
      <c r="AA35" s="182" t="e">
        <v>#N/A</v>
      </c>
      <c r="AB35" s="182" t="e">
        <v>#N/A</v>
      </c>
      <c r="AC35" s="182" t="e">
        <v>#N/A</v>
      </c>
      <c r="AD35" s="182" t="e">
        <v>#N/A</v>
      </c>
      <c r="AE35" s="269">
        <f t="shared" si="6"/>
        <v>0</v>
      </c>
      <c r="AF35" s="269">
        <f t="shared" si="7"/>
        <v>0</v>
      </c>
      <c r="AG35" s="269">
        <f t="shared" si="8"/>
        <v>0</v>
      </c>
      <c r="AH35" s="269">
        <f t="shared" si="9"/>
        <v>0</v>
      </c>
      <c r="AI35" s="269">
        <f t="shared" si="10"/>
        <v>0</v>
      </c>
      <c r="AJ35" s="269">
        <f t="shared" si="11"/>
        <v>0</v>
      </c>
      <c r="AK35" s="269">
        <f t="shared" si="12"/>
        <v>0</v>
      </c>
    </row>
    <row r="36" spans="2:37" s="269" customFormat="1" ht="19.149999999999999" customHeight="1">
      <c r="B36" s="201" t="s">
        <v>661</v>
      </c>
      <c r="C36" s="186"/>
      <c r="D36" s="186"/>
      <c r="E36" s="185"/>
      <c r="F36" s="185"/>
      <c r="G36" s="185"/>
      <c r="H36" s="185"/>
      <c r="I36" s="185"/>
      <c r="J36" s="185"/>
      <c r="K36" s="185"/>
      <c r="L36" s="185"/>
      <c r="M36" s="185"/>
      <c r="N36" s="185"/>
      <c r="O36" s="205"/>
      <c r="P36" s="184"/>
      <c r="Q36" s="184">
        <f t="shared" si="4"/>
        <v>0</v>
      </c>
      <c r="R36" s="184"/>
      <c r="S36" s="184"/>
      <c r="T36" s="184"/>
      <c r="V36" s="202">
        <f t="shared" si="5"/>
        <v>0</v>
      </c>
      <c r="W36" s="183">
        <v>1</v>
      </c>
      <c r="X36" s="182"/>
      <c r="Y36" s="182" t="e">
        <v>#N/A</v>
      </c>
      <c r="Z36" s="182" t="e">
        <v>#N/A</v>
      </c>
      <c r="AA36" s="182" t="e">
        <v>#N/A</v>
      </c>
      <c r="AB36" s="182" t="e">
        <v>#N/A</v>
      </c>
      <c r="AC36" s="182" t="e">
        <v>#N/A</v>
      </c>
      <c r="AD36" s="182" t="e">
        <v>#N/A</v>
      </c>
      <c r="AE36" s="269">
        <f t="shared" si="6"/>
        <v>0</v>
      </c>
      <c r="AF36" s="269">
        <f t="shared" si="7"/>
        <v>0</v>
      </c>
      <c r="AG36" s="269">
        <f t="shared" si="8"/>
        <v>0</v>
      </c>
      <c r="AH36" s="269">
        <f t="shared" si="9"/>
        <v>0</v>
      </c>
      <c r="AI36" s="269">
        <f t="shared" si="10"/>
        <v>0</v>
      </c>
      <c r="AJ36" s="269">
        <f t="shared" si="11"/>
        <v>0</v>
      </c>
      <c r="AK36" s="269">
        <f t="shared" si="12"/>
        <v>0</v>
      </c>
    </row>
    <row r="37" spans="2:37" s="270" customFormat="1" ht="19.149999999999999" customHeight="1">
      <c r="B37" s="201" t="s">
        <v>661</v>
      </c>
      <c r="C37" s="186"/>
      <c r="D37" s="186"/>
      <c r="E37" s="185"/>
      <c r="F37" s="185"/>
      <c r="G37" s="185"/>
      <c r="H37" s="185"/>
      <c r="I37" s="185"/>
      <c r="J37" s="185"/>
      <c r="K37" s="185"/>
      <c r="L37" s="185"/>
      <c r="M37" s="185"/>
      <c r="N37" s="185"/>
      <c r="O37" s="205"/>
      <c r="P37" s="184"/>
      <c r="Q37" s="184">
        <f t="shared" ref="Q37:Q56" si="13">IF(ISNA(Y37),0,Y37)</f>
        <v>0</v>
      </c>
      <c r="R37" s="184"/>
      <c r="S37" s="184"/>
      <c r="T37" s="184"/>
      <c r="V37" s="202">
        <f t="shared" ref="V37:V56" si="14">IF(AND(OR(AE37=0,AND(OR(AF37=0,AF37=1000),OR(AG37=0,AG37=1000),OR(AH37=0,AH37=1000),OR(AI37=0,AI37=1000),OR(AJ37=0,AJ37=1000),OR(AK37=0,AK37=1000)),C37="",D37="",E37="",F37="",G37="",H37="",I37="",J37="",K37="",L37="",M37="",N37=""),NOT(AND(AE37=0,OR(AF37=0,AF37=1000),OR(AG37=0,AG37=1000),OR(AH37=0,AH37=1000),OR(AI37=0,AI37=1000),OR(AJ37=0,AJ37=1000),OR(AK37=0,AK37=1000),C37="",D37="",E37="",F37="",G37="",H37="",I37="",J37="",K37="",L37="",M37="",N37=""))),1,0)</f>
        <v>0</v>
      </c>
      <c r="W37" s="183">
        <v>1</v>
      </c>
      <c r="X37" s="182"/>
      <c r="Y37" s="182" t="e">
        <v>#N/A</v>
      </c>
      <c r="Z37" s="182" t="e">
        <v>#N/A</v>
      </c>
      <c r="AA37" s="182" t="e">
        <v>#N/A</v>
      </c>
      <c r="AB37" s="182" t="e">
        <v>#N/A</v>
      </c>
      <c r="AC37" s="182" t="e">
        <v>#N/A</v>
      </c>
      <c r="AD37" s="182" t="e">
        <v>#N/A</v>
      </c>
      <c r="AE37" s="270">
        <f t="shared" ref="AE37:AE56" si="15">IF(ISNA(X37),0,X37)</f>
        <v>0</v>
      </c>
      <c r="AF37" s="270">
        <f t="shared" ref="AF37:AF56" si="16">IF(ISNA(Y37),0,Y37)</f>
        <v>0</v>
      </c>
      <c r="AG37" s="270">
        <f t="shared" ref="AG37:AG56" si="17">IF(ISNA(Z37),0,Z37)</f>
        <v>0</v>
      </c>
      <c r="AH37" s="270">
        <f t="shared" ref="AH37:AH56" si="18">IF(ISNA(AA37),0,AA37)</f>
        <v>0</v>
      </c>
      <c r="AI37" s="270">
        <f t="shared" ref="AI37:AI56" si="19">IF(ISNA(AB37),0,AB37)</f>
        <v>0</v>
      </c>
      <c r="AJ37" s="270">
        <f t="shared" ref="AJ37:AJ56" si="20">IF(ISNA(AC37),0,AC37)</f>
        <v>0</v>
      </c>
      <c r="AK37" s="270">
        <f t="shared" ref="AK37:AK56" si="21">IF(ISNA(AD37),0,AD37)</f>
        <v>0</v>
      </c>
    </row>
    <row r="38" spans="2:37" s="270" customFormat="1" ht="19.149999999999999" customHeight="1">
      <c r="B38" s="201" t="s">
        <v>661</v>
      </c>
      <c r="C38" s="186"/>
      <c r="D38" s="186"/>
      <c r="E38" s="185"/>
      <c r="F38" s="185"/>
      <c r="G38" s="185"/>
      <c r="H38" s="185"/>
      <c r="I38" s="185"/>
      <c r="J38" s="185"/>
      <c r="K38" s="185"/>
      <c r="L38" s="185"/>
      <c r="M38" s="185"/>
      <c r="N38" s="185"/>
      <c r="O38" s="205"/>
      <c r="P38" s="184"/>
      <c r="Q38" s="184">
        <f t="shared" si="13"/>
        <v>0</v>
      </c>
      <c r="R38" s="184"/>
      <c r="S38" s="184"/>
      <c r="T38" s="184"/>
      <c r="V38" s="202">
        <f t="shared" si="14"/>
        <v>0</v>
      </c>
      <c r="W38" s="183">
        <v>1</v>
      </c>
      <c r="X38" s="182"/>
      <c r="Y38" s="182" t="e">
        <v>#N/A</v>
      </c>
      <c r="Z38" s="182" t="e">
        <v>#N/A</v>
      </c>
      <c r="AA38" s="182" t="e">
        <v>#N/A</v>
      </c>
      <c r="AB38" s="182" t="e">
        <v>#N/A</v>
      </c>
      <c r="AC38" s="182" t="e">
        <v>#N/A</v>
      </c>
      <c r="AD38" s="182" t="e">
        <v>#N/A</v>
      </c>
      <c r="AE38" s="270">
        <f t="shared" si="15"/>
        <v>0</v>
      </c>
      <c r="AF38" s="270">
        <f t="shared" si="16"/>
        <v>0</v>
      </c>
      <c r="AG38" s="270">
        <f t="shared" si="17"/>
        <v>0</v>
      </c>
      <c r="AH38" s="270">
        <f t="shared" si="18"/>
        <v>0</v>
      </c>
      <c r="AI38" s="270">
        <f t="shared" si="19"/>
        <v>0</v>
      </c>
      <c r="AJ38" s="270">
        <f t="shared" si="20"/>
        <v>0</v>
      </c>
      <c r="AK38" s="270">
        <f t="shared" si="21"/>
        <v>0</v>
      </c>
    </row>
    <row r="39" spans="2:37" s="270" customFormat="1" ht="19.149999999999999" customHeight="1">
      <c r="B39" s="201" t="s">
        <v>661</v>
      </c>
      <c r="C39" s="186"/>
      <c r="D39" s="186"/>
      <c r="E39" s="185"/>
      <c r="F39" s="185"/>
      <c r="G39" s="185"/>
      <c r="H39" s="185"/>
      <c r="I39" s="185"/>
      <c r="J39" s="185"/>
      <c r="K39" s="185"/>
      <c r="L39" s="185"/>
      <c r="M39" s="185"/>
      <c r="N39" s="185"/>
      <c r="O39" s="205"/>
      <c r="P39" s="184"/>
      <c r="Q39" s="184">
        <f t="shared" si="13"/>
        <v>0</v>
      </c>
      <c r="R39" s="184"/>
      <c r="S39" s="184"/>
      <c r="T39" s="184"/>
      <c r="V39" s="202">
        <f t="shared" si="14"/>
        <v>0</v>
      </c>
      <c r="W39" s="183">
        <v>1</v>
      </c>
      <c r="X39" s="182"/>
      <c r="Y39" s="182" t="e">
        <v>#N/A</v>
      </c>
      <c r="Z39" s="182" t="e">
        <v>#N/A</v>
      </c>
      <c r="AA39" s="182" t="e">
        <v>#N/A</v>
      </c>
      <c r="AB39" s="182" t="e">
        <v>#N/A</v>
      </c>
      <c r="AC39" s="182" t="e">
        <v>#N/A</v>
      </c>
      <c r="AD39" s="182" t="e">
        <v>#N/A</v>
      </c>
      <c r="AE39" s="270">
        <f t="shared" si="15"/>
        <v>0</v>
      </c>
      <c r="AF39" s="270">
        <f t="shared" si="16"/>
        <v>0</v>
      </c>
      <c r="AG39" s="270">
        <f t="shared" si="17"/>
        <v>0</v>
      </c>
      <c r="AH39" s="270">
        <f t="shared" si="18"/>
        <v>0</v>
      </c>
      <c r="AI39" s="270">
        <f t="shared" si="19"/>
        <v>0</v>
      </c>
      <c r="AJ39" s="270">
        <f t="shared" si="20"/>
        <v>0</v>
      </c>
      <c r="AK39" s="270">
        <f t="shared" si="21"/>
        <v>0</v>
      </c>
    </row>
    <row r="40" spans="2:37" s="270" customFormat="1" ht="19.149999999999999" customHeight="1">
      <c r="B40" s="201" t="s">
        <v>661</v>
      </c>
      <c r="C40" s="186"/>
      <c r="D40" s="186"/>
      <c r="E40" s="185"/>
      <c r="F40" s="185"/>
      <c r="G40" s="185"/>
      <c r="H40" s="185"/>
      <c r="I40" s="185"/>
      <c r="J40" s="185"/>
      <c r="K40" s="185"/>
      <c r="L40" s="185"/>
      <c r="M40" s="185"/>
      <c r="N40" s="185"/>
      <c r="O40" s="205"/>
      <c r="P40" s="184"/>
      <c r="Q40" s="184">
        <f t="shared" si="13"/>
        <v>0</v>
      </c>
      <c r="R40" s="184"/>
      <c r="S40" s="184"/>
      <c r="T40" s="184"/>
      <c r="V40" s="202">
        <f t="shared" si="14"/>
        <v>0</v>
      </c>
      <c r="W40" s="183">
        <v>1</v>
      </c>
      <c r="X40" s="182"/>
      <c r="Y40" s="182" t="e">
        <v>#N/A</v>
      </c>
      <c r="Z40" s="182" t="e">
        <v>#N/A</v>
      </c>
      <c r="AA40" s="182" t="e">
        <v>#N/A</v>
      </c>
      <c r="AB40" s="182" t="e">
        <v>#N/A</v>
      </c>
      <c r="AC40" s="182" t="e">
        <v>#N/A</v>
      </c>
      <c r="AD40" s="182" t="e">
        <v>#N/A</v>
      </c>
      <c r="AE40" s="270">
        <f t="shared" si="15"/>
        <v>0</v>
      </c>
      <c r="AF40" s="270">
        <f t="shared" si="16"/>
        <v>0</v>
      </c>
      <c r="AG40" s="270">
        <f t="shared" si="17"/>
        <v>0</v>
      </c>
      <c r="AH40" s="270">
        <f t="shared" si="18"/>
        <v>0</v>
      </c>
      <c r="AI40" s="270">
        <f t="shared" si="19"/>
        <v>0</v>
      </c>
      <c r="AJ40" s="270">
        <f t="shared" si="20"/>
        <v>0</v>
      </c>
      <c r="AK40" s="270">
        <f t="shared" si="21"/>
        <v>0</v>
      </c>
    </row>
    <row r="41" spans="2:37" s="270" customFormat="1" ht="19.149999999999999" customHeight="1">
      <c r="B41" s="201" t="s">
        <v>661</v>
      </c>
      <c r="C41" s="186"/>
      <c r="D41" s="186"/>
      <c r="E41" s="185"/>
      <c r="F41" s="185"/>
      <c r="G41" s="185"/>
      <c r="H41" s="185"/>
      <c r="I41" s="185"/>
      <c r="J41" s="185"/>
      <c r="K41" s="185"/>
      <c r="L41" s="185"/>
      <c r="M41" s="185"/>
      <c r="N41" s="185"/>
      <c r="O41" s="205"/>
      <c r="P41" s="184"/>
      <c r="Q41" s="184">
        <f t="shared" si="13"/>
        <v>0</v>
      </c>
      <c r="R41" s="184"/>
      <c r="S41" s="184"/>
      <c r="T41" s="184"/>
      <c r="V41" s="202">
        <f t="shared" si="14"/>
        <v>0</v>
      </c>
      <c r="W41" s="183">
        <v>1</v>
      </c>
      <c r="X41" s="182"/>
      <c r="Y41" s="182" t="e">
        <v>#N/A</v>
      </c>
      <c r="Z41" s="182" t="e">
        <v>#N/A</v>
      </c>
      <c r="AA41" s="182" t="e">
        <v>#N/A</v>
      </c>
      <c r="AB41" s="182" t="e">
        <v>#N/A</v>
      </c>
      <c r="AC41" s="182" t="e">
        <v>#N/A</v>
      </c>
      <c r="AD41" s="182" t="e">
        <v>#N/A</v>
      </c>
      <c r="AE41" s="270">
        <f t="shared" si="15"/>
        <v>0</v>
      </c>
      <c r="AF41" s="270">
        <f t="shared" si="16"/>
        <v>0</v>
      </c>
      <c r="AG41" s="270">
        <f t="shared" si="17"/>
        <v>0</v>
      </c>
      <c r="AH41" s="270">
        <f t="shared" si="18"/>
        <v>0</v>
      </c>
      <c r="AI41" s="270">
        <f t="shared" si="19"/>
        <v>0</v>
      </c>
      <c r="AJ41" s="270">
        <f t="shared" si="20"/>
        <v>0</v>
      </c>
      <c r="AK41" s="270">
        <f t="shared" si="21"/>
        <v>0</v>
      </c>
    </row>
    <row r="42" spans="2:37" s="270" customFormat="1" ht="19.149999999999999" customHeight="1">
      <c r="B42" s="201" t="s">
        <v>661</v>
      </c>
      <c r="C42" s="186"/>
      <c r="D42" s="186"/>
      <c r="E42" s="185"/>
      <c r="F42" s="185"/>
      <c r="G42" s="185"/>
      <c r="H42" s="185"/>
      <c r="I42" s="185"/>
      <c r="J42" s="185"/>
      <c r="K42" s="185"/>
      <c r="L42" s="185"/>
      <c r="M42" s="185"/>
      <c r="N42" s="185"/>
      <c r="O42" s="205"/>
      <c r="P42" s="184"/>
      <c r="Q42" s="184">
        <f t="shared" si="13"/>
        <v>0</v>
      </c>
      <c r="R42" s="184"/>
      <c r="S42" s="184"/>
      <c r="T42" s="184"/>
      <c r="V42" s="202">
        <f t="shared" si="14"/>
        <v>0</v>
      </c>
      <c r="W42" s="183">
        <v>1</v>
      </c>
      <c r="X42" s="182"/>
      <c r="Y42" s="182" t="e">
        <v>#N/A</v>
      </c>
      <c r="Z42" s="182" t="e">
        <v>#N/A</v>
      </c>
      <c r="AA42" s="182" t="e">
        <v>#N/A</v>
      </c>
      <c r="AB42" s="182" t="e">
        <v>#N/A</v>
      </c>
      <c r="AC42" s="182" t="e">
        <v>#N/A</v>
      </c>
      <c r="AD42" s="182" t="e">
        <v>#N/A</v>
      </c>
      <c r="AE42" s="270">
        <f t="shared" si="15"/>
        <v>0</v>
      </c>
      <c r="AF42" s="270">
        <f t="shared" si="16"/>
        <v>0</v>
      </c>
      <c r="AG42" s="270">
        <f t="shared" si="17"/>
        <v>0</v>
      </c>
      <c r="AH42" s="270">
        <f t="shared" si="18"/>
        <v>0</v>
      </c>
      <c r="AI42" s="270">
        <f t="shared" si="19"/>
        <v>0</v>
      </c>
      <c r="AJ42" s="270">
        <f t="shared" si="20"/>
        <v>0</v>
      </c>
      <c r="AK42" s="270">
        <f t="shared" si="21"/>
        <v>0</v>
      </c>
    </row>
    <row r="43" spans="2:37" s="270" customFormat="1" ht="19.149999999999999" customHeight="1">
      <c r="B43" s="201" t="s">
        <v>661</v>
      </c>
      <c r="C43" s="186"/>
      <c r="D43" s="186"/>
      <c r="E43" s="185"/>
      <c r="F43" s="185"/>
      <c r="G43" s="185"/>
      <c r="H43" s="185"/>
      <c r="I43" s="185"/>
      <c r="J43" s="185"/>
      <c r="K43" s="185"/>
      <c r="L43" s="185"/>
      <c r="M43" s="185"/>
      <c r="N43" s="185"/>
      <c r="O43" s="205"/>
      <c r="P43" s="184"/>
      <c r="Q43" s="184">
        <f t="shared" si="13"/>
        <v>0</v>
      </c>
      <c r="R43" s="184"/>
      <c r="S43" s="184"/>
      <c r="T43" s="184"/>
      <c r="V43" s="202">
        <f t="shared" si="14"/>
        <v>0</v>
      </c>
      <c r="W43" s="183">
        <v>1</v>
      </c>
      <c r="X43" s="182"/>
      <c r="Y43" s="182" t="e">
        <v>#N/A</v>
      </c>
      <c r="Z43" s="182" t="e">
        <v>#N/A</v>
      </c>
      <c r="AA43" s="182" t="e">
        <v>#N/A</v>
      </c>
      <c r="AB43" s="182" t="e">
        <v>#N/A</v>
      </c>
      <c r="AC43" s="182" t="e">
        <v>#N/A</v>
      </c>
      <c r="AD43" s="182" t="e">
        <v>#N/A</v>
      </c>
      <c r="AE43" s="270">
        <f t="shared" si="15"/>
        <v>0</v>
      </c>
      <c r="AF43" s="270">
        <f t="shared" si="16"/>
        <v>0</v>
      </c>
      <c r="AG43" s="270">
        <f t="shared" si="17"/>
        <v>0</v>
      </c>
      <c r="AH43" s="270">
        <f t="shared" si="18"/>
        <v>0</v>
      </c>
      <c r="AI43" s="270">
        <f t="shared" si="19"/>
        <v>0</v>
      </c>
      <c r="AJ43" s="270">
        <f t="shared" si="20"/>
        <v>0</v>
      </c>
      <c r="AK43" s="270">
        <f t="shared" si="21"/>
        <v>0</v>
      </c>
    </row>
    <row r="44" spans="2:37" s="270" customFormat="1" ht="19.149999999999999" customHeight="1">
      <c r="B44" s="201" t="s">
        <v>661</v>
      </c>
      <c r="C44" s="186"/>
      <c r="D44" s="186"/>
      <c r="E44" s="185"/>
      <c r="F44" s="185"/>
      <c r="G44" s="185"/>
      <c r="H44" s="185"/>
      <c r="I44" s="185"/>
      <c r="J44" s="185"/>
      <c r="K44" s="185"/>
      <c r="L44" s="185"/>
      <c r="M44" s="185"/>
      <c r="N44" s="185"/>
      <c r="O44" s="205"/>
      <c r="P44" s="184"/>
      <c r="Q44" s="184">
        <f t="shared" si="13"/>
        <v>0</v>
      </c>
      <c r="R44" s="184"/>
      <c r="S44" s="184"/>
      <c r="T44" s="184"/>
      <c r="V44" s="202">
        <f t="shared" si="14"/>
        <v>0</v>
      </c>
      <c r="W44" s="183">
        <v>1</v>
      </c>
      <c r="X44" s="182"/>
      <c r="Y44" s="182" t="e">
        <v>#N/A</v>
      </c>
      <c r="Z44" s="182" t="e">
        <v>#N/A</v>
      </c>
      <c r="AA44" s="182" t="e">
        <v>#N/A</v>
      </c>
      <c r="AB44" s="182" t="e">
        <v>#N/A</v>
      </c>
      <c r="AC44" s="182" t="e">
        <v>#N/A</v>
      </c>
      <c r="AD44" s="182" t="e">
        <v>#N/A</v>
      </c>
      <c r="AE44" s="270">
        <f t="shared" si="15"/>
        <v>0</v>
      </c>
      <c r="AF44" s="270">
        <f t="shared" si="16"/>
        <v>0</v>
      </c>
      <c r="AG44" s="270">
        <f t="shared" si="17"/>
        <v>0</v>
      </c>
      <c r="AH44" s="270">
        <f t="shared" si="18"/>
        <v>0</v>
      </c>
      <c r="AI44" s="270">
        <f t="shared" si="19"/>
        <v>0</v>
      </c>
      <c r="AJ44" s="270">
        <f t="shared" si="20"/>
        <v>0</v>
      </c>
      <c r="AK44" s="270">
        <f t="shared" si="21"/>
        <v>0</v>
      </c>
    </row>
    <row r="45" spans="2:37" s="270" customFormat="1" ht="19.149999999999999" customHeight="1">
      <c r="B45" s="201" t="s">
        <v>661</v>
      </c>
      <c r="C45" s="186"/>
      <c r="D45" s="186"/>
      <c r="E45" s="185"/>
      <c r="F45" s="185"/>
      <c r="G45" s="185"/>
      <c r="H45" s="185"/>
      <c r="I45" s="185"/>
      <c r="J45" s="185"/>
      <c r="K45" s="185"/>
      <c r="L45" s="185"/>
      <c r="M45" s="185"/>
      <c r="N45" s="185"/>
      <c r="O45" s="205"/>
      <c r="P45" s="184"/>
      <c r="Q45" s="184">
        <f t="shared" si="13"/>
        <v>0</v>
      </c>
      <c r="R45" s="184"/>
      <c r="S45" s="184"/>
      <c r="T45" s="184"/>
      <c r="V45" s="202">
        <f t="shared" si="14"/>
        <v>0</v>
      </c>
      <c r="W45" s="183">
        <v>1</v>
      </c>
      <c r="X45" s="182"/>
      <c r="Y45" s="182" t="e">
        <v>#N/A</v>
      </c>
      <c r="Z45" s="182" t="e">
        <v>#N/A</v>
      </c>
      <c r="AA45" s="182" t="e">
        <v>#N/A</v>
      </c>
      <c r="AB45" s="182" t="e">
        <v>#N/A</v>
      </c>
      <c r="AC45" s="182" t="e">
        <v>#N/A</v>
      </c>
      <c r="AD45" s="182" t="e">
        <v>#N/A</v>
      </c>
      <c r="AE45" s="270">
        <f t="shared" si="15"/>
        <v>0</v>
      </c>
      <c r="AF45" s="270">
        <f t="shared" si="16"/>
        <v>0</v>
      </c>
      <c r="AG45" s="270">
        <f t="shared" si="17"/>
        <v>0</v>
      </c>
      <c r="AH45" s="270">
        <f t="shared" si="18"/>
        <v>0</v>
      </c>
      <c r="AI45" s="270">
        <f t="shared" si="19"/>
        <v>0</v>
      </c>
      <c r="AJ45" s="270">
        <f t="shared" si="20"/>
        <v>0</v>
      </c>
      <c r="AK45" s="270">
        <f t="shared" si="21"/>
        <v>0</v>
      </c>
    </row>
    <row r="46" spans="2:37" s="270" customFormat="1" ht="19.149999999999999" customHeight="1">
      <c r="B46" s="201" t="s">
        <v>661</v>
      </c>
      <c r="C46" s="186"/>
      <c r="D46" s="186"/>
      <c r="E46" s="185"/>
      <c r="F46" s="185"/>
      <c r="G46" s="185"/>
      <c r="H46" s="185"/>
      <c r="I46" s="185"/>
      <c r="J46" s="185"/>
      <c r="K46" s="185"/>
      <c r="L46" s="185"/>
      <c r="M46" s="185"/>
      <c r="N46" s="185"/>
      <c r="O46" s="205"/>
      <c r="P46" s="184"/>
      <c r="Q46" s="184">
        <f t="shared" si="13"/>
        <v>0</v>
      </c>
      <c r="R46" s="184"/>
      <c r="S46" s="184"/>
      <c r="T46" s="184"/>
      <c r="V46" s="202">
        <f t="shared" si="14"/>
        <v>0</v>
      </c>
      <c r="W46" s="183">
        <v>1</v>
      </c>
      <c r="X46" s="182"/>
      <c r="Y46" s="182" t="e">
        <v>#N/A</v>
      </c>
      <c r="Z46" s="182" t="e">
        <v>#N/A</v>
      </c>
      <c r="AA46" s="182" t="e">
        <v>#N/A</v>
      </c>
      <c r="AB46" s="182" t="e">
        <v>#N/A</v>
      </c>
      <c r="AC46" s="182" t="e">
        <v>#N/A</v>
      </c>
      <c r="AD46" s="182" t="e">
        <v>#N/A</v>
      </c>
      <c r="AE46" s="270">
        <f t="shared" si="15"/>
        <v>0</v>
      </c>
      <c r="AF46" s="270">
        <f t="shared" si="16"/>
        <v>0</v>
      </c>
      <c r="AG46" s="270">
        <f t="shared" si="17"/>
        <v>0</v>
      </c>
      <c r="AH46" s="270">
        <f t="shared" si="18"/>
        <v>0</v>
      </c>
      <c r="AI46" s="270">
        <f t="shared" si="19"/>
        <v>0</v>
      </c>
      <c r="AJ46" s="270">
        <f t="shared" si="20"/>
        <v>0</v>
      </c>
      <c r="AK46" s="270">
        <f t="shared" si="21"/>
        <v>0</v>
      </c>
    </row>
    <row r="47" spans="2:37" s="270" customFormat="1" ht="19.149999999999999" customHeight="1">
      <c r="B47" s="201" t="s">
        <v>661</v>
      </c>
      <c r="C47" s="186"/>
      <c r="D47" s="186"/>
      <c r="E47" s="185"/>
      <c r="F47" s="185"/>
      <c r="G47" s="185"/>
      <c r="H47" s="185"/>
      <c r="I47" s="185"/>
      <c r="J47" s="185"/>
      <c r="K47" s="185"/>
      <c r="L47" s="185"/>
      <c r="M47" s="185"/>
      <c r="N47" s="185"/>
      <c r="O47" s="205"/>
      <c r="P47" s="184"/>
      <c r="Q47" s="184">
        <f t="shared" si="13"/>
        <v>0</v>
      </c>
      <c r="R47" s="184"/>
      <c r="S47" s="184"/>
      <c r="T47" s="184"/>
      <c r="V47" s="202">
        <f t="shared" si="14"/>
        <v>0</v>
      </c>
      <c r="W47" s="183">
        <v>1</v>
      </c>
      <c r="X47" s="182"/>
      <c r="Y47" s="182" t="e">
        <v>#N/A</v>
      </c>
      <c r="Z47" s="182" t="e">
        <v>#N/A</v>
      </c>
      <c r="AA47" s="182" t="e">
        <v>#N/A</v>
      </c>
      <c r="AB47" s="182" t="e">
        <v>#N/A</v>
      </c>
      <c r="AC47" s="182" t="e">
        <v>#N/A</v>
      </c>
      <c r="AD47" s="182" t="e">
        <v>#N/A</v>
      </c>
      <c r="AE47" s="270">
        <f t="shared" si="15"/>
        <v>0</v>
      </c>
      <c r="AF47" s="270">
        <f t="shared" si="16"/>
        <v>0</v>
      </c>
      <c r="AG47" s="270">
        <f t="shared" si="17"/>
        <v>0</v>
      </c>
      <c r="AH47" s="270">
        <f t="shared" si="18"/>
        <v>0</v>
      </c>
      <c r="AI47" s="270">
        <f t="shared" si="19"/>
        <v>0</v>
      </c>
      <c r="AJ47" s="270">
        <f t="shared" si="20"/>
        <v>0</v>
      </c>
      <c r="AK47" s="270">
        <f t="shared" si="21"/>
        <v>0</v>
      </c>
    </row>
    <row r="48" spans="2:37" s="270" customFormat="1" ht="19.149999999999999" customHeight="1">
      <c r="B48" s="201" t="s">
        <v>661</v>
      </c>
      <c r="C48" s="186"/>
      <c r="D48" s="186"/>
      <c r="E48" s="185"/>
      <c r="F48" s="185"/>
      <c r="G48" s="185"/>
      <c r="H48" s="185"/>
      <c r="I48" s="185"/>
      <c r="J48" s="185"/>
      <c r="K48" s="185"/>
      <c r="L48" s="185"/>
      <c r="M48" s="185"/>
      <c r="N48" s="185"/>
      <c r="O48" s="205"/>
      <c r="P48" s="184"/>
      <c r="Q48" s="184">
        <f t="shared" si="13"/>
        <v>0</v>
      </c>
      <c r="R48" s="184"/>
      <c r="S48" s="184"/>
      <c r="T48" s="184"/>
      <c r="V48" s="202">
        <f t="shared" si="14"/>
        <v>0</v>
      </c>
      <c r="W48" s="183">
        <v>1</v>
      </c>
      <c r="X48" s="182"/>
      <c r="Y48" s="182" t="e">
        <v>#N/A</v>
      </c>
      <c r="Z48" s="182" t="e">
        <v>#N/A</v>
      </c>
      <c r="AA48" s="182" t="e">
        <v>#N/A</v>
      </c>
      <c r="AB48" s="182" t="e">
        <v>#N/A</v>
      </c>
      <c r="AC48" s="182" t="e">
        <v>#N/A</v>
      </c>
      <c r="AD48" s="182" t="e">
        <v>#N/A</v>
      </c>
      <c r="AE48" s="270">
        <f t="shared" si="15"/>
        <v>0</v>
      </c>
      <c r="AF48" s="270">
        <f t="shared" si="16"/>
        <v>0</v>
      </c>
      <c r="AG48" s="270">
        <f t="shared" si="17"/>
        <v>0</v>
      </c>
      <c r="AH48" s="270">
        <f t="shared" si="18"/>
        <v>0</v>
      </c>
      <c r="AI48" s="270">
        <f t="shared" si="19"/>
        <v>0</v>
      </c>
      <c r="AJ48" s="270">
        <f t="shared" si="20"/>
        <v>0</v>
      </c>
      <c r="AK48" s="270">
        <f t="shared" si="21"/>
        <v>0</v>
      </c>
    </row>
    <row r="49" spans="2:37" s="270" customFormat="1" ht="19.149999999999999" customHeight="1">
      <c r="B49" s="201" t="s">
        <v>661</v>
      </c>
      <c r="C49" s="186"/>
      <c r="D49" s="186"/>
      <c r="E49" s="185"/>
      <c r="F49" s="185"/>
      <c r="G49" s="185"/>
      <c r="H49" s="185"/>
      <c r="I49" s="185"/>
      <c r="J49" s="185"/>
      <c r="K49" s="185"/>
      <c r="L49" s="185"/>
      <c r="M49" s="185"/>
      <c r="N49" s="185"/>
      <c r="O49" s="205"/>
      <c r="P49" s="184"/>
      <c r="Q49" s="184">
        <f t="shared" si="13"/>
        <v>0</v>
      </c>
      <c r="R49" s="184"/>
      <c r="S49" s="184"/>
      <c r="T49" s="184"/>
      <c r="V49" s="202">
        <f t="shared" si="14"/>
        <v>0</v>
      </c>
      <c r="W49" s="183">
        <v>1</v>
      </c>
      <c r="X49" s="182"/>
      <c r="Y49" s="182" t="e">
        <v>#N/A</v>
      </c>
      <c r="Z49" s="182" t="e">
        <v>#N/A</v>
      </c>
      <c r="AA49" s="182" t="e">
        <v>#N/A</v>
      </c>
      <c r="AB49" s="182" t="e">
        <v>#N/A</v>
      </c>
      <c r="AC49" s="182" t="e">
        <v>#N/A</v>
      </c>
      <c r="AD49" s="182" t="e">
        <v>#N/A</v>
      </c>
      <c r="AE49" s="270">
        <f t="shared" si="15"/>
        <v>0</v>
      </c>
      <c r="AF49" s="270">
        <f t="shared" si="16"/>
        <v>0</v>
      </c>
      <c r="AG49" s="270">
        <f t="shared" si="17"/>
        <v>0</v>
      </c>
      <c r="AH49" s="270">
        <f t="shared" si="18"/>
        <v>0</v>
      </c>
      <c r="AI49" s="270">
        <f t="shared" si="19"/>
        <v>0</v>
      </c>
      <c r="AJ49" s="270">
        <f t="shared" si="20"/>
        <v>0</v>
      </c>
      <c r="AK49" s="270">
        <f t="shared" si="21"/>
        <v>0</v>
      </c>
    </row>
    <row r="50" spans="2:37" s="270" customFormat="1" ht="19.149999999999999" customHeight="1">
      <c r="B50" s="201" t="s">
        <v>661</v>
      </c>
      <c r="C50" s="186"/>
      <c r="D50" s="186"/>
      <c r="E50" s="185"/>
      <c r="F50" s="185"/>
      <c r="G50" s="185"/>
      <c r="H50" s="185"/>
      <c r="I50" s="185"/>
      <c r="J50" s="185"/>
      <c r="K50" s="185"/>
      <c r="L50" s="185"/>
      <c r="M50" s="185"/>
      <c r="N50" s="185"/>
      <c r="O50" s="205"/>
      <c r="P50" s="184"/>
      <c r="Q50" s="184">
        <f t="shared" si="13"/>
        <v>0</v>
      </c>
      <c r="R50" s="184"/>
      <c r="S50" s="184"/>
      <c r="T50" s="184"/>
      <c r="V50" s="202">
        <f t="shared" si="14"/>
        <v>0</v>
      </c>
      <c r="W50" s="183">
        <v>1</v>
      </c>
      <c r="X50" s="182"/>
      <c r="Y50" s="182" t="e">
        <v>#N/A</v>
      </c>
      <c r="Z50" s="182" t="e">
        <v>#N/A</v>
      </c>
      <c r="AA50" s="182" t="e">
        <v>#N/A</v>
      </c>
      <c r="AB50" s="182" t="e">
        <v>#N/A</v>
      </c>
      <c r="AC50" s="182" t="e">
        <v>#N/A</v>
      </c>
      <c r="AD50" s="182" t="e">
        <v>#N/A</v>
      </c>
      <c r="AE50" s="270">
        <f t="shared" si="15"/>
        <v>0</v>
      </c>
      <c r="AF50" s="270">
        <f t="shared" si="16"/>
        <v>0</v>
      </c>
      <c r="AG50" s="270">
        <f t="shared" si="17"/>
        <v>0</v>
      </c>
      <c r="AH50" s="270">
        <f t="shared" si="18"/>
        <v>0</v>
      </c>
      <c r="AI50" s="270">
        <f t="shared" si="19"/>
        <v>0</v>
      </c>
      <c r="AJ50" s="270">
        <f t="shared" si="20"/>
        <v>0</v>
      </c>
      <c r="AK50" s="270">
        <f t="shared" si="21"/>
        <v>0</v>
      </c>
    </row>
    <row r="51" spans="2:37" s="270" customFormat="1" ht="19.149999999999999" customHeight="1">
      <c r="B51" s="201" t="s">
        <v>661</v>
      </c>
      <c r="C51" s="186"/>
      <c r="D51" s="186"/>
      <c r="E51" s="185"/>
      <c r="F51" s="185"/>
      <c r="G51" s="185"/>
      <c r="H51" s="185"/>
      <c r="I51" s="185"/>
      <c r="J51" s="185"/>
      <c r="K51" s="185"/>
      <c r="L51" s="185"/>
      <c r="M51" s="185"/>
      <c r="N51" s="185"/>
      <c r="O51" s="205"/>
      <c r="P51" s="184"/>
      <c r="Q51" s="184">
        <f t="shared" si="13"/>
        <v>0</v>
      </c>
      <c r="R51" s="184"/>
      <c r="S51" s="184"/>
      <c r="T51" s="184"/>
      <c r="V51" s="202">
        <f t="shared" si="14"/>
        <v>0</v>
      </c>
      <c r="W51" s="183">
        <v>1</v>
      </c>
      <c r="X51" s="182"/>
      <c r="Y51" s="182" t="e">
        <v>#N/A</v>
      </c>
      <c r="Z51" s="182" t="e">
        <v>#N/A</v>
      </c>
      <c r="AA51" s="182" t="e">
        <v>#N/A</v>
      </c>
      <c r="AB51" s="182" t="e">
        <v>#N/A</v>
      </c>
      <c r="AC51" s="182" t="e">
        <v>#N/A</v>
      </c>
      <c r="AD51" s="182" t="e">
        <v>#N/A</v>
      </c>
      <c r="AE51" s="270">
        <f t="shared" si="15"/>
        <v>0</v>
      </c>
      <c r="AF51" s="270">
        <f t="shared" si="16"/>
        <v>0</v>
      </c>
      <c r="AG51" s="270">
        <f t="shared" si="17"/>
        <v>0</v>
      </c>
      <c r="AH51" s="270">
        <f t="shared" si="18"/>
        <v>0</v>
      </c>
      <c r="AI51" s="270">
        <f t="shared" si="19"/>
        <v>0</v>
      </c>
      <c r="AJ51" s="270">
        <f t="shared" si="20"/>
        <v>0</v>
      </c>
      <c r="AK51" s="270">
        <f t="shared" si="21"/>
        <v>0</v>
      </c>
    </row>
    <row r="52" spans="2:37" s="270" customFormat="1" ht="19.149999999999999" customHeight="1">
      <c r="B52" s="201" t="s">
        <v>661</v>
      </c>
      <c r="C52" s="186"/>
      <c r="D52" s="186"/>
      <c r="E52" s="185"/>
      <c r="F52" s="185"/>
      <c r="G52" s="185"/>
      <c r="H52" s="185"/>
      <c r="I52" s="185"/>
      <c r="J52" s="185"/>
      <c r="K52" s="185"/>
      <c r="L52" s="185"/>
      <c r="M52" s="185"/>
      <c r="N52" s="185"/>
      <c r="O52" s="205"/>
      <c r="P52" s="184"/>
      <c r="Q52" s="184">
        <f t="shared" si="13"/>
        <v>0</v>
      </c>
      <c r="R52" s="184"/>
      <c r="S52" s="184"/>
      <c r="T52" s="184"/>
      <c r="V52" s="202">
        <f t="shared" si="14"/>
        <v>0</v>
      </c>
      <c r="W52" s="183">
        <v>1</v>
      </c>
      <c r="X52" s="182"/>
      <c r="Y52" s="182" t="e">
        <v>#N/A</v>
      </c>
      <c r="Z52" s="182" t="e">
        <v>#N/A</v>
      </c>
      <c r="AA52" s="182" t="e">
        <v>#N/A</v>
      </c>
      <c r="AB52" s="182" t="e">
        <v>#N/A</v>
      </c>
      <c r="AC52" s="182" t="e">
        <v>#N/A</v>
      </c>
      <c r="AD52" s="182" t="e">
        <v>#N/A</v>
      </c>
      <c r="AE52" s="270">
        <f t="shared" si="15"/>
        <v>0</v>
      </c>
      <c r="AF52" s="270">
        <f t="shared" si="16"/>
        <v>0</v>
      </c>
      <c r="AG52" s="270">
        <f t="shared" si="17"/>
        <v>0</v>
      </c>
      <c r="AH52" s="270">
        <f t="shared" si="18"/>
        <v>0</v>
      </c>
      <c r="AI52" s="270">
        <f t="shared" si="19"/>
        <v>0</v>
      </c>
      <c r="AJ52" s="270">
        <f t="shared" si="20"/>
        <v>0</v>
      </c>
      <c r="AK52" s="270">
        <f t="shared" si="21"/>
        <v>0</v>
      </c>
    </row>
    <row r="53" spans="2:37" s="270" customFormat="1" ht="19.149999999999999" customHeight="1">
      <c r="B53" s="201" t="s">
        <v>661</v>
      </c>
      <c r="C53" s="186"/>
      <c r="D53" s="186"/>
      <c r="E53" s="185"/>
      <c r="F53" s="185"/>
      <c r="G53" s="185"/>
      <c r="H53" s="185"/>
      <c r="I53" s="185"/>
      <c r="J53" s="185"/>
      <c r="K53" s="185"/>
      <c r="L53" s="185"/>
      <c r="M53" s="185"/>
      <c r="N53" s="185"/>
      <c r="O53" s="205"/>
      <c r="P53" s="184"/>
      <c r="Q53" s="184">
        <f t="shared" si="13"/>
        <v>0</v>
      </c>
      <c r="R53" s="184"/>
      <c r="S53" s="184"/>
      <c r="T53" s="184"/>
      <c r="V53" s="202">
        <f t="shared" si="14"/>
        <v>0</v>
      </c>
      <c r="W53" s="183">
        <v>1</v>
      </c>
      <c r="X53" s="182"/>
      <c r="Y53" s="182" t="e">
        <v>#N/A</v>
      </c>
      <c r="Z53" s="182" t="e">
        <v>#N/A</v>
      </c>
      <c r="AA53" s="182" t="e">
        <v>#N/A</v>
      </c>
      <c r="AB53" s="182" t="e">
        <v>#N/A</v>
      </c>
      <c r="AC53" s="182" t="e">
        <v>#N/A</v>
      </c>
      <c r="AD53" s="182" t="e">
        <v>#N/A</v>
      </c>
      <c r="AE53" s="270">
        <f t="shared" si="15"/>
        <v>0</v>
      </c>
      <c r="AF53" s="270">
        <f t="shared" si="16"/>
        <v>0</v>
      </c>
      <c r="AG53" s="270">
        <f t="shared" si="17"/>
        <v>0</v>
      </c>
      <c r="AH53" s="270">
        <f t="shared" si="18"/>
        <v>0</v>
      </c>
      <c r="AI53" s="270">
        <f t="shared" si="19"/>
        <v>0</v>
      </c>
      <c r="AJ53" s="270">
        <f t="shared" si="20"/>
        <v>0</v>
      </c>
      <c r="AK53" s="270">
        <f t="shared" si="21"/>
        <v>0</v>
      </c>
    </row>
    <row r="54" spans="2:37" s="270" customFormat="1" ht="19.149999999999999" customHeight="1">
      <c r="B54" s="201" t="s">
        <v>661</v>
      </c>
      <c r="C54" s="186"/>
      <c r="D54" s="186"/>
      <c r="E54" s="185"/>
      <c r="F54" s="185"/>
      <c r="G54" s="185"/>
      <c r="H54" s="185"/>
      <c r="I54" s="185"/>
      <c r="J54" s="185"/>
      <c r="K54" s="185"/>
      <c r="L54" s="185"/>
      <c r="M54" s="185"/>
      <c r="N54" s="185"/>
      <c r="O54" s="205"/>
      <c r="P54" s="184"/>
      <c r="Q54" s="184">
        <f t="shared" si="13"/>
        <v>0</v>
      </c>
      <c r="R54" s="184"/>
      <c r="S54" s="184"/>
      <c r="T54" s="184"/>
      <c r="V54" s="202">
        <f t="shared" si="14"/>
        <v>0</v>
      </c>
      <c r="W54" s="183">
        <v>1</v>
      </c>
      <c r="X54" s="182"/>
      <c r="Y54" s="182" t="e">
        <v>#N/A</v>
      </c>
      <c r="Z54" s="182" t="e">
        <v>#N/A</v>
      </c>
      <c r="AA54" s="182" t="e">
        <v>#N/A</v>
      </c>
      <c r="AB54" s="182" t="e">
        <v>#N/A</v>
      </c>
      <c r="AC54" s="182" t="e">
        <v>#N/A</v>
      </c>
      <c r="AD54" s="182" t="e">
        <v>#N/A</v>
      </c>
      <c r="AE54" s="270">
        <f t="shared" si="15"/>
        <v>0</v>
      </c>
      <c r="AF54" s="270">
        <f t="shared" si="16"/>
        <v>0</v>
      </c>
      <c r="AG54" s="270">
        <f t="shared" si="17"/>
        <v>0</v>
      </c>
      <c r="AH54" s="270">
        <f t="shared" si="18"/>
        <v>0</v>
      </c>
      <c r="AI54" s="270">
        <f t="shared" si="19"/>
        <v>0</v>
      </c>
      <c r="AJ54" s="270">
        <f t="shared" si="20"/>
        <v>0</v>
      </c>
      <c r="AK54" s="270">
        <f t="shared" si="21"/>
        <v>0</v>
      </c>
    </row>
    <row r="55" spans="2:37" s="270" customFormat="1" ht="19.149999999999999" customHeight="1">
      <c r="B55" s="201" t="s">
        <v>661</v>
      </c>
      <c r="C55" s="186"/>
      <c r="D55" s="186"/>
      <c r="E55" s="185"/>
      <c r="F55" s="185"/>
      <c r="G55" s="185"/>
      <c r="H55" s="185"/>
      <c r="I55" s="185"/>
      <c r="J55" s="185"/>
      <c r="K55" s="185"/>
      <c r="L55" s="185"/>
      <c r="M55" s="185"/>
      <c r="N55" s="185"/>
      <c r="O55" s="205"/>
      <c r="P55" s="184"/>
      <c r="Q55" s="184">
        <f t="shared" si="13"/>
        <v>0</v>
      </c>
      <c r="R55" s="184"/>
      <c r="S55" s="184"/>
      <c r="T55" s="184"/>
      <c r="V55" s="202">
        <f t="shared" si="14"/>
        <v>0</v>
      </c>
      <c r="W55" s="183">
        <v>1</v>
      </c>
      <c r="X55" s="182"/>
      <c r="Y55" s="182" t="e">
        <v>#N/A</v>
      </c>
      <c r="Z55" s="182" t="e">
        <v>#N/A</v>
      </c>
      <c r="AA55" s="182" t="e">
        <v>#N/A</v>
      </c>
      <c r="AB55" s="182" t="e">
        <v>#N/A</v>
      </c>
      <c r="AC55" s="182" t="e">
        <v>#N/A</v>
      </c>
      <c r="AD55" s="182" t="e">
        <v>#N/A</v>
      </c>
      <c r="AE55" s="270">
        <f t="shared" si="15"/>
        <v>0</v>
      </c>
      <c r="AF55" s="270">
        <f t="shared" si="16"/>
        <v>0</v>
      </c>
      <c r="AG55" s="270">
        <f t="shared" si="17"/>
        <v>0</v>
      </c>
      <c r="AH55" s="270">
        <f t="shared" si="18"/>
        <v>0</v>
      </c>
      <c r="AI55" s="270">
        <f t="shared" si="19"/>
        <v>0</v>
      </c>
      <c r="AJ55" s="270">
        <f t="shared" si="20"/>
        <v>0</v>
      </c>
      <c r="AK55" s="270">
        <f t="shared" si="21"/>
        <v>0</v>
      </c>
    </row>
    <row r="56" spans="2:37" s="270" customFormat="1" ht="19.149999999999999" customHeight="1">
      <c r="B56" s="201" t="s">
        <v>661</v>
      </c>
      <c r="C56" s="186"/>
      <c r="D56" s="186"/>
      <c r="E56" s="185"/>
      <c r="F56" s="185"/>
      <c r="G56" s="185"/>
      <c r="H56" s="185"/>
      <c r="I56" s="185"/>
      <c r="J56" s="185"/>
      <c r="K56" s="185"/>
      <c r="L56" s="185"/>
      <c r="M56" s="185"/>
      <c r="N56" s="185"/>
      <c r="O56" s="205"/>
      <c r="P56" s="184"/>
      <c r="Q56" s="184">
        <f t="shared" si="13"/>
        <v>0</v>
      </c>
      <c r="R56" s="184"/>
      <c r="S56" s="184"/>
      <c r="T56" s="184"/>
      <c r="V56" s="202">
        <f t="shared" si="14"/>
        <v>0</v>
      </c>
      <c r="W56" s="183">
        <v>1</v>
      </c>
      <c r="X56" s="182"/>
      <c r="Y56" s="182" t="e">
        <v>#N/A</v>
      </c>
      <c r="Z56" s="182" t="e">
        <v>#N/A</v>
      </c>
      <c r="AA56" s="182" t="e">
        <v>#N/A</v>
      </c>
      <c r="AB56" s="182" t="e">
        <v>#N/A</v>
      </c>
      <c r="AC56" s="182" t="e">
        <v>#N/A</v>
      </c>
      <c r="AD56" s="182" t="e">
        <v>#N/A</v>
      </c>
      <c r="AE56" s="270">
        <f t="shared" si="15"/>
        <v>0</v>
      </c>
      <c r="AF56" s="270">
        <f t="shared" si="16"/>
        <v>0</v>
      </c>
      <c r="AG56" s="270">
        <f t="shared" si="17"/>
        <v>0</v>
      </c>
      <c r="AH56" s="270">
        <f t="shared" si="18"/>
        <v>0</v>
      </c>
      <c r="AI56" s="270">
        <f t="shared" si="19"/>
        <v>0</v>
      </c>
      <c r="AJ56" s="270">
        <f t="shared" si="20"/>
        <v>0</v>
      </c>
      <c r="AK56" s="270">
        <f t="shared" si="21"/>
        <v>0</v>
      </c>
    </row>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DC34" sheet="1" scenarios="1" formatRows="0" selectLockedCells="1"/>
  <mergeCells count="9">
    <mergeCell ref="C5:N5"/>
    <mergeCell ref="X6:AC6"/>
    <mergeCell ref="B2:N2"/>
    <mergeCell ref="B3:G3"/>
    <mergeCell ref="H3:I3"/>
    <mergeCell ref="J3:N3"/>
    <mergeCell ref="C4:G4"/>
    <mergeCell ref="H4:I4"/>
    <mergeCell ref="J4:N4"/>
  </mergeCells>
  <conditionalFormatting sqref="B7:B26">
    <cfRule type="expression" dxfId="10" priority="7">
      <formula>V7=1</formula>
    </cfRule>
  </conditionalFormatting>
  <conditionalFormatting sqref="B27">
    <cfRule type="expression" dxfId="9" priority="6">
      <formula>V27=1</formula>
    </cfRule>
  </conditionalFormatting>
  <conditionalFormatting sqref="B28:B36">
    <cfRule type="expression" dxfId="8" priority="5">
      <formula>V28=1</formula>
    </cfRule>
  </conditionalFormatting>
  <conditionalFormatting sqref="B37">
    <cfRule type="expression" dxfId="7" priority="4">
      <formula>V37=1</formula>
    </cfRule>
  </conditionalFormatting>
  <conditionalFormatting sqref="B38:B46">
    <cfRule type="expression" dxfId="6" priority="3">
      <formula>V38=1</formula>
    </cfRule>
  </conditionalFormatting>
  <conditionalFormatting sqref="B47">
    <cfRule type="expression" dxfId="5" priority="2">
      <formula>V47=1</formula>
    </cfRule>
  </conditionalFormatting>
  <conditionalFormatting sqref="B48:B56">
    <cfRule type="expression" dxfId="4" priority="1">
      <formula>V48=1</formula>
    </cfRule>
  </conditionalFormatting>
  <dataValidations count="3">
    <dataValidation type="list" allowBlank="1" showDropDown="1" showInputMessage="1" showErrorMessage="1" error="Y/N" sqref="E7:N56" xr:uid="{00000000-0002-0000-0200-000000000000}">
      <formula1>$R$6:$S$6</formula1>
    </dataValidation>
    <dataValidation allowBlank="1" showInputMessage="1" showErrorMessage="1" errorTitle="Invalid input" error="Please select an entry from the list" sqref="B7:B56" xr:uid="{00000000-0002-0000-0200-000001000000}"/>
    <dataValidation type="decimal" allowBlank="1" showErrorMessage="1" errorTitle="Invalid entry" error="This field must contain a numeric value" sqref="O7:O56 C7:D56" xr:uid="{00000000-0002-0000-0200-000002000000}">
      <formula1>0</formula1>
      <formula2>99999</formula2>
    </dataValidation>
  </dataValidations>
  <pageMargins left="0.70866141732283472" right="0.70866141732283472" top="0.74803149606299213" bottom="0.74803149606299213" header="0.31496062992125984" footer="0.31496062992125984"/>
  <pageSetup paperSize="9" scale="10" fitToHeight="0" orientation="landscape" r:id="rId1"/>
  <rowBreaks count="1" manualBreakCount="1">
    <brk id="31" max="16383" man="1"/>
  </rowBreaks>
  <drawing r:id="rId2"/>
  <legacyDrawing r:id="rId3"/>
  <controls>
    <mc:AlternateContent>
      <mc:Choice Requires="x14">
        <control shapeId="21644" r:id="rId4" name="GGDD12">
          <controlPr defaultSize="0" autoLine="0" linkedCell="X18" listFillRange="Crops!I2:J409" r:id="rId5">
            <anchor moveWithCells="1" sizeWithCells="1">
              <from>
                <xdr:col>1</xdr:col>
                <xdr:colOff>0</xdr:colOff>
                <xdr:row>17</xdr:row>
                <xdr:rowOff>0</xdr:rowOff>
              </from>
              <to>
                <xdr:col>2</xdr:col>
                <xdr:colOff>28575</xdr:colOff>
                <xdr:row>18</xdr:row>
                <xdr:rowOff>0</xdr:rowOff>
              </to>
            </anchor>
          </controlPr>
        </control>
      </mc:Choice>
      <mc:Fallback>
        <control shapeId="21644" r:id="rId4" name="GGDD12"/>
      </mc:Fallback>
    </mc:AlternateContent>
    <mc:AlternateContent>
      <mc:Choice Requires="x14">
        <control shapeId="21643" r:id="rId6" name="DDCROPSCOUNTRY2006">
          <controlPr defaultSize="0" autoLine="0" linkedCell="AD26" listFillRange="Countries!F2:H252" r:id="rId7">
            <anchor moveWithCells="1" sizeWithCells="1">
              <from>
                <xdr:col>14</xdr:col>
                <xdr:colOff>3695700</xdr:colOff>
                <xdr:row>25</xdr:row>
                <xdr:rowOff>0</xdr:rowOff>
              </from>
              <to>
                <xdr:col>15</xdr:col>
                <xdr:colOff>114300</xdr:colOff>
                <xdr:row>26</xdr:row>
                <xdr:rowOff>0</xdr:rowOff>
              </to>
            </anchor>
          </controlPr>
        </control>
      </mc:Choice>
      <mc:Fallback>
        <control shapeId="21643" r:id="rId6" name="DDCROPSCOUNTRY2006"/>
      </mc:Fallback>
    </mc:AlternateContent>
    <mc:AlternateContent>
      <mc:Choice Requires="x14">
        <control shapeId="21642" r:id="rId8" name="DDCROPSCOUNTRY2005">
          <controlPr defaultSize="0" autoLine="0" linkedCell="AC26" listFillRange="Countries!F2:H252" r:id="rId9">
            <anchor moveWithCells="1" sizeWithCells="1">
              <from>
                <xdr:col>14</xdr:col>
                <xdr:colOff>2952750</xdr:colOff>
                <xdr:row>25</xdr:row>
                <xdr:rowOff>0</xdr:rowOff>
              </from>
              <to>
                <xdr:col>14</xdr:col>
                <xdr:colOff>3676650</xdr:colOff>
                <xdr:row>26</xdr:row>
                <xdr:rowOff>0</xdr:rowOff>
              </to>
            </anchor>
          </controlPr>
        </control>
      </mc:Choice>
      <mc:Fallback>
        <control shapeId="21642" r:id="rId8" name="DDCROPSCOUNTRY2005"/>
      </mc:Fallback>
    </mc:AlternateContent>
    <mc:AlternateContent>
      <mc:Choice Requires="x14">
        <control shapeId="21641" r:id="rId10" name="DDCROPSCOUNTRY2004">
          <controlPr defaultSize="0" autoLine="0" linkedCell="AB26" listFillRange="Countries!F2:H252" r:id="rId7">
            <anchor moveWithCells="1" sizeWithCells="1">
              <from>
                <xdr:col>14</xdr:col>
                <xdr:colOff>2228850</xdr:colOff>
                <xdr:row>25</xdr:row>
                <xdr:rowOff>0</xdr:rowOff>
              </from>
              <to>
                <xdr:col>14</xdr:col>
                <xdr:colOff>2943225</xdr:colOff>
                <xdr:row>26</xdr:row>
                <xdr:rowOff>0</xdr:rowOff>
              </to>
            </anchor>
          </controlPr>
        </control>
      </mc:Choice>
      <mc:Fallback>
        <control shapeId="21641" r:id="rId10" name="DDCROPSCOUNTRY2004"/>
      </mc:Fallback>
    </mc:AlternateContent>
    <mc:AlternateContent>
      <mc:Choice Requires="x14">
        <control shapeId="21640" r:id="rId11" name="DDCROPSCOUNTRY2003">
          <controlPr defaultSize="0" autoLine="0" linkedCell="AA26" listFillRange="Countries!F2:H252" r:id="rId9">
            <anchor moveWithCells="1" sizeWithCells="1">
              <from>
                <xdr:col>14</xdr:col>
                <xdr:colOff>1466850</xdr:colOff>
                <xdr:row>25</xdr:row>
                <xdr:rowOff>0</xdr:rowOff>
              </from>
              <to>
                <xdr:col>14</xdr:col>
                <xdr:colOff>2190750</xdr:colOff>
                <xdr:row>26</xdr:row>
                <xdr:rowOff>0</xdr:rowOff>
              </to>
            </anchor>
          </controlPr>
        </control>
      </mc:Choice>
      <mc:Fallback>
        <control shapeId="21640" r:id="rId11" name="DDCROPSCOUNTRY2003"/>
      </mc:Fallback>
    </mc:AlternateContent>
    <mc:AlternateContent>
      <mc:Choice Requires="x14">
        <control shapeId="21639" r:id="rId12" name="DDCROPSCOUNTRY2002">
          <controlPr defaultSize="0" autoLine="0" linkedCell="Z26" listFillRange="Countries!F2:H252" r:id="rId7">
            <anchor moveWithCells="1" sizeWithCells="1">
              <from>
                <xdr:col>14</xdr:col>
                <xdr:colOff>733425</xdr:colOff>
                <xdr:row>25</xdr:row>
                <xdr:rowOff>0</xdr:rowOff>
              </from>
              <to>
                <xdr:col>14</xdr:col>
                <xdr:colOff>1447800</xdr:colOff>
                <xdr:row>26</xdr:row>
                <xdr:rowOff>0</xdr:rowOff>
              </to>
            </anchor>
          </controlPr>
        </control>
      </mc:Choice>
      <mc:Fallback>
        <control shapeId="21639" r:id="rId12" name="DDCROPSCOUNTRY2002"/>
      </mc:Fallback>
    </mc:AlternateContent>
    <mc:AlternateContent>
      <mc:Choice Requires="x14">
        <control shapeId="21638" r:id="rId13" name="DDCROPSCOUNTRY2001">
          <controlPr defaultSize="0" autoLine="0" linkedCell="Y26" listFillRange="Countries!F2:H252" r:id="rId7">
            <anchor moveWithCells="1" sizeWithCells="1">
              <from>
                <xdr:col>14</xdr:col>
                <xdr:colOff>0</xdr:colOff>
                <xdr:row>25</xdr:row>
                <xdr:rowOff>0</xdr:rowOff>
              </from>
              <to>
                <xdr:col>14</xdr:col>
                <xdr:colOff>714375</xdr:colOff>
                <xdr:row>26</xdr:row>
                <xdr:rowOff>0</xdr:rowOff>
              </to>
            </anchor>
          </controlPr>
        </control>
      </mc:Choice>
      <mc:Fallback>
        <control shapeId="21638" r:id="rId13" name="DDCROPSCOUNTRY2001"/>
      </mc:Fallback>
    </mc:AlternateContent>
    <mc:AlternateContent>
      <mc:Choice Requires="x14">
        <control shapeId="21637" r:id="rId14" name="GGDD20">
          <controlPr defaultSize="0" autoLine="0" linkedCell="X26" listFillRange="Crops!I2:J409" r:id="rId5">
            <anchor moveWithCells="1" sizeWithCells="1">
              <from>
                <xdr:col>1</xdr:col>
                <xdr:colOff>0</xdr:colOff>
                <xdr:row>25</xdr:row>
                <xdr:rowOff>0</xdr:rowOff>
              </from>
              <to>
                <xdr:col>2</xdr:col>
                <xdr:colOff>28575</xdr:colOff>
                <xdr:row>26</xdr:row>
                <xdr:rowOff>0</xdr:rowOff>
              </to>
            </anchor>
          </controlPr>
        </control>
      </mc:Choice>
      <mc:Fallback>
        <control shapeId="21637" r:id="rId14" name="GGDD20"/>
      </mc:Fallback>
    </mc:AlternateContent>
    <mc:AlternateContent>
      <mc:Choice Requires="x14">
        <control shapeId="21636" r:id="rId15" name="DDCROPSCOUNTRY1906">
          <controlPr defaultSize="0" autoLine="0" linkedCell="AD25" listFillRange="Countries!F2:H252" r:id="rId7">
            <anchor moveWithCells="1" sizeWithCells="1">
              <from>
                <xdr:col>14</xdr:col>
                <xdr:colOff>3695700</xdr:colOff>
                <xdr:row>24</xdr:row>
                <xdr:rowOff>0</xdr:rowOff>
              </from>
              <to>
                <xdr:col>15</xdr:col>
                <xdr:colOff>114300</xdr:colOff>
                <xdr:row>25</xdr:row>
                <xdr:rowOff>0</xdr:rowOff>
              </to>
            </anchor>
          </controlPr>
        </control>
      </mc:Choice>
      <mc:Fallback>
        <control shapeId="21636" r:id="rId15" name="DDCROPSCOUNTRY1906"/>
      </mc:Fallback>
    </mc:AlternateContent>
    <mc:AlternateContent>
      <mc:Choice Requires="x14">
        <control shapeId="21635" r:id="rId16" name="DDCROPSCOUNTRY1905">
          <controlPr defaultSize="0" autoLine="0" linkedCell="AC25" listFillRange="Countries!F2:H252" r:id="rId9">
            <anchor moveWithCells="1" sizeWithCells="1">
              <from>
                <xdr:col>14</xdr:col>
                <xdr:colOff>2952750</xdr:colOff>
                <xdr:row>24</xdr:row>
                <xdr:rowOff>0</xdr:rowOff>
              </from>
              <to>
                <xdr:col>14</xdr:col>
                <xdr:colOff>3676650</xdr:colOff>
                <xdr:row>25</xdr:row>
                <xdr:rowOff>0</xdr:rowOff>
              </to>
            </anchor>
          </controlPr>
        </control>
      </mc:Choice>
      <mc:Fallback>
        <control shapeId="21635" r:id="rId16" name="DDCROPSCOUNTRY1905"/>
      </mc:Fallback>
    </mc:AlternateContent>
    <mc:AlternateContent>
      <mc:Choice Requires="x14">
        <control shapeId="21634" r:id="rId17" name="DDCROPSCOUNTRY1904">
          <controlPr defaultSize="0" autoLine="0" linkedCell="AB25" listFillRange="Countries!F2:H252" r:id="rId7">
            <anchor moveWithCells="1" sizeWithCells="1">
              <from>
                <xdr:col>14</xdr:col>
                <xdr:colOff>2228850</xdr:colOff>
                <xdr:row>24</xdr:row>
                <xdr:rowOff>0</xdr:rowOff>
              </from>
              <to>
                <xdr:col>14</xdr:col>
                <xdr:colOff>2943225</xdr:colOff>
                <xdr:row>25</xdr:row>
                <xdr:rowOff>0</xdr:rowOff>
              </to>
            </anchor>
          </controlPr>
        </control>
      </mc:Choice>
      <mc:Fallback>
        <control shapeId="21634" r:id="rId17" name="DDCROPSCOUNTRY1904"/>
      </mc:Fallback>
    </mc:AlternateContent>
    <mc:AlternateContent>
      <mc:Choice Requires="x14">
        <control shapeId="21633" r:id="rId18" name="DDCROPSCOUNTRY1903">
          <controlPr defaultSize="0" autoLine="0" linkedCell="AA25" listFillRange="Countries!F2:H252" r:id="rId9">
            <anchor moveWithCells="1" sizeWithCells="1">
              <from>
                <xdr:col>14</xdr:col>
                <xdr:colOff>1466850</xdr:colOff>
                <xdr:row>24</xdr:row>
                <xdr:rowOff>0</xdr:rowOff>
              </from>
              <to>
                <xdr:col>14</xdr:col>
                <xdr:colOff>2190750</xdr:colOff>
                <xdr:row>25</xdr:row>
                <xdr:rowOff>0</xdr:rowOff>
              </to>
            </anchor>
          </controlPr>
        </control>
      </mc:Choice>
      <mc:Fallback>
        <control shapeId="21633" r:id="rId18" name="DDCROPSCOUNTRY1903"/>
      </mc:Fallback>
    </mc:AlternateContent>
    <mc:AlternateContent>
      <mc:Choice Requires="x14">
        <control shapeId="21632" r:id="rId19" name="DDCROPSCOUNTRY1902">
          <controlPr defaultSize="0" autoLine="0" linkedCell="Z25" listFillRange="Countries!F2:H252" r:id="rId7">
            <anchor moveWithCells="1" sizeWithCells="1">
              <from>
                <xdr:col>14</xdr:col>
                <xdr:colOff>733425</xdr:colOff>
                <xdr:row>24</xdr:row>
                <xdr:rowOff>0</xdr:rowOff>
              </from>
              <to>
                <xdr:col>14</xdr:col>
                <xdr:colOff>1447800</xdr:colOff>
                <xdr:row>25</xdr:row>
                <xdr:rowOff>0</xdr:rowOff>
              </to>
            </anchor>
          </controlPr>
        </control>
      </mc:Choice>
      <mc:Fallback>
        <control shapeId="21632" r:id="rId19" name="DDCROPSCOUNTRY1902"/>
      </mc:Fallback>
    </mc:AlternateContent>
    <mc:AlternateContent>
      <mc:Choice Requires="x14">
        <control shapeId="21631" r:id="rId20" name="DDCROPSCOUNTRY1901">
          <controlPr defaultSize="0" autoLine="0" linkedCell="Y25" listFillRange="Countries!F2:H252" r:id="rId7">
            <anchor moveWithCells="1" sizeWithCells="1">
              <from>
                <xdr:col>14</xdr:col>
                <xdr:colOff>0</xdr:colOff>
                <xdr:row>24</xdr:row>
                <xdr:rowOff>0</xdr:rowOff>
              </from>
              <to>
                <xdr:col>14</xdr:col>
                <xdr:colOff>714375</xdr:colOff>
                <xdr:row>25</xdr:row>
                <xdr:rowOff>0</xdr:rowOff>
              </to>
            </anchor>
          </controlPr>
        </control>
      </mc:Choice>
      <mc:Fallback>
        <control shapeId="21631" r:id="rId20" name="DDCROPSCOUNTRY1901"/>
      </mc:Fallback>
    </mc:AlternateContent>
    <mc:AlternateContent>
      <mc:Choice Requires="x14">
        <control shapeId="21630" r:id="rId21" name="GGDD19">
          <controlPr defaultSize="0" autoLine="0" linkedCell="X25" listFillRange="Crops!I2:J409" r:id="rId5">
            <anchor moveWithCells="1" sizeWithCells="1">
              <from>
                <xdr:col>1</xdr:col>
                <xdr:colOff>0</xdr:colOff>
                <xdr:row>24</xdr:row>
                <xdr:rowOff>0</xdr:rowOff>
              </from>
              <to>
                <xdr:col>2</xdr:col>
                <xdr:colOff>28575</xdr:colOff>
                <xdr:row>25</xdr:row>
                <xdr:rowOff>0</xdr:rowOff>
              </to>
            </anchor>
          </controlPr>
        </control>
      </mc:Choice>
      <mc:Fallback>
        <control shapeId="21630" r:id="rId21" name="GGDD19"/>
      </mc:Fallback>
    </mc:AlternateContent>
    <mc:AlternateContent>
      <mc:Choice Requires="x14">
        <control shapeId="21629" r:id="rId22" name="DDCROPSCOUNTRY1806">
          <controlPr defaultSize="0" autoLine="0" linkedCell="AD24" listFillRange="Countries!F2:H252" r:id="rId7">
            <anchor moveWithCells="1" sizeWithCells="1">
              <from>
                <xdr:col>14</xdr:col>
                <xdr:colOff>3695700</xdr:colOff>
                <xdr:row>23</xdr:row>
                <xdr:rowOff>0</xdr:rowOff>
              </from>
              <to>
                <xdr:col>15</xdr:col>
                <xdr:colOff>114300</xdr:colOff>
                <xdr:row>24</xdr:row>
                <xdr:rowOff>0</xdr:rowOff>
              </to>
            </anchor>
          </controlPr>
        </control>
      </mc:Choice>
      <mc:Fallback>
        <control shapeId="21629" r:id="rId22" name="DDCROPSCOUNTRY1806"/>
      </mc:Fallback>
    </mc:AlternateContent>
    <mc:AlternateContent>
      <mc:Choice Requires="x14">
        <control shapeId="21628" r:id="rId23" name="DDCROPSCOUNTRY1805">
          <controlPr defaultSize="0" autoLine="0" linkedCell="AC24" listFillRange="Countries!F2:H252" r:id="rId9">
            <anchor moveWithCells="1" sizeWithCells="1">
              <from>
                <xdr:col>14</xdr:col>
                <xdr:colOff>2952750</xdr:colOff>
                <xdr:row>23</xdr:row>
                <xdr:rowOff>0</xdr:rowOff>
              </from>
              <to>
                <xdr:col>14</xdr:col>
                <xdr:colOff>3676650</xdr:colOff>
                <xdr:row>24</xdr:row>
                <xdr:rowOff>0</xdr:rowOff>
              </to>
            </anchor>
          </controlPr>
        </control>
      </mc:Choice>
      <mc:Fallback>
        <control shapeId="21628" r:id="rId23" name="DDCROPSCOUNTRY1805"/>
      </mc:Fallback>
    </mc:AlternateContent>
    <mc:AlternateContent>
      <mc:Choice Requires="x14">
        <control shapeId="21627" r:id="rId24" name="DDCROPSCOUNTRY1804">
          <controlPr defaultSize="0" autoLine="0" linkedCell="AB24" listFillRange="Countries!F2:H252" r:id="rId7">
            <anchor moveWithCells="1" sizeWithCells="1">
              <from>
                <xdr:col>14</xdr:col>
                <xdr:colOff>2228850</xdr:colOff>
                <xdr:row>23</xdr:row>
                <xdr:rowOff>0</xdr:rowOff>
              </from>
              <to>
                <xdr:col>14</xdr:col>
                <xdr:colOff>2943225</xdr:colOff>
                <xdr:row>24</xdr:row>
                <xdr:rowOff>0</xdr:rowOff>
              </to>
            </anchor>
          </controlPr>
        </control>
      </mc:Choice>
      <mc:Fallback>
        <control shapeId="21627" r:id="rId24" name="DDCROPSCOUNTRY1804"/>
      </mc:Fallback>
    </mc:AlternateContent>
    <mc:AlternateContent>
      <mc:Choice Requires="x14">
        <control shapeId="21626" r:id="rId25" name="DDCROPSCOUNTRY1803">
          <controlPr defaultSize="0" autoLine="0" linkedCell="AA24" listFillRange="Countries!F2:H252" r:id="rId9">
            <anchor moveWithCells="1" sizeWithCells="1">
              <from>
                <xdr:col>14</xdr:col>
                <xdr:colOff>1466850</xdr:colOff>
                <xdr:row>23</xdr:row>
                <xdr:rowOff>0</xdr:rowOff>
              </from>
              <to>
                <xdr:col>14</xdr:col>
                <xdr:colOff>2190750</xdr:colOff>
                <xdr:row>24</xdr:row>
                <xdr:rowOff>0</xdr:rowOff>
              </to>
            </anchor>
          </controlPr>
        </control>
      </mc:Choice>
      <mc:Fallback>
        <control shapeId="21626" r:id="rId25" name="DDCROPSCOUNTRY1803"/>
      </mc:Fallback>
    </mc:AlternateContent>
    <mc:AlternateContent>
      <mc:Choice Requires="x14">
        <control shapeId="21625" r:id="rId26" name="DDCROPSCOUNTRY1802">
          <controlPr defaultSize="0" autoLine="0" linkedCell="Z24" listFillRange="Countries!F2:H252" r:id="rId7">
            <anchor moveWithCells="1" sizeWithCells="1">
              <from>
                <xdr:col>14</xdr:col>
                <xdr:colOff>733425</xdr:colOff>
                <xdr:row>23</xdr:row>
                <xdr:rowOff>0</xdr:rowOff>
              </from>
              <to>
                <xdr:col>14</xdr:col>
                <xdr:colOff>1447800</xdr:colOff>
                <xdr:row>24</xdr:row>
                <xdr:rowOff>0</xdr:rowOff>
              </to>
            </anchor>
          </controlPr>
        </control>
      </mc:Choice>
      <mc:Fallback>
        <control shapeId="21625" r:id="rId26" name="DDCROPSCOUNTRY1802"/>
      </mc:Fallback>
    </mc:AlternateContent>
    <mc:AlternateContent>
      <mc:Choice Requires="x14">
        <control shapeId="21624" r:id="rId27" name="DDCROPSCOUNTRY1801">
          <controlPr defaultSize="0" autoLine="0" linkedCell="Y24" listFillRange="Countries!F2:H252" r:id="rId7">
            <anchor moveWithCells="1" sizeWithCells="1">
              <from>
                <xdr:col>14</xdr:col>
                <xdr:colOff>0</xdr:colOff>
                <xdr:row>23</xdr:row>
                <xdr:rowOff>0</xdr:rowOff>
              </from>
              <to>
                <xdr:col>14</xdr:col>
                <xdr:colOff>714375</xdr:colOff>
                <xdr:row>24</xdr:row>
                <xdr:rowOff>0</xdr:rowOff>
              </to>
            </anchor>
          </controlPr>
        </control>
      </mc:Choice>
      <mc:Fallback>
        <control shapeId="21624" r:id="rId27" name="DDCROPSCOUNTRY1801"/>
      </mc:Fallback>
    </mc:AlternateContent>
    <mc:AlternateContent>
      <mc:Choice Requires="x14">
        <control shapeId="21623" r:id="rId28" name="GGDD18">
          <controlPr defaultSize="0" autoLine="0" linkedCell="X24" listFillRange="Crops!I2:J409" r:id="rId5">
            <anchor moveWithCells="1" sizeWithCells="1">
              <from>
                <xdr:col>1</xdr:col>
                <xdr:colOff>0</xdr:colOff>
                <xdr:row>23</xdr:row>
                <xdr:rowOff>0</xdr:rowOff>
              </from>
              <to>
                <xdr:col>2</xdr:col>
                <xdr:colOff>28575</xdr:colOff>
                <xdr:row>24</xdr:row>
                <xdr:rowOff>0</xdr:rowOff>
              </to>
            </anchor>
          </controlPr>
        </control>
      </mc:Choice>
      <mc:Fallback>
        <control shapeId="21623" r:id="rId28" name="GGDD18"/>
      </mc:Fallback>
    </mc:AlternateContent>
    <mc:AlternateContent>
      <mc:Choice Requires="x14">
        <control shapeId="21622" r:id="rId29" name="DDCROPSCOUNTRY1706">
          <controlPr defaultSize="0" autoLine="0" linkedCell="AD23" listFillRange="Countries!F2:H252" r:id="rId7">
            <anchor moveWithCells="1" sizeWithCells="1">
              <from>
                <xdr:col>14</xdr:col>
                <xdr:colOff>3695700</xdr:colOff>
                <xdr:row>22</xdr:row>
                <xdr:rowOff>0</xdr:rowOff>
              </from>
              <to>
                <xdr:col>15</xdr:col>
                <xdr:colOff>114300</xdr:colOff>
                <xdr:row>23</xdr:row>
                <xdr:rowOff>0</xdr:rowOff>
              </to>
            </anchor>
          </controlPr>
        </control>
      </mc:Choice>
      <mc:Fallback>
        <control shapeId="21622" r:id="rId29" name="DDCROPSCOUNTRY1706"/>
      </mc:Fallback>
    </mc:AlternateContent>
    <mc:AlternateContent>
      <mc:Choice Requires="x14">
        <control shapeId="21621" r:id="rId30" name="DDCROPSCOUNTRY1705">
          <controlPr defaultSize="0" autoLine="0" linkedCell="AC23" listFillRange="Countries!F2:H252" r:id="rId9">
            <anchor moveWithCells="1" sizeWithCells="1">
              <from>
                <xdr:col>14</xdr:col>
                <xdr:colOff>2952750</xdr:colOff>
                <xdr:row>22</xdr:row>
                <xdr:rowOff>0</xdr:rowOff>
              </from>
              <to>
                <xdr:col>14</xdr:col>
                <xdr:colOff>3676650</xdr:colOff>
                <xdr:row>23</xdr:row>
                <xdr:rowOff>0</xdr:rowOff>
              </to>
            </anchor>
          </controlPr>
        </control>
      </mc:Choice>
      <mc:Fallback>
        <control shapeId="21621" r:id="rId30" name="DDCROPSCOUNTRY1705"/>
      </mc:Fallback>
    </mc:AlternateContent>
    <mc:AlternateContent>
      <mc:Choice Requires="x14">
        <control shapeId="21620" r:id="rId31" name="DDCROPSCOUNTRY1704">
          <controlPr defaultSize="0" autoLine="0" linkedCell="AB23" listFillRange="Countries!F2:H252" r:id="rId7">
            <anchor moveWithCells="1" sizeWithCells="1">
              <from>
                <xdr:col>14</xdr:col>
                <xdr:colOff>2228850</xdr:colOff>
                <xdr:row>22</xdr:row>
                <xdr:rowOff>0</xdr:rowOff>
              </from>
              <to>
                <xdr:col>14</xdr:col>
                <xdr:colOff>2943225</xdr:colOff>
                <xdr:row>23</xdr:row>
                <xdr:rowOff>0</xdr:rowOff>
              </to>
            </anchor>
          </controlPr>
        </control>
      </mc:Choice>
      <mc:Fallback>
        <control shapeId="21620" r:id="rId31" name="DDCROPSCOUNTRY1704"/>
      </mc:Fallback>
    </mc:AlternateContent>
    <mc:AlternateContent>
      <mc:Choice Requires="x14">
        <control shapeId="21619" r:id="rId32" name="DDCROPSCOUNTRY1703">
          <controlPr defaultSize="0" autoLine="0" linkedCell="AA23" listFillRange="Countries!F2:H252" r:id="rId9">
            <anchor moveWithCells="1" sizeWithCells="1">
              <from>
                <xdr:col>14</xdr:col>
                <xdr:colOff>1466850</xdr:colOff>
                <xdr:row>22</xdr:row>
                <xdr:rowOff>0</xdr:rowOff>
              </from>
              <to>
                <xdr:col>14</xdr:col>
                <xdr:colOff>2190750</xdr:colOff>
                <xdr:row>23</xdr:row>
                <xdr:rowOff>0</xdr:rowOff>
              </to>
            </anchor>
          </controlPr>
        </control>
      </mc:Choice>
      <mc:Fallback>
        <control shapeId="21619" r:id="rId32" name="DDCROPSCOUNTRY1703"/>
      </mc:Fallback>
    </mc:AlternateContent>
    <mc:AlternateContent>
      <mc:Choice Requires="x14">
        <control shapeId="21618" r:id="rId33" name="DDCROPSCOUNTRY1702">
          <controlPr defaultSize="0" autoLine="0" linkedCell="Z23" listFillRange="Countries!F2:H252" r:id="rId7">
            <anchor moveWithCells="1" sizeWithCells="1">
              <from>
                <xdr:col>14</xdr:col>
                <xdr:colOff>733425</xdr:colOff>
                <xdr:row>22</xdr:row>
                <xdr:rowOff>0</xdr:rowOff>
              </from>
              <to>
                <xdr:col>14</xdr:col>
                <xdr:colOff>1447800</xdr:colOff>
                <xdr:row>23</xdr:row>
                <xdr:rowOff>0</xdr:rowOff>
              </to>
            </anchor>
          </controlPr>
        </control>
      </mc:Choice>
      <mc:Fallback>
        <control shapeId="21618" r:id="rId33" name="DDCROPSCOUNTRY1702"/>
      </mc:Fallback>
    </mc:AlternateContent>
    <mc:AlternateContent>
      <mc:Choice Requires="x14">
        <control shapeId="21617" r:id="rId34" name="DDCROPSCOUNTRY1701">
          <controlPr defaultSize="0" autoLine="0" linkedCell="Y23" listFillRange="Countries!F2:H252" r:id="rId7">
            <anchor moveWithCells="1" sizeWithCells="1">
              <from>
                <xdr:col>14</xdr:col>
                <xdr:colOff>0</xdr:colOff>
                <xdr:row>22</xdr:row>
                <xdr:rowOff>0</xdr:rowOff>
              </from>
              <to>
                <xdr:col>14</xdr:col>
                <xdr:colOff>714375</xdr:colOff>
                <xdr:row>23</xdr:row>
                <xdr:rowOff>0</xdr:rowOff>
              </to>
            </anchor>
          </controlPr>
        </control>
      </mc:Choice>
      <mc:Fallback>
        <control shapeId="21617" r:id="rId34" name="DDCROPSCOUNTRY1701"/>
      </mc:Fallback>
    </mc:AlternateContent>
    <mc:AlternateContent>
      <mc:Choice Requires="x14">
        <control shapeId="21616" r:id="rId35" name="GGDD17">
          <controlPr defaultSize="0" autoLine="0" linkedCell="X23" listFillRange="Crops!I2:J409" r:id="rId5">
            <anchor moveWithCells="1" sizeWithCells="1">
              <from>
                <xdr:col>1</xdr:col>
                <xdr:colOff>0</xdr:colOff>
                <xdr:row>22</xdr:row>
                <xdr:rowOff>0</xdr:rowOff>
              </from>
              <to>
                <xdr:col>2</xdr:col>
                <xdr:colOff>28575</xdr:colOff>
                <xdr:row>23</xdr:row>
                <xdr:rowOff>0</xdr:rowOff>
              </to>
            </anchor>
          </controlPr>
        </control>
      </mc:Choice>
      <mc:Fallback>
        <control shapeId="21616" r:id="rId35" name="GGDD17"/>
      </mc:Fallback>
    </mc:AlternateContent>
    <mc:AlternateContent>
      <mc:Choice Requires="x14">
        <control shapeId="21615" r:id="rId36" name="DDCROPSCOUNTRY1606">
          <controlPr defaultSize="0" autoLine="0" linkedCell="AD22" listFillRange="Countries!F2:H252" r:id="rId7">
            <anchor moveWithCells="1" sizeWithCells="1">
              <from>
                <xdr:col>14</xdr:col>
                <xdr:colOff>3695700</xdr:colOff>
                <xdr:row>21</xdr:row>
                <xdr:rowOff>0</xdr:rowOff>
              </from>
              <to>
                <xdr:col>15</xdr:col>
                <xdr:colOff>114300</xdr:colOff>
                <xdr:row>22</xdr:row>
                <xdr:rowOff>0</xdr:rowOff>
              </to>
            </anchor>
          </controlPr>
        </control>
      </mc:Choice>
      <mc:Fallback>
        <control shapeId="21615" r:id="rId36" name="DDCROPSCOUNTRY1606"/>
      </mc:Fallback>
    </mc:AlternateContent>
    <mc:AlternateContent>
      <mc:Choice Requires="x14">
        <control shapeId="21614" r:id="rId37" name="DDCROPSCOUNTRY1605">
          <controlPr defaultSize="0" autoLine="0" linkedCell="AC22" listFillRange="Countries!F2:H252" r:id="rId9">
            <anchor moveWithCells="1" sizeWithCells="1">
              <from>
                <xdr:col>14</xdr:col>
                <xdr:colOff>2952750</xdr:colOff>
                <xdr:row>21</xdr:row>
                <xdr:rowOff>0</xdr:rowOff>
              </from>
              <to>
                <xdr:col>14</xdr:col>
                <xdr:colOff>3676650</xdr:colOff>
                <xdr:row>22</xdr:row>
                <xdr:rowOff>0</xdr:rowOff>
              </to>
            </anchor>
          </controlPr>
        </control>
      </mc:Choice>
      <mc:Fallback>
        <control shapeId="21614" r:id="rId37" name="DDCROPSCOUNTRY1605"/>
      </mc:Fallback>
    </mc:AlternateContent>
    <mc:AlternateContent>
      <mc:Choice Requires="x14">
        <control shapeId="21613" r:id="rId38" name="DDCROPSCOUNTRY1604">
          <controlPr defaultSize="0" autoLine="0" linkedCell="AB22" listFillRange="Countries!F2:H252" r:id="rId7">
            <anchor moveWithCells="1" sizeWithCells="1">
              <from>
                <xdr:col>14</xdr:col>
                <xdr:colOff>2228850</xdr:colOff>
                <xdr:row>21</xdr:row>
                <xdr:rowOff>0</xdr:rowOff>
              </from>
              <to>
                <xdr:col>14</xdr:col>
                <xdr:colOff>2943225</xdr:colOff>
                <xdr:row>22</xdr:row>
                <xdr:rowOff>0</xdr:rowOff>
              </to>
            </anchor>
          </controlPr>
        </control>
      </mc:Choice>
      <mc:Fallback>
        <control shapeId="21613" r:id="rId38" name="DDCROPSCOUNTRY1604"/>
      </mc:Fallback>
    </mc:AlternateContent>
    <mc:AlternateContent>
      <mc:Choice Requires="x14">
        <control shapeId="21612" r:id="rId39" name="DDCROPSCOUNTRY1603">
          <controlPr defaultSize="0" autoLine="0" linkedCell="AA22" listFillRange="Countries!F2:H252" r:id="rId9">
            <anchor moveWithCells="1" sizeWithCells="1">
              <from>
                <xdr:col>14</xdr:col>
                <xdr:colOff>1466850</xdr:colOff>
                <xdr:row>21</xdr:row>
                <xdr:rowOff>0</xdr:rowOff>
              </from>
              <to>
                <xdr:col>14</xdr:col>
                <xdr:colOff>2190750</xdr:colOff>
                <xdr:row>22</xdr:row>
                <xdr:rowOff>0</xdr:rowOff>
              </to>
            </anchor>
          </controlPr>
        </control>
      </mc:Choice>
      <mc:Fallback>
        <control shapeId="21612" r:id="rId39" name="DDCROPSCOUNTRY1603"/>
      </mc:Fallback>
    </mc:AlternateContent>
    <mc:AlternateContent>
      <mc:Choice Requires="x14">
        <control shapeId="21611" r:id="rId40" name="DDCROPSCOUNTRY1602">
          <controlPr defaultSize="0" autoLine="0" linkedCell="Z22" listFillRange="Countries!F2:H252" r:id="rId7">
            <anchor moveWithCells="1" sizeWithCells="1">
              <from>
                <xdr:col>14</xdr:col>
                <xdr:colOff>733425</xdr:colOff>
                <xdr:row>21</xdr:row>
                <xdr:rowOff>0</xdr:rowOff>
              </from>
              <to>
                <xdr:col>14</xdr:col>
                <xdr:colOff>1447800</xdr:colOff>
                <xdr:row>22</xdr:row>
                <xdr:rowOff>0</xdr:rowOff>
              </to>
            </anchor>
          </controlPr>
        </control>
      </mc:Choice>
      <mc:Fallback>
        <control shapeId="21611" r:id="rId40" name="DDCROPSCOUNTRY1602"/>
      </mc:Fallback>
    </mc:AlternateContent>
    <mc:AlternateContent>
      <mc:Choice Requires="x14">
        <control shapeId="21610" r:id="rId41" name="DDCROPSCOUNTRY1601">
          <controlPr defaultSize="0" autoLine="0" linkedCell="Y22" listFillRange="Countries!F2:H252" r:id="rId7">
            <anchor moveWithCells="1" sizeWithCells="1">
              <from>
                <xdr:col>14</xdr:col>
                <xdr:colOff>0</xdr:colOff>
                <xdr:row>21</xdr:row>
                <xdr:rowOff>0</xdr:rowOff>
              </from>
              <to>
                <xdr:col>14</xdr:col>
                <xdr:colOff>714375</xdr:colOff>
                <xdr:row>22</xdr:row>
                <xdr:rowOff>0</xdr:rowOff>
              </to>
            </anchor>
          </controlPr>
        </control>
      </mc:Choice>
      <mc:Fallback>
        <control shapeId="21610" r:id="rId41" name="DDCROPSCOUNTRY1601"/>
      </mc:Fallback>
    </mc:AlternateContent>
    <mc:AlternateContent>
      <mc:Choice Requires="x14">
        <control shapeId="21609" r:id="rId42" name="GGDD16">
          <controlPr defaultSize="0" autoLine="0" linkedCell="X22" listFillRange="Crops!I2:J409" r:id="rId5">
            <anchor moveWithCells="1" sizeWithCells="1">
              <from>
                <xdr:col>1</xdr:col>
                <xdr:colOff>0</xdr:colOff>
                <xdr:row>21</xdr:row>
                <xdr:rowOff>0</xdr:rowOff>
              </from>
              <to>
                <xdr:col>2</xdr:col>
                <xdr:colOff>28575</xdr:colOff>
                <xdr:row>22</xdr:row>
                <xdr:rowOff>0</xdr:rowOff>
              </to>
            </anchor>
          </controlPr>
        </control>
      </mc:Choice>
      <mc:Fallback>
        <control shapeId="21609" r:id="rId42" name="GGDD16"/>
      </mc:Fallback>
    </mc:AlternateContent>
    <mc:AlternateContent>
      <mc:Choice Requires="x14">
        <control shapeId="21608" r:id="rId43" name="DDCROPSCOUNTRY1506">
          <controlPr defaultSize="0" autoLine="0" linkedCell="AD21" listFillRange="Countries!F2:H252" r:id="rId7">
            <anchor moveWithCells="1" sizeWithCells="1">
              <from>
                <xdr:col>14</xdr:col>
                <xdr:colOff>3695700</xdr:colOff>
                <xdr:row>20</xdr:row>
                <xdr:rowOff>0</xdr:rowOff>
              </from>
              <to>
                <xdr:col>15</xdr:col>
                <xdr:colOff>114300</xdr:colOff>
                <xdr:row>21</xdr:row>
                <xdr:rowOff>0</xdr:rowOff>
              </to>
            </anchor>
          </controlPr>
        </control>
      </mc:Choice>
      <mc:Fallback>
        <control shapeId="21608" r:id="rId43" name="DDCROPSCOUNTRY1506"/>
      </mc:Fallback>
    </mc:AlternateContent>
    <mc:AlternateContent>
      <mc:Choice Requires="x14">
        <control shapeId="21607" r:id="rId44" name="DDCROPSCOUNTRY1505">
          <controlPr defaultSize="0" autoLine="0" linkedCell="AC21" listFillRange="Countries!F2:H252" r:id="rId9">
            <anchor moveWithCells="1" sizeWithCells="1">
              <from>
                <xdr:col>14</xdr:col>
                <xdr:colOff>2952750</xdr:colOff>
                <xdr:row>20</xdr:row>
                <xdr:rowOff>0</xdr:rowOff>
              </from>
              <to>
                <xdr:col>14</xdr:col>
                <xdr:colOff>3676650</xdr:colOff>
                <xdr:row>21</xdr:row>
                <xdr:rowOff>0</xdr:rowOff>
              </to>
            </anchor>
          </controlPr>
        </control>
      </mc:Choice>
      <mc:Fallback>
        <control shapeId="21607" r:id="rId44" name="DDCROPSCOUNTRY1505"/>
      </mc:Fallback>
    </mc:AlternateContent>
    <mc:AlternateContent>
      <mc:Choice Requires="x14">
        <control shapeId="21606" r:id="rId45" name="DDCROPSCOUNTRY1504">
          <controlPr defaultSize="0" autoLine="0" linkedCell="AB21" listFillRange="Countries!F2:H252" r:id="rId7">
            <anchor moveWithCells="1" sizeWithCells="1">
              <from>
                <xdr:col>14</xdr:col>
                <xdr:colOff>2228850</xdr:colOff>
                <xdr:row>20</xdr:row>
                <xdr:rowOff>0</xdr:rowOff>
              </from>
              <to>
                <xdr:col>14</xdr:col>
                <xdr:colOff>2943225</xdr:colOff>
                <xdr:row>21</xdr:row>
                <xdr:rowOff>0</xdr:rowOff>
              </to>
            </anchor>
          </controlPr>
        </control>
      </mc:Choice>
      <mc:Fallback>
        <control shapeId="21606" r:id="rId45" name="DDCROPSCOUNTRY1504"/>
      </mc:Fallback>
    </mc:AlternateContent>
    <mc:AlternateContent>
      <mc:Choice Requires="x14">
        <control shapeId="21605" r:id="rId46" name="DDCROPSCOUNTRY1503">
          <controlPr defaultSize="0" autoLine="0" linkedCell="AA21" listFillRange="Countries!F2:H252" r:id="rId9">
            <anchor moveWithCells="1" sizeWithCells="1">
              <from>
                <xdr:col>14</xdr:col>
                <xdr:colOff>1466850</xdr:colOff>
                <xdr:row>20</xdr:row>
                <xdr:rowOff>0</xdr:rowOff>
              </from>
              <to>
                <xdr:col>14</xdr:col>
                <xdr:colOff>2190750</xdr:colOff>
                <xdr:row>21</xdr:row>
                <xdr:rowOff>0</xdr:rowOff>
              </to>
            </anchor>
          </controlPr>
        </control>
      </mc:Choice>
      <mc:Fallback>
        <control shapeId="21605" r:id="rId46" name="DDCROPSCOUNTRY1503"/>
      </mc:Fallback>
    </mc:AlternateContent>
    <mc:AlternateContent>
      <mc:Choice Requires="x14">
        <control shapeId="21604" r:id="rId47" name="DDCROPSCOUNTRY1502">
          <controlPr defaultSize="0" autoLine="0" linkedCell="Z21" listFillRange="Countries!F2:H252" r:id="rId7">
            <anchor moveWithCells="1" sizeWithCells="1">
              <from>
                <xdr:col>14</xdr:col>
                <xdr:colOff>733425</xdr:colOff>
                <xdr:row>20</xdr:row>
                <xdr:rowOff>0</xdr:rowOff>
              </from>
              <to>
                <xdr:col>14</xdr:col>
                <xdr:colOff>1447800</xdr:colOff>
                <xdr:row>21</xdr:row>
                <xdr:rowOff>0</xdr:rowOff>
              </to>
            </anchor>
          </controlPr>
        </control>
      </mc:Choice>
      <mc:Fallback>
        <control shapeId="21604" r:id="rId47" name="DDCROPSCOUNTRY1502"/>
      </mc:Fallback>
    </mc:AlternateContent>
    <mc:AlternateContent>
      <mc:Choice Requires="x14">
        <control shapeId="21603" r:id="rId48" name="DDCROPSCOUNTRY1501">
          <controlPr defaultSize="0" autoLine="0" linkedCell="Y21" listFillRange="Countries!F2:H252" r:id="rId7">
            <anchor moveWithCells="1" sizeWithCells="1">
              <from>
                <xdr:col>14</xdr:col>
                <xdr:colOff>0</xdr:colOff>
                <xdr:row>20</xdr:row>
                <xdr:rowOff>0</xdr:rowOff>
              </from>
              <to>
                <xdr:col>14</xdr:col>
                <xdr:colOff>714375</xdr:colOff>
                <xdr:row>21</xdr:row>
                <xdr:rowOff>0</xdr:rowOff>
              </to>
            </anchor>
          </controlPr>
        </control>
      </mc:Choice>
      <mc:Fallback>
        <control shapeId="21603" r:id="rId48" name="DDCROPSCOUNTRY1501"/>
      </mc:Fallback>
    </mc:AlternateContent>
    <mc:AlternateContent>
      <mc:Choice Requires="x14">
        <control shapeId="21602" r:id="rId49" name="GGDD15">
          <controlPr defaultSize="0" autoLine="0" linkedCell="X21" listFillRange="Crops!I2:J409" r:id="rId5">
            <anchor moveWithCells="1" sizeWithCells="1">
              <from>
                <xdr:col>1</xdr:col>
                <xdr:colOff>0</xdr:colOff>
                <xdr:row>20</xdr:row>
                <xdr:rowOff>0</xdr:rowOff>
              </from>
              <to>
                <xdr:col>2</xdr:col>
                <xdr:colOff>28575</xdr:colOff>
                <xdr:row>21</xdr:row>
                <xdr:rowOff>0</xdr:rowOff>
              </to>
            </anchor>
          </controlPr>
        </control>
      </mc:Choice>
      <mc:Fallback>
        <control shapeId="21602" r:id="rId49" name="GGDD15"/>
      </mc:Fallback>
    </mc:AlternateContent>
    <mc:AlternateContent>
      <mc:Choice Requires="x14">
        <control shapeId="21601" r:id="rId50" name="DDCROPSCOUNTRY1406">
          <controlPr defaultSize="0" autoLine="0" linkedCell="AD20" listFillRange="Countries!F2:H252" r:id="rId7">
            <anchor moveWithCells="1" sizeWithCells="1">
              <from>
                <xdr:col>14</xdr:col>
                <xdr:colOff>3695700</xdr:colOff>
                <xdr:row>19</xdr:row>
                <xdr:rowOff>0</xdr:rowOff>
              </from>
              <to>
                <xdr:col>15</xdr:col>
                <xdr:colOff>114300</xdr:colOff>
                <xdr:row>20</xdr:row>
                <xdr:rowOff>0</xdr:rowOff>
              </to>
            </anchor>
          </controlPr>
        </control>
      </mc:Choice>
      <mc:Fallback>
        <control shapeId="21601" r:id="rId50" name="DDCROPSCOUNTRY1406"/>
      </mc:Fallback>
    </mc:AlternateContent>
    <mc:AlternateContent>
      <mc:Choice Requires="x14">
        <control shapeId="21600" r:id="rId51" name="DDCROPSCOUNTRY1405">
          <controlPr defaultSize="0" autoLine="0" linkedCell="AC20" listFillRange="Countries!F2:H252" r:id="rId9">
            <anchor moveWithCells="1" sizeWithCells="1">
              <from>
                <xdr:col>14</xdr:col>
                <xdr:colOff>2952750</xdr:colOff>
                <xdr:row>19</xdr:row>
                <xdr:rowOff>0</xdr:rowOff>
              </from>
              <to>
                <xdr:col>14</xdr:col>
                <xdr:colOff>3676650</xdr:colOff>
                <xdr:row>20</xdr:row>
                <xdr:rowOff>0</xdr:rowOff>
              </to>
            </anchor>
          </controlPr>
        </control>
      </mc:Choice>
      <mc:Fallback>
        <control shapeId="21600" r:id="rId51" name="DDCROPSCOUNTRY1405"/>
      </mc:Fallback>
    </mc:AlternateContent>
    <mc:AlternateContent>
      <mc:Choice Requires="x14">
        <control shapeId="21599" r:id="rId52" name="DDCROPSCOUNTRY1404">
          <controlPr defaultSize="0" autoLine="0" linkedCell="AB20" listFillRange="Countries!F2:H252" r:id="rId7">
            <anchor moveWithCells="1" sizeWithCells="1">
              <from>
                <xdr:col>14</xdr:col>
                <xdr:colOff>2228850</xdr:colOff>
                <xdr:row>19</xdr:row>
                <xdr:rowOff>0</xdr:rowOff>
              </from>
              <to>
                <xdr:col>14</xdr:col>
                <xdr:colOff>2943225</xdr:colOff>
                <xdr:row>20</xdr:row>
                <xdr:rowOff>0</xdr:rowOff>
              </to>
            </anchor>
          </controlPr>
        </control>
      </mc:Choice>
      <mc:Fallback>
        <control shapeId="21599" r:id="rId52" name="DDCROPSCOUNTRY1404"/>
      </mc:Fallback>
    </mc:AlternateContent>
    <mc:AlternateContent>
      <mc:Choice Requires="x14">
        <control shapeId="21598" r:id="rId53" name="DDCROPSCOUNTRY1403">
          <controlPr defaultSize="0" autoLine="0" linkedCell="AA20" listFillRange="Countries!F2:H252" r:id="rId9">
            <anchor moveWithCells="1" sizeWithCells="1">
              <from>
                <xdr:col>14</xdr:col>
                <xdr:colOff>1466850</xdr:colOff>
                <xdr:row>19</xdr:row>
                <xdr:rowOff>0</xdr:rowOff>
              </from>
              <to>
                <xdr:col>14</xdr:col>
                <xdr:colOff>2190750</xdr:colOff>
                <xdr:row>20</xdr:row>
                <xdr:rowOff>0</xdr:rowOff>
              </to>
            </anchor>
          </controlPr>
        </control>
      </mc:Choice>
      <mc:Fallback>
        <control shapeId="21598" r:id="rId53" name="DDCROPSCOUNTRY1403"/>
      </mc:Fallback>
    </mc:AlternateContent>
    <mc:AlternateContent>
      <mc:Choice Requires="x14">
        <control shapeId="21597" r:id="rId54" name="DDCROPSCOUNTRY1402">
          <controlPr defaultSize="0" autoLine="0" linkedCell="Z20" listFillRange="Countries!F2:H252" r:id="rId7">
            <anchor moveWithCells="1" sizeWithCells="1">
              <from>
                <xdr:col>14</xdr:col>
                <xdr:colOff>733425</xdr:colOff>
                <xdr:row>19</xdr:row>
                <xdr:rowOff>0</xdr:rowOff>
              </from>
              <to>
                <xdr:col>14</xdr:col>
                <xdr:colOff>1447800</xdr:colOff>
                <xdr:row>20</xdr:row>
                <xdr:rowOff>0</xdr:rowOff>
              </to>
            </anchor>
          </controlPr>
        </control>
      </mc:Choice>
      <mc:Fallback>
        <control shapeId="21597" r:id="rId54" name="DDCROPSCOUNTRY1402"/>
      </mc:Fallback>
    </mc:AlternateContent>
    <mc:AlternateContent>
      <mc:Choice Requires="x14">
        <control shapeId="21596" r:id="rId55" name="DDCROPSCOUNTRY1401">
          <controlPr defaultSize="0" autoLine="0" linkedCell="Y20" listFillRange="Countries!F2:H252" r:id="rId7">
            <anchor moveWithCells="1" sizeWithCells="1">
              <from>
                <xdr:col>14</xdr:col>
                <xdr:colOff>0</xdr:colOff>
                <xdr:row>19</xdr:row>
                <xdr:rowOff>0</xdr:rowOff>
              </from>
              <to>
                <xdr:col>14</xdr:col>
                <xdr:colOff>714375</xdr:colOff>
                <xdr:row>20</xdr:row>
                <xdr:rowOff>0</xdr:rowOff>
              </to>
            </anchor>
          </controlPr>
        </control>
      </mc:Choice>
      <mc:Fallback>
        <control shapeId="21596" r:id="rId55" name="DDCROPSCOUNTRY1401"/>
      </mc:Fallback>
    </mc:AlternateContent>
    <mc:AlternateContent>
      <mc:Choice Requires="x14">
        <control shapeId="21595" r:id="rId56" name="GGDD14">
          <controlPr defaultSize="0" autoLine="0" linkedCell="X20" listFillRange="Crops!I2:J409" r:id="rId5">
            <anchor moveWithCells="1" sizeWithCells="1">
              <from>
                <xdr:col>1</xdr:col>
                <xdr:colOff>0</xdr:colOff>
                <xdr:row>19</xdr:row>
                <xdr:rowOff>0</xdr:rowOff>
              </from>
              <to>
                <xdr:col>2</xdr:col>
                <xdr:colOff>28575</xdr:colOff>
                <xdr:row>20</xdr:row>
                <xdr:rowOff>0</xdr:rowOff>
              </to>
            </anchor>
          </controlPr>
        </control>
      </mc:Choice>
      <mc:Fallback>
        <control shapeId="21595" r:id="rId56" name="GGDD14"/>
      </mc:Fallback>
    </mc:AlternateContent>
    <mc:AlternateContent>
      <mc:Choice Requires="x14">
        <control shapeId="21594" r:id="rId57" name="DDCROPSCOUNTRY1306">
          <controlPr defaultSize="0" autoLine="0" linkedCell="AD19" listFillRange="Countries!F2:H252" r:id="rId7">
            <anchor moveWithCells="1" sizeWithCells="1">
              <from>
                <xdr:col>14</xdr:col>
                <xdr:colOff>3695700</xdr:colOff>
                <xdr:row>18</xdr:row>
                <xdr:rowOff>0</xdr:rowOff>
              </from>
              <to>
                <xdr:col>15</xdr:col>
                <xdr:colOff>114300</xdr:colOff>
                <xdr:row>19</xdr:row>
                <xdr:rowOff>0</xdr:rowOff>
              </to>
            </anchor>
          </controlPr>
        </control>
      </mc:Choice>
      <mc:Fallback>
        <control shapeId="21594" r:id="rId57" name="DDCROPSCOUNTRY1306"/>
      </mc:Fallback>
    </mc:AlternateContent>
    <mc:AlternateContent>
      <mc:Choice Requires="x14">
        <control shapeId="21593" r:id="rId58" name="DDCROPSCOUNTRY1305">
          <controlPr defaultSize="0" autoLine="0" linkedCell="AC19" listFillRange="Countries!F2:H252" r:id="rId9">
            <anchor moveWithCells="1" sizeWithCells="1">
              <from>
                <xdr:col>14</xdr:col>
                <xdr:colOff>2952750</xdr:colOff>
                <xdr:row>18</xdr:row>
                <xdr:rowOff>0</xdr:rowOff>
              </from>
              <to>
                <xdr:col>14</xdr:col>
                <xdr:colOff>3676650</xdr:colOff>
                <xdr:row>19</xdr:row>
                <xdr:rowOff>0</xdr:rowOff>
              </to>
            </anchor>
          </controlPr>
        </control>
      </mc:Choice>
      <mc:Fallback>
        <control shapeId="21593" r:id="rId58" name="DDCROPSCOUNTRY1305"/>
      </mc:Fallback>
    </mc:AlternateContent>
    <mc:AlternateContent>
      <mc:Choice Requires="x14">
        <control shapeId="21592" r:id="rId59" name="DDCROPSCOUNTRY1304">
          <controlPr defaultSize="0" autoLine="0" linkedCell="AB19" listFillRange="Countries!F2:H252" r:id="rId7">
            <anchor moveWithCells="1" sizeWithCells="1">
              <from>
                <xdr:col>14</xdr:col>
                <xdr:colOff>2228850</xdr:colOff>
                <xdr:row>18</xdr:row>
                <xdr:rowOff>0</xdr:rowOff>
              </from>
              <to>
                <xdr:col>14</xdr:col>
                <xdr:colOff>2943225</xdr:colOff>
                <xdr:row>19</xdr:row>
                <xdr:rowOff>0</xdr:rowOff>
              </to>
            </anchor>
          </controlPr>
        </control>
      </mc:Choice>
      <mc:Fallback>
        <control shapeId="21592" r:id="rId59" name="DDCROPSCOUNTRY1304"/>
      </mc:Fallback>
    </mc:AlternateContent>
    <mc:AlternateContent>
      <mc:Choice Requires="x14">
        <control shapeId="21591" r:id="rId60" name="DDCROPSCOUNTRY1303">
          <controlPr defaultSize="0" autoLine="0" linkedCell="AA19" listFillRange="Countries!F2:H252" r:id="rId9">
            <anchor moveWithCells="1" sizeWithCells="1">
              <from>
                <xdr:col>14</xdr:col>
                <xdr:colOff>1466850</xdr:colOff>
                <xdr:row>18</xdr:row>
                <xdr:rowOff>0</xdr:rowOff>
              </from>
              <to>
                <xdr:col>14</xdr:col>
                <xdr:colOff>2190750</xdr:colOff>
                <xdr:row>19</xdr:row>
                <xdr:rowOff>0</xdr:rowOff>
              </to>
            </anchor>
          </controlPr>
        </control>
      </mc:Choice>
      <mc:Fallback>
        <control shapeId="21591" r:id="rId60" name="DDCROPSCOUNTRY1303"/>
      </mc:Fallback>
    </mc:AlternateContent>
    <mc:AlternateContent>
      <mc:Choice Requires="x14">
        <control shapeId="21590" r:id="rId61" name="DDCROPSCOUNTRY1302">
          <controlPr defaultSize="0" autoLine="0" linkedCell="Z19" listFillRange="Countries!F2:H252" r:id="rId7">
            <anchor moveWithCells="1" sizeWithCells="1">
              <from>
                <xdr:col>14</xdr:col>
                <xdr:colOff>733425</xdr:colOff>
                <xdr:row>18</xdr:row>
                <xdr:rowOff>0</xdr:rowOff>
              </from>
              <to>
                <xdr:col>14</xdr:col>
                <xdr:colOff>1447800</xdr:colOff>
                <xdr:row>19</xdr:row>
                <xdr:rowOff>0</xdr:rowOff>
              </to>
            </anchor>
          </controlPr>
        </control>
      </mc:Choice>
      <mc:Fallback>
        <control shapeId="21590" r:id="rId61" name="DDCROPSCOUNTRY1302"/>
      </mc:Fallback>
    </mc:AlternateContent>
    <mc:AlternateContent>
      <mc:Choice Requires="x14">
        <control shapeId="21589" r:id="rId62" name="DDCROPSCOUNTRY1301">
          <controlPr defaultSize="0" autoLine="0" linkedCell="Y19" listFillRange="Countries!F2:H252" r:id="rId7">
            <anchor moveWithCells="1" sizeWithCells="1">
              <from>
                <xdr:col>14</xdr:col>
                <xdr:colOff>0</xdr:colOff>
                <xdr:row>18</xdr:row>
                <xdr:rowOff>0</xdr:rowOff>
              </from>
              <to>
                <xdr:col>14</xdr:col>
                <xdr:colOff>714375</xdr:colOff>
                <xdr:row>19</xdr:row>
                <xdr:rowOff>0</xdr:rowOff>
              </to>
            </anchor>
          </controlPr>
        </control>
      </mc:Choice>
      <mc:Fallback>
        <control shapeId="21589" r:id="rId62" name="DDCROPSCOUNTRY1301"/>
      </mc:Fallback>
    </mc:AlternateContent>
    <mc:AlternateContent>
      <mc:Choice Requires="x14">
        <control shapeId="21588" r:id="rId63" name="GGDD13">
          <controlPr defaultSize="0" autoLine="0" linkedCell="X19" listFillRange="Crops!I2:J409" r:id="rId5">
            <anchor moveWithCells="1" sizeWithCells="1">
              <from>
                <xdr:col>1</xdr:col>
                <xdr:colOff>0</xdr:colOff>
                <xdr:row>18</xdr:row>
                <xdr:rowOff>0</xdr:rowOff>
              </from>
              <to>
                <xdr:col>2</xdr:col>
                <xdr:colOff>28575</xdr:colOff>
                <xdr:row>19</xdr:row>
                <xdr:rowOff>0</xdr:rowOff>
              </to>
            </anchor>
          </controlPr>
        </control>
      </mc:Choice>
      <mc:Fallback>
        <control shapeId="21588" r:id="rId63" name="GGDD13"/>
      </mc:Fallback>
    </mc:AlternateContent>
    <mc:AlternateContent>
      <mc:Choice Requires="x14">
        <control shapeId="21587" r:id="rId64" name="DDCROPSCOUNTRY1206">
          <controlPr defaultSize="0" autoLine="0" linkedCell="AD18" listFillRange="Countries!F2:H252" r:id="rId7">
            <anchor moveWithCells="1" sizeWithCells="1">
              <from>
                <xdr:col>14</xdr:col>
                <xdr:colOff>3695700</xdr:colOff>
                <xdr:row>17</xdr:row>
                <xdr:rowOff>0</xdr:rowOff>
              </from>
              <to>
                <xdr:col>15</xdr:col>
                <xdr:colOff>114300</xdr:colOff>
                <xdr:row>18</xdr:row>
                <xdr:rowOff>0</xdr:rowOff>
              </to>
            </anchor>
          </controlPr>
        </control>
      </mc:Choice>
      <mc:Fallback>
        <control shapeId="21587" r:id="rId64" name="DDCROPSCOUNTRY1206"/>
      </mc:Fallback>
    </mc:AlternateContent>
    <mc:AlternateContent>
      <mc:Choice Requires="x14">
        <control shapeId="21586" r:id="rId65" name="DDCROPSCOUNTRY1106">
          <controlPr defaultSize="0" autoLine="0" linkedCell="AD17" listFillRange="Countries!F2:H252" r:id="rId7">
            <anchor moveWithCells="1" sizeWithCells="1">
              <from>
                <xdr:col>14</xdr:col>
                <xdr:colOff>3695700</xdr:colOff>
                <xdr:row>16</xdr:row>
                <xdr:rowOff>0</xdr:rowOff>
              </from>
              <to>
                <xdr:col>15</xdr:col>
                <xdr:colOff>114300</xdr:colOff>
                <xdr:row>17</xdr:row>
                <xdr:rowOff>0</xdr:rowOff>
              </to>
            </anchor>
          </controlPr>
        </control>
      </mc:Choice>
      <mc:Fallback>
        <control shapeId="21586" r:id="rId65" name="DDCROPSCOUNTRY1106"/>
      </mc:Fallback>
    </mc:AlternateContent>
    <mc:AlternateContent>
      <mc:Choice Requires="x14">
        <control shapeId="21585" r:id="rId66" name="DDCROPSCOUNTRY1006">
          <controlPr defaultSize="0" autoLine="0" linkedCell="AD16" listFillRange="Countries!F2:H252" r:id="rId7">
            <anchor moveWithCells="1" sizeWithCells="1">
              <from>
                <xdr:col>14</xdr:col>
                <xdr:colOff>3695700</xdr:colOff>
                <xdr:row>15</xdr:row>
                <xdr:rowOff>0</xdr:rowOff>
              </from>
              <to>
                <xdr:col>15</xdr:col>
                <xdr:colOff>114300</xdr:colOff>
                <xdr:row>16</xdr:row>
                <xdr:rowOff>0</xdr:rowOff>
              </to>
            </anchor>
          </controlPr>
        </control>
      </mc:Choice>
      <mc:Fallback>
        <control shapeId="21585" r:id="rId66" name="DDCROPSCOUNTRY1006"/>
      </mc:Fallback>
    </mc:AlternateContent>
    <mc:AlternateContent>
      <mc:Choice Requires="x14">
        <control shapeId="21584" r:id="rId67" name="DDCROPSCOUNTRY0906">
          <controlPr defaultSize="0" autoLine="0" linkedCell="AD15" listFillRange="Countries!F2:H252" r:id="rId7">
            <anchor moveWithCells="1" sizeWithCells="1">
              <from>
                <xdr:col>14</xdr:col>
                <xdr:colOff>3695700</xdr:colOff>
                <xdr:row>14</xdr:row>
                <xdr:rowOff>0</xdr:rowOff>
              </from>
              <to>
                <xdr:col>15</xdr:col>
                <xdr:colOff>114300</xdr:colOff>
                <xdr:row>15</xdr:row>
                <xdr:rowOff>0</xdr:rowOff>
              </to>
            </anchor>
          </controlPr>
        </control>
      </mc:Choice>
      <mc:Fallback>
        <control shapeId="21584" r:id="rId67" name="DDCROPSCOUNTRY0906"/>
      </mc:Fallback>
    </mc:AlternateContent>
    <mc:AlternateContent>
      <mc:Choice Requires="x14">
        <control shapeId="21583" r:id="rId68" name="DDCROPSCOUNTRY0806">
          <controlPr defaultSize="0" autoLine="0" linkedCell="AD14" listFillRange="Countries!F2:H252" r:id="rId7">
            <anchor moveWithCells="1" sizeWithCells="1">
              <from>
                <xdr:col>14</xdr:col>
                <xdr:colOff>3695700</xdr:colOff>
                <xdr:row>13</xdr:row>
                <xdr:rowOff>0</xdr:rowOff>
              </from>
              <to>
                <xdr:col>15</xdr:col>
                <xdr:colOff>114300</xdr:colOff>
                <xdr:row>14</xdr:row>
                <xdr:rowOff>0</xdr:rowOff>
              </to>
            </anchor>
          </controlPr>
        </control>
      </mc:Choice>
      <mc:Fallback>
        <control shapeId="21583" r:id="rId68" name="DDCROPSCOUNTRY0806"/>
      </mc:Fallback>
    </mc:AlternateContent>
    <mc:AlternateContent>
      <mc:Choice Requires="x14">
        <control shapeId="21582" r:id="rId69" name="DDCROPSCOUNTRY0706">
          <controlPr defaultSize="0" autoLine="0" linkedCell="AD13" listFillRange="Countries!F2:H252" r:id="rId7">
            <anchor moveWithCells="1" sizeWithCells="1">
              <from>
                <xdr:col>14</xdr:col>
                <xdr:colOff>3695700</xdr:colOff>
                <xdr:row>12</xdr:row>
                <xdr:rowOff>0</xdr:rowOff>
              </from>
              <to>
                <xdr:col>15</xdr:col>
                <xdr:colOff>114300</xdr:colOff>
                <xdr:row>13</xdr:row>
                <xdr:rowOff>0</xdr:rowOff>
              </to>
            </anchor>
          </controlPr>
        </control>
      </mc:Choice>
      <mc:Fallback>
        <control shapeId="21582" r:id="rId69" name="DDCROPSCOUNTRY0706"/>
      </mc:Fallback>
    </mc:AlternateContent>
    <mc:AlternateContent>
      <mc:Choice Requires="x14">
        <control shapeId="21581" r:id="rId70" name="DDCROPSCOUNTRY0606">
          <controlPr defaultSize="0" autoLine="0" linkedCell="AD12" listFillRange="Countries!F2:H252" r:id="rId7">
            <anchor moveWithCells="1" sizeWithCells="1">
              <from>
                <xdr:col>14</xdr:col>
                <xdr:colOff>3695700</xdr:colOff>
                <xdr:row>11</xdr:row>
                <xdr:rowOff>0</xdr:rowOff>
              </from>
              <to>
                <xdr:col>15</xdr:col>
                <xdr:colOff>114300</xdr:colOff>
                <xdr:row>12</xdr:row>
                <xdr:rowOff>0</xdr:rowOff>
              </to>
            </anchor>
          </controlPr>
        </control>
      </mc:Choice>
      <mc:Fallback>
        <control shapeId="21581" r:id="rId70" name="DDCROPSCOUNTRY0606"/>
      </mc:Fallback>
    </mc:AlternateContent>
    <mc:AlternateContent>
      <mc:Choice Requires="x14">
        <control shapeId="21580" r:id="rId71" name="DDCROPSCOUNTRY0506">
          <controlPr defaultSize="0" autoLine="0" linkedCell="AD11" listFillRange="Countries!F2:H252" r:id="rId7">
            <anchor moveWithCells="1" sizeWithCells="1">
              <from>
                <xdr:col>14</xdr:col>
                <xdr:colOff>3695700</xdr:colOff>
                <xdr:row>10</xdr:row>
                <xdr:rowOff>0</xdr:rowOff>
              </from>
              <to>
                <xdr:col>15</xdr:col>
                <xdr:colOff>114300</xdr:colOff>
                <xdr:row>11</xdr:row>
                <xdr:rowOff>0</xdr:rowOff>
              </to>
            </anchor>
          </controlPr>
        </control>
      </mc:Choice>
      <mc:Fallback>
        <control shapeId="21580" r:id="rId71" name="DDCROPSCOUNTRY0506"/>
      </mc:Fallback>
    </mc:AlternateContent>
    <mc:AlternateContent>
      <mc:Choice Requires="x14">
        <control shapeId="21579" r:id="rId72" name="DDCROPSCOUNTRY0406">
          <controlPr defaultSize="0" autoLine="0" linkedCell="AD10" listFillRange="Countries!F2:H252" r:id="rId7">
            <anchor moveWithCells="1" sizeWithCells="1">
              <from>
                <xdr:col>14</xdr:col>
                <xdr:colOff>3695700</xdr:colOff>
                <xdr:row>9</xdr:row>
                <xdr:rowOff>0</xdr:rowOff>
              </from>
              <to>
                <xdr:col>15</xdr:col>
                <xdr:colOff>114300</xdr:colOff>
                <xdr:row>10</xdr:row>
                <xdr:rowOff>0</xdr:rowOff>
              </to>
            </anchor>
          </controlPr>
        </control>
      </mc:Choice>
      <mc:Fallback>
        <control shapeId="21579" r:id="rId72" name="DDCROPSCOUNTRY0406"/>
      </mc:Fallback>
    </mc:AlternateContent>
    <mc:AlternateContent>
      <mc:Choice Requires="x14">
        <control shapeId="21578" r:id="rId73" name="DDCROPSCOUNTRY0306">
          <controlPr defaultSize="0" autoLine="0" linkedCell="AD9" listFillRange="Countries!F2:H252" r:id="rId7">
            <anchor moveWithCells="1" sizeWithCells="1">
              <from>
                <xdr:col>14</xdr:col>
                <xdr:colOff>3695700</xdr:colOff>
                <xdr:row>8</xdr:row>
                <xdr:rowOff>0</xdr:rowOff>
              </from>
              <to>
                <xdr:col>15</xdr:col>
                <xdr:colOff>114300</xdr:colOff>
                <xdr:row>9</xdr:row>
                <xdr:rowOff>0</xdr:rowOff>
              </to>
            </anchor>
          </controlPr>
        </control>
      </mc:Choice>
      <mc:Fallback>
        <control shapeId="21578" r:id="rId73" name="DDCROPSCOUNTRY0306"/>
      </mc:Fallback>
    </mc:AlternateContent>
    <mc:AlternateContent>
      <mc:Choice Requires="x14">
        <control shapeId="21577" r:id="rId74" name="DDCROPSCOUNTRY0206">
          <controlPr defaultSize="0" autoLine="0" linkedCell="AD8" listFillRange="Countries!F2:H252" r:id="rId7">
            <anchor moveWithCells="1" sizeWithCells="1">
              <from>
                <xdr:col>14</xdr:col>
                <xdr:colOff>3695700</xdr:colOff>
                <xdr:row>7</xdr:row>
                <xdr:rowOff>0</xdr:rowOff>
              </from>
              <to>
                <xdr:col>15</xdr:col>
                <xdr:colOff>114300</xdr:colOff>
                <xdr:row>8</xdr:row>
                <xdr:rowOff>0</xdr:rowOff>
              </to>
            </anchor>
          </controlPr>
        </control>
      </mc:Choice>
      <mc:Fallback>
        <control shapeId="21577" r:id="rId74" name="DDCROPSCOUNTRY0206"/>
      </mc:Fallback>
    </mc:AlternateContent>
    <mc:AlternateContent>
      <mc:Choice Requires="x14">
        <control shapeId="21576" r:id="rId75" name="DDCROPSCOUNTRY0106">
          <controlPr defaultSize="0" autoLine="0" linkedCell="AD7" listFillRange="Countries!F2:H252" r:id="rId7">
            <anchor moveWithCells="1" sizeWithCells="1">
              <from>
                <xdr:col>14</xdr:col>
                <xdr:colOff>3695700</xdr:colOff>
                <xdr:row>6</xdr:row>
                <xdr:rowOff>0</xdr:rowOff>
              </from>
              <to>
                <xdr:col>15</xdr:col>
                <xdr:colOff>114300</xdr:colOff>
                <xdr:row>7</xdr:row>
                <xdr:rowOff>0</xdr:rowOff>
              </to>
            </anchor>
          </controlPr>
        </control>
      </mc:Choice>
      <mc:Fallback>
        <control shapeId="21576" r:id="rId75" name="DDCROPSCOUNTRY0106"/>
      </mc:Fallback>
    </mc:AlternateContent>
    <mc:AlternateContent>
      <mc:Choice Requires="x14">
        <control shapeId="21575" r:id="rId76" name="DDCROPSCOUNTRY1205">
          <controlPr defaultSize="0" autoLine="0" linkedCell="AC18" listFillRange="Countries!F2:H252" r:id="rId9">
            <anchor moveWithCells="1" sizeWithCells="1">
              <from>
                <xdr:col>14</xdr:col>
                <xdr:colOff>2952750</xdr:colOff>
                <xdr:row>17</xdr:row>
                <xdr:rowOff>0</xdr:rowOff>
              </from>
              <to>
                <xdr:col>14</xdr:col>
                <xdr:colOff>3676650</xdr:colOff>
                <xdr:row>18</xdr:row>
                <xdr:rowOff>0</xdr:rowOff>
              </to>
            </anchor>
          </controlPr>
        </control>
      </mc:Choice>
      <mc:Fallback>
        <control shapeId="21575" r:id="rId76" name="DDCROPSCOUNTRY1205"/>
      </mc:Fallback>
    </mc:AlternateContent>
    <mc:AlternateContent>
      <mc:Choice Requires="x14">
        <control shapeId="21574" r:id="rId77" name="DDCROPSCOUNTRY1105">
          <controlPr defaultSize="0" autoLine="0" linkedCell="AC17" listFillRange="Countries!F2:H252" r:id="rId9">
            <anchor moveWithCells="1" sizeWithCells="1">
              <from>
                <xdr:col>14</xdr:col>
                <xdr:colOff>2952750</xdr:colOff>
                <xdr:row>16</xdr:row>
                <xdr:rowOff>0</xdr:rowOff>
              </from>
              <to>
                <xdr:col>14</xdr:col>
                <xdr:colOff>3676650</xdr:colOff>
                <xdr:row>17</xdr:row>
                <xdr:rowOff>0</xdr:rowOff>
              </to>
            </anchor>
          </controlPr>
        </control>
      </mc:Choice>
      <mc:Fallback>
        <control shapeId="21574" r:id="rId77" name="DDCROPSCOUNTRY1105"/>
      </mc:Fallback>
    </mc:AlternateContent>
    <mc:AlternateContent>
      <mc:Choice Requires="x14">
        <control shapeId="21573" r:id="rId78" name="DDCROPSCOUNTRY1005">
          <controlPr defaultSize="0" autoLine="0" linkedCell="AC16" listFillRange="Countries!F2:H252" r:id="rId9">
            <anchor moveWithCells="1" sizeWithCells="1">
              <from>
                <xdr:col>14</xdr:col>
                <xdr:colOff>2952750</xdr:colOff>
                <xdr:row>15</xdr:row>
                <xdr:rowOff>0</xdr:rowOff>
              </from>
              <to>
                <xdr:col>14</xdr:col>
                <xdr:colOff>3676650</xdr:colOff>
                <xdr:row>16</xdr:row>
                <xdr:rowOff>0</xdr:rowOff>
              </to>
            </anchor>
          </controlPr>
        </control>
      </mc:Choice>
      <mc:Fallback>
        <control shapeId="21573" r:id="rId78" name="DDCROPSCOUNTRY1005"/>
      </mc:Fallback>
    </mc:AlternateContent>
    <mc:AlternateContent>
      <mc:Choice Requires="x14">
        <control shapeId="21572" r:id="rId79" name="DDCROPSCOUNTRY0905">
          <controlPr defaultSize="0" autoLine="0" linkedCell="AC15" listFillRange="Countries!F2:H252" r:id="rId9">
            <anchor moveWithCells="1" sizeWithCells="1">
              <from>
                <xdr:col>14</xdr:col>
                <xdr:colOff>2952750</xdr:colOff>
                <xdr:row>14</xdr:row>
                <xdr:rowOff>0</xdr:rowOff>
              </from>
              <to>
                <xdr:col>14</xdr:col>
                <xdr:colOff>3676650</xdr:colOff>
                <xdr:row>15</xdr:row>
                <xdr:rowOff>0</xdr:rowOff>
              </to>
            </anchor>
          </controlPr>
        </control>
      </mc:Choice>
      <mc:Fallback>
        <control shapeId="21572" r:id="rId79" name="DDCROPSCOUNTRY0905"/>
      </mc:Fallback>
    </mc:AlternateContent>
    <mc:AlternateContent>
      <mc:Choice Requires="x14">
        <control shapeId="21571" r:id="rId80" name="DDCROPSCOUNTRY0805">
          <controlPr defaultSize="0" autoLine="0" linkedCell="AC14" listFillRange="Countries!F2:H252" r:id="rId9">
            <anchor moveWithCells="1" sizeWithCells="1">
              <from>
                <xdr:col>14</xdr:col>
                <xdr:colOff>2952750</xdr:colOff>
                <xdr:row>13</xdr:row>
                <xdr:rowOff>0</xdr:rowOff>
              </from>
              <to>
                <xdr:col>14</xdr:col>
                <xdr:colOff>3676650</xdr:colOff>
                <xdr:row>14</xdr:row>
                <xdr:rowOff>0</xdr:rowOff>
              </to>
            </anchor>
          </controlPr>
        </control>
      </mc:Choice>
      <mc:Fallback>
        <control shapeId="21571" r:id="rId80" name="DDCROPSCOUNTRY0805"/>
      </mc:Fallback>
    </mc:AlternateContent>
    <mc:AlternateContent>
      <mc:Choice Requires="x14">
        <control shapeId="21570" r:id="rId81" name="DDCROPSCOUNTRY0705">
          <controlPr defaultSize="0" autoLine="0" linkedCell="AC13" listFillRange="Countries!F2:H252" r:id="rId9">
            <anchor moveWithCells="1" sizeWithCells="1">
              <from>
                <xdr:col>14</xdr:col>
                <xdr:colOff>2952750</xdr:colOff>
                <xdr:row>12</xdr:row>
                <xdr:rowOff>0</xdr:rowOff>
              </from>
              <to>
                <xdr:col>14</xdr:col>
                <xdr:colOff>3676650</xdr:colOff>
                <xdr:row>13</xdr:row>
                <xdr:rowOff>0</xdr:rowOff>
              </to>
            </anchor>
          </controlPr>
        </control>
      </mc:Choice>
      <mc:Fallback>
        <control shapeId="21570" r:id="rId81" name="DDCROPSCOUNTRY0705"/>
      </mc:Fallback>
    </mc:AlternateContent>
    <mc:AlternateContent>
      <mc:Choice Requires="x14">
        <control shapeId="21569" r:id="rId82" name="DDCROPSCOUNTRY0605">
          <controlPr defaultSize="0" autoLine="0" linkedCell="AC12" listFillRange="Countries!F2:H252" r:id="rId9">
            <anchor moveWithCells="1" sizeWithCells="1">
              <from>
                <xdr:col>14</xdr:col>
                <xdr:colOff>2952750</xdr:colOff>
                <xdr:row>11</xdr:row>
                <xdr:rowOff>0</xdr:rowOff>
              </from>
              <to>
                <xdr:col>14</xdr:col>
                <xdr:colOff>3676650</xdr:colOff>
                <xdr:row>12</xdr:row>
                <xdr:rowOff>0</xdr:rowOff>
              </to>
            </anchor>
          </controlPr>
        </control>
      </mc:Choice>
      <mc:Fallback>
        <control shapeId="21569" r:id="rId82" name="DDCROPSCOUNTRY0605"/>
      </mc:Fallback>
    </mc:AlternateContent>
    <mc:AlternateContent>
      <mc:Choice Requires="x14">
        <control shapeId="21568" r:id="rId83" name="DDCROPSCOUNTRY0505">
          <controlPr defaultSize="0" autoLine="0" linkedCell="AC11" listFillRange="Countries!F2:H252" r:id="rId9">
            <anchor moveWithCells="1" sizeWithCells="1">
              <from>
                <xdr:col>14</xdr:col>
                <xdr:colOff>2952750</xdr:colOff>
                <xdr:row>10</xdr:row>
                <xdr:rowOff>0</xdr:rowOff>
              </from>
              <to>
                <xdr:col>14</xdr:col>
                <xdr:colOff>3676650</xdr:colOff>
                <xdr:row>11</xdr:row>
                <xdr:rowOff>0</xdr:rowOff>
              </to>
            </anchor>
          </controlPr>
        </control>
      </mc:Choice>
      <mc:Fallback>
        <control shapeId="21568" r:id="rId83" name="DDCROPSCOUNTRY0505"/>
      </mc:Fallback>
    </mc:AlternateContent>
    <mc:AlternateContent>
      <mc:Choice Requires="x14">
        <control shapeId="21567" r:id="rId84" name="DDCROPSCOUNTRY0405">
          <controlPr defaultSize="0" autoLine="0" linkedCell="AC10" listFillRange="Countries!F2:H252" r:id="rId9">
            <anchor moveWithCells="1" sizeWithCells="1">
              <from>
                <xdr:col>14</xdr:col>
                <xdr:colOff>2952750</xdr:colOff>
                <xdr:row>9</xdr:row>
                <xdr:rowOff>0</xdr:rowOff>
              </from>
              <to>
                <xdr:col>14</xdr:col>
                <xdr:colOff>3676650</xdr:colOff>
                <xdr:row>10</xdr:row>
                <xdr:rowOff>0</xdr:rowOff>
              </to>
            </anchor>
          </controlPr>
        </control>
      </mc:Choice>
      <mc:Fallback>
        <control shapeId="21567" r:id="rId84" name="DDCROPSCOUNTRY0405"/>
      </mc:Fallback>
    </mc:AlternateContent>
    <mc:AlternateContent>
      <mc:Choice Requires="x14">
        <control shapeId="21566" r:id="rId85" name="DDCROPSCOUNTRY0305">
          <controlPr defaultSize="0" autoLine="0" linkedCell="AC9" listFillRange="Countries!F2:H252" r:id="rId9">
            <anchor moveWithCells="1" sizeWithCells="1">
              <from>
                <xdr:col>14</xdr:col>
                <xdr:colOff>2952750</xdr:colOff>
                <xdr:row>8</xdr:row>
                <xdr:rowOff>0</xdr:rowOff>
              </from>
              <to>
                <xdr:col>14</xdr:col>
                <xdr:colOff>3676650</xdr:colOff>
                <xdr:row>9</xdr:row>
                <xdr:rowOff>0</xdr:rowOff>
              </to>
            </anchor>
          </controlPr>
        </control>
      </mc:Choice>
      <mc:Fallback>
        <control shapeId="21566" r:id="rId85" name="DDCROPSCOUNTRY0305"/>
      </mc:Fallback>
    </mc:AlternateContent>
    <mc:AlternateContent>
      <mc:Choice Requires="x14">
        <control shapeId="21565" r:id="rId86" name="DDCROPSCOUNTRY0205">
          <controlPr defaultSize="0" autoLine="0" linkedCell="AC8" listFillRange="Countries!F2:H252" r:id="rId9">
            <anchor moveWithCells="1" sizeWithCells="1">
              <from>
                <xdr:col>14</xdr:col>
                <xdr:colOff>2952750</xdr:colOff>
                <xdr:row>7</xdr:row>
                <xdr:rowOff>0</xdr:rowOff>
              </from>
              <to>
                <xdr:col>14</xdr:col>
                <xdr:colOff>3676650</xdr:colOff>
                <xdr:row>8</xdr:row>
                <xdr:rowOff>0</xdr:rowOff>
              </to>
            </anchor>
          </controlPr>
        </control>
      </mc:Choice>
      <mc:Fallback>
        <control shapeId="21565" r:id="rId86" name="DDCROPSCOUNTRY0205"/>
      </mc:Fallback>
    </mc:AlternateContent>
    <mc:AlternateContent>
      <mc:Choice Requires="x14">
        <control shapeId="21564" r:id="rId87" name="DDCROPSCOUNTRY0105">
          <controlPr defaultSize="0" autoLine="0" linkedCell="AC7" listFillRange="Countries!F2:H252" r:id="rId9">
            <anchor moveWithCells="1" sizeWithCells="1">
              <from>
                <xdr:col>14</xdr:col>
                <xdr:colOff>2952750</xdr:colOff>
                <xdr:row>6</xdr:row>
                <xdr:rowOff>0</xdr:rowOff>
              </from>
              <to>
                <xdr:col>14</xdr:col>
                <xdr:colOff>3676650</xdr:colOff>
                <xdr:row>7</xdr:row>
                <xdr:rowOff>0</xdr:rowOff>
              </to>
            </anchor>
          </controlPr>
        </control>
      </mc:Choice>
      <mc:Fallback>
        <control shapeId="21564" r:id="rId87" name="DDCROPSCOUNTRY0105"/>
      </mc:Fallback>
    </mc:AlternateContent>
    <mc:AlternateContent>
      <mc:Choice Requires="x14">
        <control shapeId="21563" r:id="rId88" name="DDCROPSCOUNTRY1204">
          <controlPr defaultSize="0" autoLine="0" linkedCell="AB18" listFillRange="Countries!F2:H252" r:id="rId7">
            <anchor moveWithCells="1" sizeWithCells="1">
              <from>
                <xdr:col>14</xdr:col>
                <xdr:colOff>2228850</xdr:colOff>
                <xdr:row>17</xdr:row>
                <xdr:rowOff>0</xdr:rowOff>
              </from>
              <to>
                <xdr:col>14</xdr:col>
                <xdr:colOff>2943225</xdr:colOff>
                <xdr:row>18</xdr:row>
                <xdr:rowOff>0</xdr:rowOff>
              </to>
            </anchor>
          </controlPr>
        </control>
      </mc:Choice>
      <mc:Fallback>
        <control shapeId="21563" r:id="rId88" name="DDCROPSCOUNTRY1204"/>
      </mc:Fallback>
    </mc:AlternateContent>
    <mc:AlternateContent>
      <mc:Choice Requires="x14">
        <control shapeId="21562" r:id="rId89" name="DDCROPSCOUNTRY1104">
          <controlPr defaultSize="0" autoLine="0" linkedCell="AB17" listFillRange="Countries!F2:H252" r:id="rId7">
            <anchor moveWithCells="1" sizeWithCells="1">
              <from>
                <xdr:col>14</xdr:col>
                <xdr:colOff>2228850</xdr:colOff>
                <xdr:row>16</xdr:row>
                <xdr:rowOff>0</xdr:rowOff>
              </from>
              <to>
                <xdr:col>14</xdr:col>
                <xdr:colOff>2943225</xdr:colOff>
                <xdr:row>17</xdr:row>
                <xdr:rowOff>0</xdr:rowOff>
              </to>
            </anchor>
          </controlPr>
        </control>
      </mc:Choice>
      <mc:Fallback>
        <control shapeId="21562" r:id="rId89" name="DDCROPSCOUNTRY1104"/>
      </mc:Fallback>
    </mc:AlternateContent>
    <mc:AlternateContent>
      <mc:Choice Requires="x14">
        <control shapeId="21561" r:id="rId90" name="DDCROPSCOUNTRY1004">
          <controlPr defaultSize="0" autoLine="0" linkedCell="AB16" listFillRange="Countries!F2:H252" r:id="rId7">
            <anchor moveWithCells="1" sizeWithCells="1">
              <from>
                <xdr:col>14</xdr:col>
                <xdr:colOff>2228850</xdr:colOff>
                <xdr:row>15</xdr:row>
                <xdr:rowOff>0</xdr:rowOff>
              </from>
              <to>
                <xdr:col>14</xdr:col>
                <xdr:colOff>2943225</xdr:colOff>
                <xdr:row>16</xdr:row>
                <xdr:rowOff>0</xdr:rowOff>
              </to>
            </anchor>
          </controlPr>
        </control>
      </mc:Choice>
      <mc:Fallback>
        <control shapeId="21561" r:id="rId90" name="DDCROPSCOUNTRY1004"/>
      </mc:Fallback>
    </mc:AlternateContent>
    <mc:AlternateContent>
      <mc:Choice Requires="x14">
        <control shapeId="21560" r:id="rId91" name="DDCROPSCOUNTRY0904">
          <controlPr defaultSize="0" autoLine="0" linkedCell="AB15" listFillRange="Countries!F2:H252" r:id="rId7">
            <anchor moveWithCells="1" sizeWithCells="1">
              <from>
                <xdr:col>14</xdr:col>
                <xdr:colOff>2228850</xdr:colOff>
                <xdr:row>14</xdr:row>
                <xdr:rowOff>0</xdr:rowOff>
              </from>
              <to>
                <xdr:col>14</xdr:col>
                <xdr:colOff>2943225</xdr:colOff>
                <xdr:row>15</xdr:row>
                <xdr:rowOff>0</xdr:rowOff>
              </to>
            </anchor>
          </controlPr>
        </control>
      </mc:Choice>
      <mc:Fallback>
        <control shapeId="21560" r:id="rId91" name="DDCROPSCOUNTRY0904"/>
      </mc:Fallback>
    </mc:AlternateContent>
    <mc:AlternateContent>
      <mc:Choice Requires="x14">
        <control shapeId="21559" r:id="rId92" name="DDCROPSCOUNTRY0804">
          <controlPr defaultSize="0" autoLine="0" linkedCell="AB14" listFillRange="Countries!F2:H252" r:id="rId7">
            <anchor moveWithCells="1" sizeWithCells="1">
              <from>
                <xdr:col>14</xdr:col>
                <xdr:colOff>2228850</xdr:colOff>
                <xdr:row>13</xdr:row>
                <xdr:rowOff>0</xdr:rowOff>
              </from>
              <to>
                <xdr:col>14</xdr:col>
                <xdr:colOff>2943225</xdr:colOff>
                <xdr:row>14</xdr:row>
                <xdr:rowOff>0</xdr:rowOff>
              </to>
            </anchor>
          </controlPr>
        </control>
      </mc:Choice>
      <mc:Fallback>
        <control shapeId="21559" r:id="rId92" name="DDCROPSCOUNTRY0804"/>
      </mc:Fallback>
    </mc:AlternateContent>
    <mc:AlternateContent>
      <mc:Choice Requires="x14">
        <control shapeId="21558" r:id="rId93" name="DDCROPSCOUNTRY0704">
          <controlPr defaultSize="0" autoLine="0" linkedCell="AB13" listFillRange="Countries!F2:H252" r:id="rId7">
            <anchor moveWithCells="1" sizeWithCells="1">
              <from>
                <xdr:col>14</xdr:col>
                <xdr:colOff>2228850</xdr:colOff>
                <xdr:row>12</xdr:row>
                <xdr:rowOff>0</xdr:rowOff>
              </from>
              <to>
                <xdr:col>14</xdr:col>
                <xdr:colOff>2943225</xdr:colOff>
                <xdr:row>13</xdr:row>
                <xdr:rowOff>0</xdr:rowOff>
              </to>
            </anchor>
          </controlPr>
        </control>
      </mc:Choice>
      <mc:Fallback>
        <control shapeId="21558" r:id="rId93" name="DDCROPSCOUNTRY0704"/>
      </mc:Fallback>
    </mc:AlternateContent>
    <mc:AlternateContent>
      <mc:Choice Requires="x14">
        <control shapeId="21557" r:id="rId94" name="DDCROPSCOUNTRY0604">
          <controlPr defaultSize="0" autoLine="0" linkedCell="AB12" listFillRange="Countries!F2:H252" r:id="rId7">
            <anchor moveWithCells="1" sizeWithCells="1">
              <from>
                <xdr:col>14</xdr:col>
                <xdr:colOff>2228850</xdr:colOff>
                <xdr:row>11</xdr:row>
                <xdr:rowOff>0</xdr:rowOff>
              </from>
              <to>
                <xdr:col>14</xdr:col>
                <xdr:colOff>2943225</xdr:colOff>
                <xdr:row>12</xdr:row>
                <xdr:rowOff>0</xdr:rowOff>
              </to>
            </anchor>
          </controlPr>
        </control>
      </mc:Choice>
      <mc:Fallback>
        <control shapeId="21557" r:id="rId94" name="DDCROPSCOUNTRY0604"/>
      </mc:Fallback>
    </mc:AlternateContent>
    <mc:AlternateContent>
      <mc:Choice Requires="x14">
        <control shapeId="21556" r:id="rId95" name="DDCROPSCOUNTRY0504">
          <controlPr defaultSize="0" autoLine="0" linkedCell="AB11" listFillRange="Countries!F2:H252" r:id="rId7">
            <anchor moveWithCells="1" sizeWithCells="1">
              <from>
                <xdr:col>14</xdr:col>
                <xdr:colOff>2228850</xdr:colOff>
                <xdr:row>10</xdr:row>
                <xdr:rowOff>0</xdr:rowOff>
              </from>
              <to>
                <xdr:col>14</xdr:col>
                <xdr:colOff>2943225</xdr:colOff>
                <xdr:row>11</xdr:row>
                <xdr:rowOff>0</xdr:rowOff>
              </to>
            </anchor>
          </controlPr>
        </control>
      </mc:Choice>
      <mc:Fallback>
        <control shapeId="21556" r:id="rId95" name="DDCROPSCOUNTRY0504"/>
      </mc:Fallback>
    </mc:AlternateContent>
    <mc:AlternateContent>
      <mc:Choice Requires="x14">
        <control shapeId="21555" r:id="rId96" name="DDCROPSCOUNTRY0404">
          <controlPr defaultSize="0" autoLine="0" linkedCell="AB10" listFillRange="Countries!F2:H252" r:id="rId7">
            <anchor moveWithCells="1" sizeWithCells="1">
              <from>
                <xdr:col>14</xdr:col>
                <xdr:colOff>2228850</xdr:colOff>
                <xdr:row>9</xdr:row>
                <xdr:rowOff>0</xdr:rowOff>
              </from>
              <to>
                <xdr:col>14</xdr:col>
                <xdr:colOff>2943225</xdr:colOff>
                <xdr:row>10</xdr:row>
                <xdr:rowOff>0</xdr:rowOff>
              </to>
            </anchor>
          </controlPr>
        </control>
      </mc:Choice>
      <mc:Fallback>
        <control shapeId="21555" r:id="rId96" name="DDCROPSCOUNTRY0404"/>
      </mc:Fallback>
    </mc:AlternateContent>
    <mc:AlternateContent>
      <mc:Choice Requires="x14">
        <control shapeId="21554" r:id="rId97" name="DDCROPSCOUNTRY0304">
          <controlPr defaultSize="0" autoLine="0" linkedCell="AB9" listFillRange="Countries!F2:H252" r:id="rId7">
            <anchor moveWithCells="1" sizeWithCells="1">
              <from>
                <xdr:col>14</xdr:col>
                <xdr:colOff>2228850</xdr:colOff>
                <xdr:row>8</xdr:row>
                <xdr:rowOff>0</xdr:rowOff>
              </from>
              <to>
                <xdr:col>14</xdr:col>
                <xdr:colOff>2943225</xdr:colOff>
                <xdr:row>9</xdr:row>
                <xdr:rowOff>0</xdr:rowOff>
              </to>
            </anchor>
          </controlPr>
        </control>
      </mc:Choice>
      <mc:Fallback>
        <control shapeId="21554" r:id="rId97" name="DDCROPSCOUNTRY0304"/>
      </mc:Fallback>
    </mc:AlternateContent>
    <mc:AlternateContent>
      <mc:Choice Requires="x14">
        <control shapeId="21553" r:id="rId98" name="DDCROPSCOUNTRY0204">
          <controlPr defaultSize="0" autoLine="0" linkedCell="AB8" listFillRange="Countries!F2:H252" r:id="rId7">
            <anchor moveWithCells="1" sizeWithCells="1">
              <from>
                <xdr:col>14</xdr:col>
                <xdr:colOff>2228850</xdr:colOff>
                <xdr:row>7</xdr:row>
                <xdr:rowOff>0</xdr:rowOff>
              </from>
              <to>
                <xdr:col>14</xdr:col>
                <xdr:colOff>2943225</xdr:colOff>
                <xdr:row>8</xdr:row>
                <xdr:rowOff>0</xdr:rowOff>
              </to>
            </anchor>
          </controlPr>
        </control>
      </mc:Choice>
      <mc:Fallback>
        <control shapeId="21553" r:id="rId98" name="DDCROPSCOUNTRY0204"/>
      </mc:Fallback>
    </mc:AlternateContent>
    <mc:AlternateContent>
      <mc:Choice Requires="x14">
        <control shapeId="21552" r:id="rId99" name="DDCROPSCOUNTRY0104">
          <controlPr defaultSize="0" autoLine="0" linkedCell="AB7" listFillRange="Countries!F2:H252" r:id="rId7">
            <anchor moveWithCells="1" sizeWithCells="1">
              <from>
                <xdr:col>14</xdr:col>
                <xdr:colOff>2228850</xdr:colOff>
                <xdr:row>6</xdr:row>
                <xdr:rowOff>0</xdr:rowOff>
              </from>
              <to>
                <xdr:col>14</xdr:col>
                <xdr:colOff>2943225</xdr:colOff>
                <xdr:row>7</xdr:row>
                <xdr:rowOff>0</xdr:rowOff>
              </to>
            </anchor>
          </controlPr>
        </control>
      </mc:Choice>
      <mc:Fallback>
        <control shapeId="21552" r:id="rId99" name="DDCROPSCOUNTRY0104"/>
      </mc:Fallback>
    </mc:AlternateContent>
    <mc:AlternateContent>
      <mc:Choice Requires="x14">
        <control shapeId="21551" r:id="rId100" name="DDCROPSCOUNTRY1203">
          <controlPr defaultSize="0" autoLine="0" linkedCell="AA18" listFillRange="Countries!F2:H252" r:id="rId9">
            <anchor moveWithCells="1" sizeWithCells="1">
              <from>
                <xdr:col>14</xdr:col>
                <xdr:colOff>1466850</xdr:colOff>
                <xdr:row>17</xdr:row>
                <xdr:rowOff>0</xdr:rowOff>
              </from>
              <to>
                <xdr:col>14</xdr:col>
                <xdr:colOff>2190750</xdr:colOff>
                <xdr:row>18</xdr:row>
                <xdr:rowOff>0</xdr:rowOff>
              </to>
            </anchor>
          </controlPr>
        </control>
      </mc:Choice>
      <mc:Fallback>
        <control shapeId="21551" r:id="rId100" name="DDCROPSCOUNTRY1203"/>
      </mc:Fallback>
    </mc:AlternateContent>
    <mc:AlternateContent>
      <mc:Choice Requires="x14">
        <control shapeId="21550" r:id="rId101" name="DDCROPSCOUNTRY1103">
          <controlPr defaultSize="0" autoLine="0" linkedCell="AA17" listFillRange="Countries!F2:H252" r:id="rId9">
            <anchor moveWithCells="1" sizeWithCells="1">
              <from>
                <xdr:col>14</xdr:col>
                <xdr:colOff>1466850</xdr:colOff>
                <xdr:row>16</xdr:row>
                <xdr:rowOff>0</xdr:rowOff>
              </from>
              <to>
                <xdr:col>14</xdr:col>
                <xdr:colOff>2190750</xdr:colOff>
                <xdr:row>17</xdr:row>
                <xdr:rowOff>0</xdr:rowOff>
              </to>
            </anchor>
          </controlPr>
        </control>
      </mc:Choice>
      <mc:Fallback>
        <control shapeId="21550" r:id="rId101" name="DDCROPSCOUNTRY1103"/>
      </mc:Fallback>
    </mc:AlternateContent>
    <mc:AlternateContent>
      <mc:Choice Requires="x14">
        <control shapeId="21549" r:id="rId102" name="DDCROPSCOUNTRY1003">
          <controlPr defaultSize="0" autoLine="0" linkedCell="AA16" listFillRange="Countries!F2:H252" r:id="rId9">
            <anchor moveWithCells="1" sizeWithCells="1">
              <from>
                <xdr:col>14</xdr:col>
                <xdr:colOff>1466850</xdr:colOff>
                <xdr:row>15</xdr:row>
                <xdr:rowOff>0</xdr:rowOff>
              </from>
              <to>
                <xdr:col>14</xdr:col>
                <xdr:colOff>2190750</xdr:colOff>
                <xdr:row>16</xdr:row>
                <xdr:rowOff>0</xdr:rowOff>
              </to>
            </anchor>
          </controlPr>
        </control>
      </mc:Choice>
      <mc:Fallback>
        <control shapeId="21549" r:id="rId102" name="DDCROPSCOUNTRY1003"/>
      </mc:Fallback>
    </mc:AlternateContent>
    <mc:AlternateContent>
      <mc:Choice Requires="x14">
        <control shapeId="21548" r:id="rId103" name="DDCROPSCOUNTRY0903">
          <controlPr defaultSize="0" autoLine="0" linkedCell="AA15" listFillRange="Countries!F2:H252" r:id="rId9">
            <anchor moveWithCells="1" sizeWithCells="1">
              <from>
                <xdr:col>14</xdr:col>
                <xdr:colOff>1466850</xdr:colOff>
                <xdr:row>14</xdr:row>
                <xdr:rowOff>0</xdr:rowOff>
              </from>
              <to>
                <xdr:col>14</xdr:col>
                <xdr:colOff>2190750</xdr:colOff>
                <xdr:row>15</xdr:row>
                <xdr:rowOff>0</xdr:rowOff>
              </to>
            </anchor>
          </controlPr>
        </control>
      </mc:Choice>
      <mc:Fallback>
        <control shapeId="21548" r:id="rId103" name="DDCROPSCOUNTRY0903"/>
      </mc:Fallback>
    </mc:AlternateContent>
    <mc:AlternateContent>
      <mc:Choice Requires="x14">
        <control shapeId="21547" r:id="rId104" name="DDCROPSCOUNTRY0803">
          <controlPr defaultSize="0" autoLine="0" linkedCell="AA14" listFillRange="Countries!F2:H252" r:id="rId9">
            <anchor moveWithCells="1" sizeWithCells="1">
              <from>
                <xdr:col>14</xdr:col>
                <xdr:colOff>1466850</xdr:colOff>
                <xdr:row>13</xdr:row>
                <xdr:rowOff>0</xdr:rowOff>
              </from>
              <to>
                <xdr:col>14</xdr:col>
                <xdr:colOff>2190750</xdr:colOff>
                <xdr:row>14</xdr:row>
                <xdr:rowOff>0</xdr:rowOff>
              </to>
            </anchor>
          </controlPr>
        </control>
      </mc:Choice>
      <mc:Fallback>
        <control shapeId="21547" r:id="rId104" name="DDCROPSCOUNTRY0803"/>
      </mc:Fallback>
    </mc:AlternateContent>
    <mc:AlternateContent>
      <mc:Choice Requires="x14">
        <control shapeId="21546" r:id="rId105" name="DDCROPSCOUNTRY0703">
          <controlPr defaultSize="0" autoLine="0" linkedCell="AA13" listFillRange="Countries!F2:H252" r:id="rId9">
            <anchor moveWithCells="1" sizeWithCells="1">
              <from>
                <xdr:col>14</xdr:col>
                <xdr:colOff>1466850</xdr:colOff>
                <xdr:row>12</xdr:row>
                <xdr:rowOff>0</xdr:rowOff>
              </from>
              <to>
                <xdr:col>14</xdr:col>
                <xdr:colOff>2190750</xdr:colOff>
                <xdr:row>13</xdr:row>
                <xdr:rowOff>0</xdr:rowOff>
              </to>
            </anchor>
          </controlPr>
        </control>
      </mc:Choice>
      <mc:Fallback>
        <control shapeId="21546" r:id="rId105" name="DDCROPSCOUNTRY0703"/>
      </mc:Fallback>
    </mc:AlternateContent>
    <mc:AlternateContent>
      <mc:Choice Requires="x14">
        <control shapeId="21545" r:id="rId106" name="DDCROPSCOUNTRY0603">
          <controlPr defaultSize="0" autoLine="0" linkedCell="AA12" listFillRange="Countries!F2:H252" r:id="rId9">
            <anchor moveWithCells="1" sizeWithCells="1">
              <from>
                <xdr:col>14</xdr:col>
                <xdr:colOff>1466850</xdr:colOff>
                <xdr:row>11</xdr:row>
                <xdr:rowOff>0</xdr:rowOff>
              </from>
              <to>
                <xdr:col>14</xdr:col>
                <xdr:colOff>2190750</xdr:colOff>
                <xdr:row>12</xdr:row>
                <xdr:rowOff>0</xdr:rowOff>
              </to>
            </anchor>
          </controlPr>
        </control>
      </mc:Choice>
      <mc:Fallback>
        <control shapeId="21545" r:id="rId106" name="DDCROPSCOUNTRY0603"/>
      </mc:Fallback>
    </mc:AlternateContent>
    <mc:AlternateContent>
      <mc:Choice Requires="x14">
        <control shapeId="21544" r:id="rId107" name="DDCROPSCOUNTRY0503">
          <controlPr defaultSize="0" autoLine="0" linkedCell="AA11" listFillRange="Countries!F2:H252" r:id="rId9">
            <anchor moveWithCells="1" sizeWithCells="1">
              <from>
                <xdr:col>14</xdr:col>
                <xdr:colOff>1466850</xdr:colOff>
                <xdr:row>10</xdr:row>
                <xdr:rowOff>0</xdr:rowOff>
              </from>
              <to>
                <xdr:col>14</xdr:col>
                <xdr:colOff>2190750</xdr:colOff>
                <xdr:row>11</xdr:row>
                <xdr:rowOff>0</xdr:rowOff>
              </to>
            </anchor>
          </controlPr>
        </control>
      </mc:Choice>
      <mc:Fallback>
        <control shapeId="21544" r:id="rId107" name="DDCROPSCOUNTRY0503"/>
      </mc:Fallback>
    </mc:AlternateContent>
    <mc:AlternateContent>
      <mc:Choice Requires="x14">
        <control shapeId="21543" r:id="rId108" name="DDCROPSCOUNTRY0403">
          <controlPr defaultSize="0" autoLine="0" linkedCell="AA10" listFillRange="Countries!F2:H252" r:id="rId9">
            <anchor moveWithCells="1" sizeWithCells="1">
              <from>
                <xdr:col>14</xdr:col>
                <xdr:colOff>1466850</xdr:colOff>
                <xdr:row>9</xdr:row>
                <xdr:rowOff>0</xdr:rowOff>
              </from>
              <to>
                <xdr:col>14</xdr:col>
                <xdr:colOff>2190750</xdr:colOff>
                <xdr:row>10</xdr:row>
                <xdr:rowOff>0</xdr:rowOff>
              </to>
            </anchor>
          </controlPr>
        </control>
      </mc:Choice>
      <mc:Fallback>
        <control shapeId="21543" r:id="rId108" name="DDCROPSCOUNTRY0403"/>
      </mc:Fallback>
    </mc:AlternateContent>
    <mc:AlternateContent>
      <mc:Choice Requires="x14">
        <control shapeId="21542" r:id="rId109" name="DDCROPSCOUNTRY0303">
          <controlPr defaultSize="0" autoLine="0" linkedCell="AA9" listFillRange="Countries!F2:H252" r:id="rId9">
            <anchor moveWithCells="1" sizeWithCells="1">
              <from>
                <xdr:col>14</xdr:col>
                <xdr:colOff>1466850</xdr:colOff>
                <xdr:row>8</xdr:row>
                <xdr:rowOff>0</xdr:rowOff>
              </from>
              <to>
                <xdr:col>14</xdr:col>
                <xdr:colOff>2190750</xdr:colOff>
                <xdr:row>9</xdr:row>
                <xdr:rowOff>0</xdr:rowOff>
              </to>
            </anchor>
          </controlPr>
        </control>
      </mc:Choice>
      <mc:Fallback>
        <control shapeId="21542" r:id="rId109" name="DDCROPSCOUNTRY0303"/>
      </mc:Fallback>
    </mc:AlternateContent>
    <mc:AlternateContent>
      <mc:Choice Requires="x14">
        <control shapeId="21541" r:id="rId110" name="DDCROPSCOUNTRY0203">
          <controlPr defaultSize="0" autoLine="0" linkedCell="AA8" listFillRange="Countries!F2:H252" r:id="rId9">
            <anchor moveWithCells="1" sizeWithCells="1">
              <from>
                <xdr:col>14</xdr:col>
                <xdr:colOff>1466850</xdr:colOff>
                <xdr:row>7</xdr:row>
                <xdr:rowOff>0</xdr:rowOff>
              </from>
              <to>
                <xdr:col>14</xdr:col>
                <xdr:colOff>2190750</xdr:colOff>
                <xdr:row>8</xdr:row>
                <xdr:rowOff>0</xdr:rowOff>
              </to>
            </anchor>
          </controlPr>
        </control>
      </mc:Choice>
      <mc:Fallback>
        <control shapeId="21541" r:id="rId110" name="DDCROPSCOUNTRY0203"/>
      </mc:Fallback>
    </mc:AlternateContent>
    <mc:AlternateContent>
      <mc:Choice Requires="x14">
        <control shapeId="21540" r:id="rId111" name="DDCROPSCOUNTRY0103">
          <controlPr defaultSize="0" autoLine="0" linkedCell="AA7" listFillRange="Countries!F2:H252" r:id="rId9">
            <anchor moveWithCells="1" sizeWithCells="1">
              <from>
                <xdr:col>14</xdr:col>
                <xdr:colOff>1466850</xdr:colOff>
                <xdr:row>6</xdr:row>
                <xdr:rowOff>0</xdr:rowOff>
              </from>
              <to>
                <xdr:col>14</xdr:col>
                <xdr:colOff>2190750</xdr:colOff>
                <xdr:row>7</xdr:row>
                <xdr:rowOff>0</xdr:rowOff>
              </to>
            </anchor>
          </controlPr>
        </control>
      </mc:Choice>
      <mc:Fallback>
        <control shapeId="21540" r:id="rId111" name="DDCROPSCOUNTRY0103"/>
      </mc:Fallback>
    </mc:AlternateContent>
    <mc:AlternateContent>
      <mc:Choice Requires="x14">
        <control shapeId="21539" r:id="rId112" name="DDCROPSCOUNTRY1202">
          <controlPr defaultSize="0" autoLine="0" linkedCell="Z18" listFillRange="Countries!F2:H252" r:id="rId7">
            <anchor moveWithCells="1" sizeWithCells="1">
              <from>
                <xdr:col>14</xdr:col>
                <xdr:colOff>733425</xdr:colOff>
                <xdr:row>17</xdr:row>
                <xdr:rowOff>0</xdr:rowOff>
              </from>
              <to>
                <xdr:col>14</xdr:col>
                <xdr:colOff>1447800</xdr:colOff>
                <xdr:row>18</xdr:row>
                <xdr:rowOff>0</xdr:rowOff>
              </to>
            </anchor>
          </controlPr>
        </control>
      </mc:Choice>
      <mc:Fallback>
        <control shapeId="21539" r:id="rId112" name="DDCROPSCOUNTRY1202"/>
      </mc:Fallback>
    </mc:AlternateContent>
    <mc:AlternateContent>
      <mc:Choice Requires="x14">
        <control shapeId="21538" r:id="rId113" name="DDCROPSCOUNTRY1102">
          <controlPr defaultSize="0" autoLine="0" linkedCell="Z17" listFillRange="Countries!F2:H252" r:id="rId7">
            <anchor moveWithCells="1" sizeWithCells="1">
              <from>
                <xdr:col>14</xdr:col>
                <xdr:colOff>733425</xdr:colOff>
                <xdr:row>16</xdr:row>
                <xdr:rowOff>0</xdr:rowOff>
              </from>
              <to>
                <xdr:col>14</xdr:col>
                <xdr:colOff>1447800</xdr:colOff>
                <xdr:row>17</xdr:row>
                <xdr:rowOff>0</xdr:rowOff>
              </to>
            </anchor>
          </controlPr>
        </control>
      </mc:Choice>
      <mc:Fallback>
        <control shapeId="21538" r:id="rId113" name="DDCROPSCOUNTRY1102"/>
      </mc:Fallback>
    </mc:AlternateContent>
    <mc:AlternateContent>
      <mc:Choice Requires="x14">
        <control shapeId="21537" r:id="rId114" name="DDCROPSCOUNTRY1002">
          <controlPr defaultSize="0" autoLine="0" linkedCell="Z16" listFillRange="Countries!F2:H252" r:id="rId7">
            <anchor moveWithCells="1" sizeWithCells="1">
              <from>
                <xdr:col>14</xdr:col>
                <xdr:colOff>733425</xdr:colOff>
                <xdr:row>15</xdr:row>
                <xdr:rowOff>0</xdr:rowOff>
              </from>
              <to>
                <xdr:col>14</xdr:col>
                <xdr:colOff>1447800</xdr:colOff>
                <xdr:row>16</xdr:row>
                <xdr:rowOff>0</xdr:rowOff>
              </to>
            </anchor>
          </controlPr>
        </control>
      </mc:Choice>
      <mc:Fallback>
        <control shapeId="21537" r:id="rId114" name="DDCROPSCOUNTRY1002"/>
      </mc:Fallback>
    </mc:AlternateContent>
    <mc:AlternateContent>
      <mc:Choice Requires="x14">
        <control shapeId="21536" r:id="rId115" name="DDCROPSCOUNTRY0902">
          <controlPr defaultSize="0" autoLine="0" linkedCell="Z15" listFillRange="Countries!F2:H252" r:id="rId7">
            <anchor moveWithCells="1" sizeWithCells="1">
              <from>
                <xdr:col>14</xdr:col>
                <xdr:colOff>733425</xdr:colOff>
                <xdr:row>14</xdr:row>
                <xdr:rowOff>0</xdr:rowOff>
              </from>
              <to>
                <xdr:col>14</xdr:col>
                <xdr:colOff>1447800</xdr:colOff>
                <xdr:row>15</xdr:row>
                <xdr:rowOff>0</xdr:rowOff>
              </to>
            </anchor>
          </controlPr>
        </control>
      </mc:Choice>
      <mc:Fallback>
        <control shapeId="21536" r:id="rId115" name="DDCROPSCOUNTRY0902"/>
      </mc:Fallback>
    </mc:AlternateContent>
    <mc:AlternateContent>
      <mc:Choice Requires="x14">
        <control shapeId="21535" r:id="rId116" name="DDCROPSCOUNTRY0802">
          <controlPr defaultSize="0" autoLine="0" linkedCell="Z14" listFillRange="Countries!F2:H252" r:id="rId7">
            <anchor moveWithCells="1" sizeWithCells="1">
              <from>
                <xdr:col>14</xdr:col>
                <xdr:colOff>733425</xdr:colOff>
                <xdr:row>13</xdr:row>
                <xdr:rowOff>0</xdr:rowOff>
              </from>
              <to>
                <xdr:col>14</xdr:col>
                <xdr:colOff>1447800</xdr:colOff>
                <xdr:row>14</xdr:row>
                <xdr:rowOff>0</xdr:rowOff>
              </to>
            </anchor>
          </controlPr>
        </control>
      </mc:Choice>
      <mc:Fallback>
        <control shapeId="21535" r:id="rId116" name="DDCROPSCOUNTRY0802"/>
      </mc:Fallback>
    </mc:AlternateContent>
    <mc:AlternateContent>
      <mc:Choice Requires="x14">
        <control shapeId="21534" r:id="rId117" name="DDCROPSCOUNTRY0702">
          <controlPr defaultSize="0" autoLine="0" linkedCell="Z13" listFillRange="Countries!F2:H252" r:id="rId7">
            <anchor moveWithCells="1" sizeWithCells="1">
              <from>
                <xdr:col>14</xdr:col>
                <xdr:colOff>733425</xdr:colOff>
                <xdr:row>12</xdr:row>
                <xdr:rowOff>0</xdr:rowOff>
              </from>
              <to>
                <xdr:col>14</xdr:col>
                <xdr:colOff>1447800</xdr:colOff>
                <xdr:row>13</xdr:row>
                <xdr:rowOff>0</xdr:rowOff>
              </to>
            </anchor>
          </controlPr>
        </control>
      </mc:Choice>
      <mc:Fallback>
        <control shapeId="21534" r:id="rId117" name="DDCROPSCOUNTRY0702"/>
      </mc:Fallback>
    </mc:AlternateContent>
    <mc:AlternateContent>
      <mc:Choice Requires="x14">
        <control shapeId="21533" r:id="rId118" name="DDCROPSCOUNTRY0602">
          <controlPr defaultSize="0" autoLine="0" linkedCell="Z12" listFillRange="Countries!F2:H252" r:id="rId7">
            <anchor moveWithCells="1" sizeWithCells="1">
              <from>
                <xdr:col>14</xdr:col>
                <xdr:colOff>733425</xdr:colOff>
                <xdr:row>11</xdr:row>
                <xdr:rowOff>0</xdr:rowOff>
              </from>
              <to>
                <xdr:col>14</xdr:col>
                <xdr:colOff>1447800</xdr:colOff>
                <xdr:row>12</xdr:row>
                <xdr:rowOff>0</xdr:rowOff>
              </to>
            </anchor>
          </controlPr>
        </control>
      </mc:Choice>
      <mc:Fallback>
        <control shapeId="21533" r:id="rId118" name="DDCROPSCOUNTRY0602"/>
      </mc:Fallback>
    </mc:AlternateContent>
    <mc:AlternateContent>
      <mc:Choice Requires="x14">
        <control shapeId="21532" r:id="rId119" name="DDCROPSCOUNTRY0502">
          <controlPr defaultSize="0" autoLine="0" linkedCell="Z11" listFillRange="Countries!F2:H252" r:id="rId7">
            <anchor moveWithCells="1" sizeWithCells="1">
              <from>
                <xdr:col>14</xdr:col>
                <xdr:colOff>733425</xdr:colOff>
                <xdr:row>10</xdr:row>
                <xdr:rowOff>0</xdr:rowOff>
              </from>
              <to>
                <xdr:col>14</xdr:col>
                <xdr:colOff>1447800</xdr:colOff>
                <xdr:row>11</xdr:row>
                <xdr:rowOff>0</xdr:rowOff>
              </to>
            </anchor>
          </controlPr>
        </control>
      </mc:Choice>
      <mc:Fallback>
        <control shapeId="21532" r:id="rId119" name="DDCROPSCOUNTRY0502"/>
      </mc:Fallback>
    </mc:AlternateContent>
    <mc:AlternateContent>
      <mc:Choice Requires="x14">
        <control shapeId="21531" r:id="rId120" name="DDCROPSCOUNTRY0402">
          <controlPr defaultSize="0" autoLine="0" linkedCell="Z10" listFillRange="Countries!F2:H252" r:id="rId7">
            <anchor moveWithCells="1" sizeWithCells="1">
              <from>
                <xdr:col>14</xdr:col>
                <xdr:colOff>733425</xdr:colOff>
                <xdr:row>9</xdr:row>
                <xdr:rowOff>0</xdr:rowOff>
              </from>
              <to>
                <xdr:col>14</xdr:col>
                <xdr:colOff>1447800</xdr:colOff>
                <xdr:row>10</xdr:row>
                <xdr:rowOff>0</xdr:rowOff>
              </to>
            </anchor>
          </controlPr>
        </control>
      </mc:Choice>
      <mc:Fallback>
        <control shapeId="21531" r:id="rId120" name="DDCROPSCOUNTRY0402"/>
      </mc:Fallback>
    </mc:AlternateContent>
    <mc:AlternateContent>
      <mc:Choice Requires="x14">
        <control shapeId="21530" r:id="rId121" name="DDCROPSCOUNTRY0302">
          <controlPr defaultSize="0" autoLine="0" linkedCell="Z9" listFillRange="Countries!F2:H252" r:id="rId7">
            <anchor moveWithCells="1" sizeWithCells="1">
              <from>
                <xdr:col>14</xdr:col>
                <xdr:colOff>733425</xdr:colOff>
                <xdr:row>8</xdr:row>
                <xdr:rowOff>0</xdr:rowOff>
              </from>
              <to>
                <xdr:col>14</xdr:col>
                <xdr:colOff>1447800</xdr:colOff>
                <xdr:row>9</xdr:row>
                <xdr:rowOff>0</xdr:rowOff>
              </to>
            </anchor>
          </controlPr>
        </control>
      </mc:Choice>
      <mc:Fallback>
        <control shapeId="21530" r:id="rId121" name="DDCROPSCOUNTRY0302"/>
      </mc:Fallback>
    </mc:AlternateContent>
    <mc:AlternateContent>
      <mc:Choice Requires="x14">
        <control shapeId="21529" r:id="rId122" name="DDCROPSCOUNTRY0202">
          <controlPr defaultSize="0" autoLine="0" linkedCell="Z8" listFillRange="Countries!F2:H252" r:id="rId7">
            <anchor moveWithCells="1" sizeWithCells="1">
              <from>
                <xdr:col>14</xdr:col>
                <xdr:colOff>733425</xdr:colOff>
                <xdr:row>7</xdr:row>
                <xdr:rowOff>0</xdr:rowOff>
              </from>
              <to>
                <xdr:col>14</xdr:col>
                <xdr:colOff>1447800</xdr:colOff>
                <xdr:row>8</xdr:row>
                <xdr:rowOff>0</xdr:rowOff>
              </to>
            </anchor>
          </controlPr>
        </control>
      </mc:Choice>
      <mc:Fallback>
        <control shapeId="21529" r:id="rId122" name="DDCROPSCOUNTRY0202"/>
      </mc:Fallback>
    </mc:AlternateContent>
    <mc:AlternateContent>
      <mc:Choice Requires="x14">
        <control shapeId="21528" r:id="rId123" name="DDCROPSCOUNTRY0102">
          <controlPr defaultSize="0" autoLine="0" linkedCell="Z7" listFillRange="Countries!F2:H252" r:id="rId7">
            <anchor moveWithCells="1" sizeWithCells="1">
              <from>
                <xdr:col>14</xdr:col>
                <xdr:colOff>733425</xdr:colOff>
                <xdr:row>6</xdr:row>
                <xdr:rowOff>0</xdr:rowOff>
              </from>
              <to>
                <xdr:col>14</xdr:col>
                <xdr:colOff>1447800</xdr:colOff>
                <xdr:row>7</xdr:row>
                <xdr:rowOff>0</xdr:rowOff>
              </to>
            </anchor>
          </controlPr>
        </control>
      </mc:Choice>
      <mc:Fallback>
        <control shapeId="21528" r:id="rId123" name="DDCROPSCOUNTRY0102"/>
      </mc:Fallback>
    </mc:AlternateContent>
    <mc:AlternateContent>
      <mc:Choice Requires="x14">
        <control shapeId="21527" r:id="rId124" name="DDCROPSCOUNTRY1201">
          <controlPr defaultSize="0" autoLine="0" linkedCell="Y18" listFillRange="Countries!F2:H252" r:id="rId7">
            <anchor moveWithCells="1" sizeWithCells="1">
              <from>
                <xdr:col>14</xdr:col>
                <xdr:colOff>0</xdr:colOff>
                <xdr:row>17</xdr:row>
                <xdr:rowOff>0</xdr:rowOff>
              </from>
              <to>
                <xdr:col>14</xdr:col>
                <xdr:colOff>714375</xdr:colOff>
                <xdr:row>18</xdr:row>
                <xdr:rowOff>0</xdr:rowOff>
              </to>
            </anchor>
          </controlPr>
        </control>
      </mc:Choice>
      <mc:Fallback>
        <control shapeId="21527" r:id="rId124" name="DDCROPSCOUNTRY1201"/>
      </mc:Fallback>
    </mc:AlternateContent>
    <mc:AlternateContent>
      <mc:Choice Requires="x14">
        <control shapeId="21526" r:id="rId125" name="DDCROPSCOUNTRY1101">
          <controlPr defaultSize="0" autoLine="0" linkedCell="Y17" listFillRange="Countries!F2:H252" r:id="rId7">
            <anchor moveWithCells="1" sizeWithCells="1">
              <from>
                <xdr:col>14</xdr:col>
                <xdr:colOff>0</xdr:colOff>
                <xdr:row>16</xdr:row>
                <xdr:rowOff>0</xdr:rowOff>
              </from>
              <to>
                <xdr:col>14</xdr:col>
                <xdr:colOff>714375</xdr:colOff>
                <xdr:row>17</xdr:row>
                <xdr:rowOff>0</xdr:rowOff>
              </to>
            </anchor>
          </controlPr>
        </control>
      </mc:Choice>
      <mc:Fallback>
        <control shapeId="21526" r:id="rId125" name="DDCROPSCOUNTRY1101"/>
      </mc:Fallback>
    </mc:AlternateContent>
    <mc:AlternateContent>
      <mc:Choice Requires="x14">
        <control shapeId="21525" r:id="rId126" name="DDCROPSCOUNTRY1001">
          <controlPr defaultSize="0" autoLine="0" linkedCell="Y16" listFillRange="Countries!F2:H252" r:id="rId7">
            <anchor moveWithCells="1" sizeWithCells="1">
              <from>
                <xdr:col>14</xdr:col>
                <xdr:colOff>0</xdr:colOff>
                <xdr:row>15</xdr:row>
                <xdr:rowOff>0</xdr:rowOff>
              </from>
              <to>
                <xdr:col>14</xdr:col>
                <xdr:colOff>714375</xdr:colOff>
                <xdr:row>16</xdr:row>
                <xdr:rowOff>0</xdr:rowOff>
              </to>
            </anchor>
          </controlPr>
        </control>
      </mc:Choice>
      <mc:Fallback>
        <control shapeId="21525" r:id="rId126" name="DDCROPSCOUNTRY1001"/>
      </mc:Fallback>
    </mc:AlternateContent>
    <mc:AlternateContent>
      <mc:Choice Requires="x14">
        <control shapeId="21524" r:id="rId127" name="DDCROPSCOUNTRY0901">
          <controlPr defaultSize="0" autoLine="0" linkedCell="Y15" listFillRange="Countries!F2:H252" r:id="rId7">
            <anchor moveWithCells="1" sizeWithCells="1">
              <from>
                <xdr:col>14</xdr:col>
                <xdr:colOff>0</xdr:colOff>
                <xdr:row>14</xdr:row>
                <xdr:rowOff>0</xdr:rowOff>
              </from>
              <to>
                <xdr:col>14</xdr:col>
                <xdr:colOff>714375</xdr:colOff>
                <xdr:row>15</xdr:row>
                <xdr:rowOff>0</xdr:rowOff>
              </to>
            </anchor>
          </controlPr>
        </control>
      </mc:Choice>
      <mc:Fallback>
        <control shapeId="21524" r:id="rId127" name="DDCROPSCOUNTRY0901"/>
      </mc:Fallback>
    </mc:AlternateContent>
    <mc:AlternateContent>
      <mc:Choice Requires="x14">
        <control shapeId="21523" r:id="rId128" name="DDCROPSCOUNTRY0801">
          <controlPr defaultSize="0" autoLine="0" linkedCell="Y14" listFillRange="Countries!F2:H252" r:id="rId7">
            <anchor moveWithCells="1" sizeWithCells="1">
              <from>
                <xdr:col>14</xdr:col>
                <xdr:colOff>0</xdr:colOff>
                <xdr:row>13</xdr:row>
                <xdr:rowOff>0</xdr:rowOff>
              </from>
              <to>
                <xdr:col>14</xdr:col>
                <xdr:colOff>714375</xdr:colOff>
                <xdr:row>14</xdr:row>
                <xdr:rowOff>0</xdr:rowOff>
              </to>
            </anchor>
          </controlPr>
        </control>
      </mc:Choice>
      <mc:Fallback>
        <control shapeId="21523" r:id="rId128" name="DDCROPSCOUNTRY0801"/>
      </mc:Fallback>
    </mc:AlternateContent>
    <mc:AlternateContent>
      <mc:Choice Requires="x14">
        <control shapeId="21522" r:id="rId129" name="DDCROPSCOUNTRY0701">
          <controlPr defaultSize="0" autoLine="0" linkedCell="Y13" listFillRange="Countries!F2:H252" r:id="rId7">
            <anchor moveWithCells="1" sizeWithCells="1">
              <from>
                <xdr:col>14</xdr:col>
                <xdr:colOff>0</xdr:colOff>
                <xdr:row>12</xdr:row>
                <xdr:rowOff>0</xdr:rowOff>
              </from>
              <to>
                <xdr:col>14</xdr:col>
                <xdr:colOff>714375</xdr:colOff>
                <xdr:row>13</xdr:row>
                <xdr:rowOff>0</xdr:rowOff>
              </to>
            </anchor>
          </controlPr>
        </control>
      </mc:Choice>
      <mc:Fallback>
        <control shapeId="21522" r:id="rId129" name="DDCROPSCOUNTRY0701"/>
      </mc:Fallback>
    </mc:AlternateContent>
    <mc:AlternateContent>
      <mc:Choice Requires="x14">
        <control shapeId="21521" r:id="rId130" name="DDCROPSCOUNTRY0601">
          <controlPr defaultSize="0" autoLine="0" linkedCell="Y12" listFillRange="Countries!F2:H252" r:id="rId7">
            <anchor moveWithCells="1" sizeWithCells="1">
              <from>
                <xdr:col>14</xdr:col>
                <xdr:colOff>0</xdr:colOff>
                <xdr:row>11</xdr:row>
                <xdr:rowOff>0</xdr:rowOff>
              </from>
              <to>
                <xdr:col>14</xdr:col>
                <xdr:colOff>714375</xdr:colOff>
                <xdr:row>12</xdr:row>
                <xdr:rowOff>0</xdr:rowOff>
              </to>
            </anchor>
          </controlPr>
        </control>
      </mc:Choice>
      <mc:Fallback>
        <control shapeId="21521" r:id="rId130" name="DDCROPSCOUNTRY0601"/>
      </mc:Fallback>
    </mc:AlternateContent>
    <mc:AlternateContent>
      <mc:Choice Requires="x14">
        <control shapeId="21520" r:id="rId131" name="DDCROPSCOUNTRY0501">
          <controlPr defaultSize="0" autoLine="0" linkedCell="Y11" listFillRange="Countries!F2:H252" r:id="rId7">
            <anchor moveWithCells="1" sizeWithCells="1">
              <from>
                <xdr:col>14</xdr:col>
                <xdr:colOff>0</xdr:colOff>
                <xdr:row>10</xdr:row>
                <xdr:rowOff>0</xdr:rowOff>
              </from>
              <to>
                <xdr:col>14</xdr:col>
                <xdr:colOff>714375</xdr:colOff>
                <xdr:row>11</xdr:row>
                <xdr:rowOff>0</xdr:rowOff>
              </to>
            </anchor>
          </controlPr>
        </control>
      </mc:Choice>
      <mc:Fallback>
        <control shapeId="21520" r:id="rId131" name="DDCROPSCOUNTRY0501"/>
      </mc:Fallback>
    </mc:AlternateContent>
    <mc:AlternateContent>
      <mc:Choice Requires="x14">
        <control shapeId="21519" r:id="rId132" name="DDCROPSCOUNTRY0401">
          <controlPr defaultSize="0" autoLine="0" linkedCell="Y10" listFillRange="Countries!F2:H252" r:id="rId7">
            <anchor moveWithCells="1" sizeWithCells="1">
              <from>
                <xdr:col>14</xdr:col>
                <xdr:colOff>0</xdr:colOff>
                <xdr:row>9</xdr:row>
                <xdr:rowOff>0</xdr:rowOff>
              </from>
              <to>
                <xdr:col>14</xdr:col>
                <xdr:colOff>714375</xdr:colOff>
                <xdr:row>10</xdr:row>
                <xdr:rowOff>0</xdr:rowOff>
              </to>
            </anchor>
          </controlPr>
        </control>
      </mc:Choice>
      <mc:Fallback>
        <control shapeId="21519" r:id="rId132" name="DDCROPSCOUNTRY0401"/>
      </mc:Fallback>
    </mc:AlternateContent>
    <mc:AlternateContent>
      <mc:Choice Requires="x14">
        <control shapeId="21518" r:id="rId133" name="DDCROPSCOUNTRY0301">
          <controlPr defaultSize="0" autoLine="0" linkedCell="Y9" listFillRange="Countries!F2:H252" r:id="rId7">
            <anchor moveWithCells="1" sizeWithCells="1">
              <from>
                <xdr:col>14</xdr:col>
                <xdr:colOff>0</xdr:colOff>
                <xdr:row>8</xdr:row>
                <xdr:rowOff>0</xdr:rowOff>
              </from>
              <to>
                <xdr:col>14</xdr:col>
                <xdr:colOff>714375</xdr:colOff>
                <xdr:row>9</xdr:row>
                <xdr:rowOff>0</xdr:rowOff>
              </to>
            </anchor>
          </controlPr>
        </control>
      </mc:Choice>
      <mc:Fallback>
        <control shapeId="21518" r:id="rId133" name="DDCROPSCOUNTRY0301"/>
      </mc:Fallback>
    </mc:AlternateContent>
    <mc:AlternateContent>
      <mc:Choice Requires="x14">
        <control shapeId="21517" r:id="rId134" name="DDCROPSCOUNTRY0201">
          <controlPr defaultSize="0" autoLine="0" linkedCell="Y8" listFillRange="Countries!F2:H252" r:id="rId7">
            <anchor moveWithCells="1" sizeWithCells="1">
              <from>
                <xdr:col>14</xdr:col>
                <xdr:colOff>0</xdr:colOff>
                <xdr:row>7</xdr:row>
                <xdr:rowOff>0</xdr:rowOff>
              </from>
              <to>
                <xdr:col>14</xdr:col>
                <xdr:colOff>714375</xdr:colOff>
                <xdr:row>8</xdr:row>
                <xdr:rowOff>0</xdr:rowOff>
              </to>
            </anchor>
          </controlPr>
        </control>
      </mc:Choice>
      <mc:Fallback>
        <control shapeId="21517" r:id="rId134" name="DDCROPSCOUNTRY0201"/>
      </mc:Fallback>
    </mc:AlternateContent>
    <mc:AlternateContent>
      <mc:Choice Requires="x14">
        <control shapeId="21516" r:id="rId135" name="DDCROPSCOUNTRY0101">
          <controlPr defaultSize="0" autoLine="0" linkedCell="Y7" listFillRange="Countries!F2:H252" r:id="rId136">
            <anchor moveWithCells="1" sizeWithCells="1">
              <from>
                <xdr:col>14</xdr:col>
                <xdr:colOff>0</xdr:colOff>
                <xdr:row>6</xdr:row>
                <xdr:rowOff>0</xdr:rowOff>
              </from>
              <to>
                <xdr:col>14</xdr:col>
                <xdr:colOff>714375</xdr:colOff>
                <xdr:row>7</xdr:row>
                <xdr:rowOff>0</xdr:rowOff>
              </to>
            </anchor>
          </controlPr>
        </control>
      </mc:Choice>
      <mc:Fallback>
        <control shapeId="21516" r:id="rId135" name="DDCROPSCOUNTRY0101"/>
      </mc:Fallback>
    </mc:AlternateContent>
    <mc:AlternateContent>
      <mc:Choice Requires="x14">
        <control shapeId="21515" r:id="rId137" name="GGDD11">
          <controlPr defaultSize="0" autoLine="0" linkedCell="X17" listFillRange="Crops!I2:J409" r:id="rId5">
            <anchor moveWithCells="1" sizeWithCells="1">
              <from>
                <xdr:col>1</xdr:col>
                <xdr:colOff>0</xdr:colOff>
                <xdr:row>16</xdr:row>
                <xdr:rowOff>0</xdr:rowOff>
              </from>
              <to>
                <xdr:col>2</xdr:col>
                <xdr:colOff>28575</xdr:colOff>
                <xdr:row>17</xdr:row>
                <xdr:rowOff>0</xdr:rowOff>
              </to>
            </anchor>
          </controlPr>
        </control>
      </mc:Choice>
      <mc:Fallback>
        <control shapeId="21515" r:id="rId137" name="GGDD11"/>
      </mc:Fallback>
    </mc:AlternateContent>
    <mc:AlternateContent>
      <mc:Choice Requires="x14">
        <control shapeId="21514" r:id="rId138" name="GGDD10">
          <controlPr defaultSize="0" autoLine="0" linkedCell="X16" listFillRange="Crops!I2:J409" r:id="rId5">
            <anchor moveWithCells="1" sizeWithCells="1">
              <from>
                <xdr:col>1</xdr:col>
                <xdr:colOff>0</xdr:colOff>
                <xdr:row>15</xdr:row>
                <xdr:rowOff>0</xdr:rowOff>
              </from>
              <to>
                <xdr:col>2</xdr:col>
                <xdr:colOff>28575</xdr:colOff>
                <xdr:row>16</xdr:row>
                <xdr:rowOff>0</xdr:rowOff>
              </to>
            </anchor>
          </controlPr>
        </control>
      </mc:Choice>
      <mc:Fallback>
        <control shapeId="21514" r:id="rId138" name="GGDD10"/>
      </mc:Fallback>
    </mc:AlternateContent>
    <mc:AlternateContent>
      <mc:Choice Requires="x14">
        <control shapeId="21513" r:id="rId139" name="GGDD09">
          <controlPr defaultSize="0" autoLine="0" linkedCell="X15" listFillRange="Crops!I2:J409" r:id="rId5">
            <anchor moveWithCells="1" sizeWithCells="1">
              <from>
                <xdr:col>1</xdr:col>
                <xdr:colOff>0</xdr:colOff>
                <xdr:row>14</xdr:row>
                <xdr:rowOff>0</xdr:rowOff>
              </from>
              <to>
                <xdr:col>2</xdr:col>
                <xdr:colOff>28575</xdr:colOff>
                <xdr:row>15</xdr:row>
                <xdr:rowOff>0</xdr:rowOff>
              </to>
            </anchor>
          </controlPr>
        </control>
      </mc:Choice>
      <mc:Fallback>
        <control shapeId="21513" r:id="rId139" name="GGDD09"/>
      </mc:Fallback>
    </mc:AlternateContent>
    <mc:AlternateContent>
      <mc:Choice Requires="x14">
        <control shapeId="21512" r:id="rId140" name="GGDD08">
          <controlPr defaultSize="0" autoLine="0" linkedCell="X14" listFillRange="Crops!I2:J409" r:id="rId5">
            <anchor moveWithCells="1" sizeWithCells="1">
              <from>
                <xdr:col>1</xdr:col>
                <xdr:colOff>0</xdr:colOff>
                <xdr:row>13</xdr:row>
                <xdr:rowOff>0</xdr:rowOff>
              </from>
              <to>
                <xdr:col>2</xdr:col>
                <xdr:colOff>28575</xdr:colOff>
                <xdr:row>14</xdr:row>
                <xdr:rowOff>0</xdr:rowOff>
              </to>
            </anchor>
          </controlPr>
        </control>
      </mc:Choice>
      <mc:Fallback>
        <control shapeId="21512" r:id="rId140" name="GGDD08"/>
      </mc:Fallback>
    </mc:AlternateContent>
    <mc:AlternateContent>
      <mc:Choice Requires="x14">
        <control shapeId="21511" r:id="rId141" name="GGDD07">
          <controlPr defaultSize="0" autoLine="0" linkedCell="X13" listFillRange="Crops!I2:J409" r:id="rId5">
            <anchor moveWithCells="1" sizeWithCells="1">
              <from>
                <xdr:col>1</xdr:col>
                <xdr:colOff>0</xdr:colOff>
                <xdr:row>12</xdr:row>
                <xdr:rowOff>0</xdr:rowOff>
              </from>
              <to>
                <xdr:col>2</xdr:col>
                <xdr:colOff>28575</xdr:colOff>
                <xdr:row>13</xdr:row>
                <xdr:rowOff>0</xdr:rowOff>
              </to>
            </anchor>
          </controlPr>
        </control>
      </mc:Choice>
      <mc:Fallback>
        <control shapeId="21511" r:id="rId141" name="GGDD07"/>
      </mc:Fallback>
    </mc:AlternateContent>
    <mc:AlternateContent>
      <mc:Choice Requires="x14">
        <control shapeId="21510" r:id="rId142" name="GGDD06">
          <controlPr defaultSize="0" autoLine="0" linkedCell="X12" listFillRange="Crops!I2:J409" r:id="rId5">
            <anchor moveWithCells="1" sizeWithCells="1">
              <from>
                <xdr:col>1</xdr:col>
                <xdr:colOff>0</xdr:colOff>
                <xdr:row>11</xdr:row>
                <xdr:rowOff>0</xdr:rowOff>
              </from>
              <to>
                <xdr:col>2</xdr:col>
                <xdr:colOff>28575</xdr:colOff>
                <xdr:row>12</xdr:row>
                <xdr:rowOff>0</xdr:rowOff>
              </to>
            </anchor>
          </controlPr>
        </control>
      </mc:Choice>
      <mc:Fallback>
        <control shapeId="21510" r:id="rId142" name="GGDD06"/>
      </mc:Fallback>
    </mc:AlternateContent>
    <mc:AlternateContent>
      <mc:Choice Requires="x14">
        <control shapeId="21509" r:id="rId143" name="GGDD05">
          <controlPr defaultSize="0" autoLine="0" linkedCell="X11" listFillRange="Crops!I2:J409" r:id="rId5">
            <anchor moveWithCells="1" sizeWithCells="1">
              <from>
                <xdr:col>1</xdr:col>
                <xdr:colOff>0</xdr:colOff>
                <xdr:row>10</xdr:row>
                <xdr:rowOff>0</xdr:rowOff>
              </from>
              <to>
                <xdr:col>2</xdr:col>
                <xdr:colOff>28575</xdr:colOff>
                <xdr:row>11</xdr:row>
                <xdr:rowOff>0</xdr:rowOff>
              </to>
            </anchor>
          </controlPr>
        </control>
      </mc:Choice>
      <mc:Fallback>
        <control shapeId="21509" r:id="rId143" name="GGDD05"/>
      </mc:Fallback>
    </mc:AlternateContent>
    <mc:AlternateContent>
      <mc:Choice Requires="x14">
        <control shapeId="21508" r:id="rId144" name="GGDD04">
          <controlPr defaultSize="0" autoLine="0" linkedCell="X10" listFillRange="Crops!I2:J409" r:id="rId5">
            <anchor moveWithCells="1" sizeWithCells="1">
              <from>
                <xdr:col>1</xdr:col>
                <xdr:colOff>0</xdr:colOff>
                <xdr:row>9</xdr:row>
                <xdr:rowOff>0</xdr:rowOff>
              </from>
              <to>
                <xdr:col>2</xdr:col>
                <xdr:colOff>28575</xdr:colOff>
                <xdr:row>10</xdr:row>
                <xdr:rowOff>0</xdr:rowOff>
              </to>
            </anchor>
          </controlPr>
        </control>
      </mc:Choice>
      <mc:Fallback>
        <control shapeId="21508" r:id="rId144" name="GGDD04"/>
      </mc:Fallback>
    </mc:AlternateContent>
    <mc:AlternateContent>
      <mc:Choice Requires="x14">
        <control shapeId="21507" r:id="rId145" name="GGDD03">
          <controlPr defaultSize="0" autoLine="0" linkedCell="X9" listFillRange="Crops!I2:J409" r:id="rId5">
            <anchor moveWithCells="1" sizeWithCells="1">
              <from>
                <xdr:col>1</xdr:col>
                <xdr:colOff>0</xdr:colOff>
                <xdr:row>8</xdr:row>
                <xdr:rowOff>0</xdr:rowOff>
              </from>
              <to>
                <xdr:col>2</xdr:col>
                <xdr:colOff>28575</xdr:colOff>
                <xdr:row>9</xdr:row>
                <xdr:rowOff>0</xdr:rowOff>
              </to>
            </anchor>
          </controlPr>
        </control>
      </mc:Choice>
      <mc:Fallback>
        <control shapeId="21507" r:id="rId145" name="GGDD03"/>
      </mc:Fallback>
    </mc:AlternateContent>
    <mc:AlternateContent>
      <mc:Choice Requires="x14">
        <control shapeId="21506" r:id="rId146" name="GGDD02">
          <controlPr defaultSize="0" autoLine="0" linkedCell="X8" listFillRange="Crops!I2:J409" r:id="rId5">
            <anchor moveWithCells="1" sizeWithCells="1">
              <from>
                <xdr:col>1</xdr:col>
                <xdr:colOff>0</xdr:colOff>
                <xdr:row>7</xdr:row>
                <xdr:rowOff>0</xdr:rowOff>
              </from>
              <to>
                <xdr:col>2</xdr:col>
                <xdr:colOff>28575</xdr:colOff>
                <xdr:row>8</xdr:row>
                <xdr:rowOff>0</xdr:rowOff>
              </to>
            </anchor>
          </controlPr>
        </control>
      </mc:Choice>
      <mc:Fallback>
        <control shapeId="21506" r:id="rId146" name="GGDD02"/>
      </mc:Fallback>
    </mc:AlternateContent>
    <mc:AlternateContent>
      <mc:Choice Requires="x14">
        <control shapeId="21505" r:id="rId147" name="GGDD01">
          <controlPr defaultSize="0" autoLine="0" linkedCell="X7" listFillRange="Crops!I2:J409" r:id="rId148">
            <anchor moveWithCells="1" sizeWithCells="1">
              <from>
                <xdr:col>1</xdr:col>
                <xdr:colOff>0</xdr:colOff>
                <xdr:row>6</xdr:row>
                <xdr:rowOff>9525</xdr:rowOff>
              </from>
              <to>
                <xdr:col>2</xdr:col>
                <xdr:colOff>28575</xdr:colOff>
                <xdr:row>7</xdr:row>
                <xdr:rowOff>9525</xdr:rowOff>
              </to>
            </anchor>
          </controlPr>
        </control>
      </mc:Choice>
      <mc:Fallback>
        <control shapeId="21505" r:id="rId147" name="GGDD01"/>
      </mc:Fallback>
    </mc:AlternateContent>
    <mc:AlternateContent>
      <mc:Choice Requires="x14">
        <control shapeId="21645" r:id="rId149" name="GGDD21">
          <controlPr defaultSize="0" autoLine="0" linkedCell="X27" listFillRange="Crops!I2:J409" r:id="rId5">
            <anchor moveWithCells="1" sizeWithCells="1">
              <from>
                <xdr:col>1</xdr:col>
                <xdr:colOff>0</xdr:colOff>
                <xdr:row>26</xdr:row>
                <xdr:rowOff>0</xdr:rowOff>
              </from>
              <to>
                <xdr:col>2</xdr:col>
                <xdr:colOff>28575</xdr:colOff>
                <xdr:row>27</xdr:row>
                <xdr:rowOff>0</xdr:rowOff>
              </to>
            </anchor>
          </controlPr>
        </control>
      </mc:Choice>
      <mc:Fallback>
        <control shapeId="21645" r:id="rId149" name="GGDD21"/>
      </mc:Fallback>
    </mc:AlternateContent>
    <mc:AlternateContent>
      <mc:Choice Requires="x14">
        <control shapeId="21646" r:id="rId150" name="GGDD23">
          <controlPr defaultSize="0" autoLine="0" linkedCell="X29" listFillRange="Crops!I2:J409" r:id="rId5">
            <anchor moveWithCells="1" sizeWithCells="1">
              <from>
                <xdr:col>1</xdr:col>
                <xdr:colOff>0</xdr:colOff>
                <xdr:row>28</xdr:row>
                <xdr:rowOff>0</xdr:rowOff>
              </from>
              <to>
                <xdr:col>2</xdr:col>
                <xdr:colOff>28575</xdr:colOff>
                <xdr:row>29</xdr:row>
                <xdr:rowOff>0</xdr:rowOff>
              </to>
            </anchor>
          </controlPr>
        </control>
      </mc:Choice>
      <mc:Fallback>
        <control shapeId="21646" r:id="rId150" name="GGDD23"/>
      </mc:Fallback>
    </mc:AlternateContent>
    <mc:AlternateContent>
      <mc:Choice Requires="x14">
        <control shapeId="21647" r:id="rId151" name="GGDD24">
          <controlPr defaultSize="0" autoLine="0" linkedCell="X30" listFillRange="Crops!I2:J409" r:id="rId5">
            <anchor moveWithCells="1" sizeWithCells="1">
              <from>
                <xdr:col>1</xdr:col>
                <xdr:colOff>0</xdr:colOff>
                <xdr:row>29</xdr:row>
                <xdr:rowOff>0</xdr:rowOff>
              </from>
              <to>
                <xdr:col>2</xdr:col>
                <xdr:colOff>28575</xdr:colOff>
                <xdr:row>30</xdr:row>
                <xdr:rowOff>0</xdr:rowOff>
              </to>
            </anchor>
          </controlPr>
        </control>
      </mc:Choice>
      <mc:Fallback>
        <control shapeId="21647" r:id="rId151" name="GGDD24"/>
      </mc:Fallback>
    </mc:AlternateContent>
    <mc:AlternateContent>
      <mc:Choice Requires="x14">
        <control shapeId="21648" r:id="rId152" name="GGDD25">
          <controlPr defaultSize="0" autoLine="0" linkedCell="X31" listFillRange="Crops!I2:J409" r:id="rId5">
            <anchor moveWithCells="1" sizeWithCells="1">
              <from>
                <xdr:col>1</xdr:col>
                <xdr:colOff>0</xdr:colOff>
                <xdr:row>30</xdr:row>
                <xdr:rowOff>0</xdr:rowOff>
              </from>
              <to>
                <xdr:col>2</xdr:col>
                <xdr:colOff>28575</xdr:colOff>
                <xdr:row>31</xdr:row>
                <xdr:rowOff>0</xdr:rowOff>
              </to>
            </anchor>
          </controlPr>
        </control>
      </mc:Choice>
      <mc:Fallback>
        <control shapeId="21648" r:id="rId152" name="GGDD25"/>
      </mc:Fallback>
    </mc:AlternateContent>
    <mc:AlternateContent>
      <mc:Choice Requires="x14">
        <control shapeId="21649" r:id="rId153" name="GGDD26">
          <controlPr defaultSize="0" autoLine="0" linkedCell="X32" listFillRange="Crops!I2:J409" r:id="rId5">
            <anchor moveWithCells="1" sizeWithCells="1">
              <from>
                <xdr:col>1</xdr:col>
                <xdr:colOff>0</xdr:colOff>
                <xdr:row>31</xdr:row>
                <xdr:rowOff>0</xdr:rowOff>
              </from>
              <to>
                <xdr:col>2</xdr:col>
                <xdr:colOff>28575</xdr:colOff>
                <xdr:row>32</xdr:row>
                <xdr:rowOff>0</xdr:rowOff>
              </to>
            </anchor>
          </controlPr>
        </control>
      </mc:Choice>
      <mc:Fallback>
        <control shapeId="21649" r:id="rId153" name="GGDD26"/>
      </mc:Fallback>
    </mc:AlternateContent>
    <mc:AlternateContent>
      <mc:Choice Requires="x14">
        <control shapeId="21650" r:id="rId154" name="GGDD27">
          <controlPr defaultSize="0" autoLine="0" linkedCell="X33" listFillRange="Crops!I2:J409" r:id="rId5">
            <anchor moveWithCells="1" sizeWithCells="1">
              <from>
                <xdr:col>1</xdr:col>
                <xdr:colOff>0</xdr:colOff>
                <xdr:row>32</xdr:row>
                <xdr:rowOff>0</xdr:rowOff>
              </from>
              <to>
                <xdr:col>2</xdr:col>
                <xdr:colOff>28575</xdr:colOff>
                <xdr:row>33</xdr:row>
                <xdr:rowOff>0</xdr:rowOff>
              </to>
            </anchor>
          </controlPr>
        </control>
      </mc:Choice>
      <mc:Fallback>
        <control shapeId="21650" r:id="rId154" name="GGDD27"/>
      </mc:Fallback>
    </mc:AlternateContent>
    <mc:AlternateContent>
      <mc:Choice Requires="x14">
        <control shapeId="21651" r:id="rId155" name="GGDD28">
          <controlPr defaultSize="0" autoLine="0" linkedCell="X34" listFillRange="Crops!I2:J409" r:id="rId5">
            <anchor moveWithCells="1" sizeWithCells="1">
              <from>
                <xdr:col>1</xdr:col>
                <xdr:colOff>0</xdr:colOff>
                <xdr:row>33</xdr:row>
                <xdr:rowOff>0</xdr:rowOff>
              </from>
              <to>
                <xdr:col>2</xdr:col>
                <xdr:colOff>28575</xdr:colOff>
                <xdr:row>34</xdr:row>
                <xdr:rowOff>0</xdr:rowOff>
              </to>
            </anchor>
          </controlPr>
        </control>
      </mc:Choice>
      <mc:Fallback>
        <control shapeId="21651" r:id="rId155" name="GGDD28"/>
      </mc:Fallback>
    </mc:AlternateContent>
    <mc:AlternateContent>
      <mc:Choice Requires="x14">
        <control shapeId="21652" r:id="rId156" name="GGDD29">
          <controlPr defaultSize="0" autoLine="0" linkedCell="X35" listFillRange="Crops!I2:J409" r:id="rId5">
            <anchor moveWithCells="1" sizeWithCells="1">
              <from>
                <xdr:col>1</xdr:col>
                <xdr:colOff>0</xdr:colOff>
                <xdr:row>34</xdr:row>
                <xdr:rowOff>0</xdr:rowOff>
              </from>
              <to>
                <xdr:col>2</xdr:col>
                <xdr:colOff>28575</xdr:colOff>
                <xdr:row>35</xdr:row>
                <xdr:rowOff>0</xdr:rowOff>
              </to>
            </anchor>
          </controlPr>
        </control>
      </mc:Choice>
      <mc:Fallback>
        <control shapeId="21652" r:id="rId156" name="GGDD29"/>
      </mc:Fallback>
    </mc:AlternateContent>
    <mc:AlternateContent>
      <mc:Choice Requires="x14">
        <control shapeId="21653" r:id="rId157" name="GGDD22">
          <controlPr defaultSize="0" autoLine="0" linkedCell="X28" listFillRange="Crops!I2:J409" r:id="rId5">
            <anchor moveWithCells="1" sizeWithCells="1">
              <from>
                <xdr:col>1</xdr:col>
                <xdr:colOff>0</xdr:colOff>
                <xdr:row>27</xdr:row>
                <xdr:rowOff>0</xdr:rowOff>
              </from>
              <to>
                <xdr:col>2</xdr:col>
                <xdr:colOff>28575</xdr:colOff>
                <xdr:row>28</xdr:row>
                <xdr:rowOff>0</xdr:rowOff>
              </to>
            </anchor>
          </controlPr>
        </control>
      </mc:Choice>
      <mc:Fallback>
        <control shapeId="21653" r:id="rId157" name="GGDD22"/>
      </mc:Fallback>
    </mc:AlternateContent>
    <mc:AlternateContent>
      <mc:Choice Requires="x14">
        <control shapeId="21654" r:id="rId158" name="GGDD30">
          <controlPr defaultSize="0" autoLine="0" linkedCell="X36" listFillRange="Crops!I2:J409" r:id="rId5">
            <anchor moveWithCells="1" sizeWithCells="1">
              <from>
                <xdr:col>1</xdr:col>
                <xdr:colOff>0</xdr:colOff>
                <xdr:row>35</xdr:row>
                <xdr:rowOff>0</xdr:rowOff>
              </from>
              <to>
                <xdr:col>2</xdr:col>
                <xdr:colOff>28575</xdr:colOff>
                <xdr:row>36</xdr:row>
                <xdr:rowOff>0</xdr:rowOff>
              </to>
            </anchor>
          </controlPr>
        </control>
      </mc:Choice>
      <mc:Fallback>
        <control shapeId="21654" r:id="rId158" name="GGDD30"/>
      </mc:Fallback>
    </mc:AlternateContent>
    <mc:AlternateContent>
      <mc:Choice Requires="x14">
        <control shapeId="21655" r:id="rId159" name="DDCROPSCOUNTRY2101">
          <controlPr defaultSize="0" autoLine="0" linkedCell="Y27" listFillRange="Countries!F2:H252" r:id="rId7">
            <anchor moveWithCells="1" sizeWithCells="1">
              <from>
                <xdr:col>14</xdr:col>
                <xdr:colOff>0</xdr:colOff>
                <xdr:row>26</xdr:row>
                <xdr:rowOff>0</xdr:rowOff>
              </from>
              <to>
                <xdr:col>14</xdr:col>
                <xdr:colOff>714375</xdr:colOff>
                <xdr:row>27</xdr:row>
                <xdr:rowOff>0</xdr:rowOff>
              </to>
            </anchor>
          </controlPr>
        </control>
      </mc:Choice>
      <mc:Fallback>
        <control shapeId="21655" r:id="rId159" name="DDCROPSCOUNTRY2101"/>
      </mc:Fallback>
    </mc:AlternateContent>
    <mc:AlternateContent>
      <mc:Choice Requires="x14">
        <control shapeId="21656" r:id="rId160" name="DDCROPSCOUNTRY2201">
          <controlPr defaultSize="0" autoLine="0" linkedCell="Y28" listFillRange="Countries!F2:H252" r:id="rId7">
            <anchor moveWithCells="1" sizeWithCells="1">
              <from>
                <xdr:col>14</xdr:col>
                <xdr:colOff>0</xdr:colOff>
                <xdr:row>27</xdr:row>
                <xdr:rowOff>0</xdr:rowOff>
              </from>
              <to>
                <xdr:col>14</xdr:col>
                <xdr:colOff>714375</xdr:colOff>
                <xdr:row>28</xdr:row>
                <xdr:rowOff>0</xdr:rowOff>
              </to>
            </anchor>
          </controlPr>
        </control>
      </mc:Choice>
      <mc:Fallback>
        <control shapeId="21656" r:id="rId160" name="DDCROPSCOUNTRY2201"/>
      </mc:Fallback>
    </mc:AlternateContent>
    <mc:AlternateContent>
      <mc:Choice Requires="x14">
        <control shapeId="21657" r:id="rId161" name="DDCROPSCOUNTRY2102">
          <controlPr defaultSize="0" autoLine="0" linkedCell="Z27" listFillRange="Countries!F2:H252" r:id="rId7">
            <anchor moveWithCells="1" sizeWithCells="1">
              <from>
                <xdr:col>14</xdr:col>
                <xdr:colOff>733425</xdr:colOff>
                <xdr:row>26</xdr:row>
                <xdr:rowOff>0</xdr:rowOff>
              </from>
              <to>
                <xdr:col>14</xdr:col>
                <xdr:colOff>1447800</xdr:colOff>
                <xdr:row>27</xdr:row>
                <xdr:rowOff>0</xdr:rowOff>
              </to>
            </anchor>
          </controlPr>
        </control>
      </mc:Choice>
      <mc:Fallback>
        <control shapeId="21657" r:id="rId161" name="DDCROPSCOUNTRY2102"/>
      </mc:Fallback>
    </mc:AlternateContent>
    <mc:AlternateContent>
      <mc:Choice Requires="x14">
        <control shapeId="21658" r:id="rId162" name="DDCROPSCOUNTRY2202">
          <controlPr defaultSize="0" autoLine="0" linkedCell="Z28" listFillRange="Countries!F2:H252" r:id="rId7">
            <anchor moveWithCells="1" sizeWithCells="1">
              <from>
                <xdr:col>14</xdr:col>
                <xdr:colOff>733425</xdr:colOff>
                <xdr:row>27</xdr:row>
                <xdr:rowOff>0</xdr:rowOff>
              </from>
              <to>
                <xdr:col>14</xdr:col>
                <xdr:colOff>1447800</xdr:colOff>
                <xdr:row>28</xdr:row>
                <xdr:rowOff>0</xdr:rowOff>
              </to>
            </anchor>
          </controlPr>
        </control>
      </mc:Choice>
      <mc:Fallback>
        <control shapeId="21658" r:id="rId162" name="DDCROPSCOUNTRY2202"/>
      </mc:Fallback>
    </mc:AlternateContent>
    <mc:AlternateContent>
      <mc:Choice Requires="x14">
        <control shapeId="21659" r:id="rId163" name="DDCROPSCOUNTRY2103">
          <controlPr defaultSize="0" autoLine="0" linkedCell="AA27" listFillRange="Countries!F2:H252" r:id="rId9">
            <anchor moveWithCells="1" sizeWithCells="1">
              <from>
                <xdr:col>14</xdr:col>
                <xdr:colOff>1466850</xdr:colOff>
                <xdr:row>26</xdr:row>
                <xdr:rowOff>0</xdr:rowOff>
              </from>
              <to>
                <xdr:col>14</xdr:col>
                <xdr:colOff>2190750</xdr:colOff>
                <xdr:row>27</xdr:row>
                <xdr:rowOff>0</xdr:rowOff>
              </to>
            </anchor>
          </controlPr>
        </control>
      </mc:Choice>
      <mc:Fallback>
        <control shapeId="21659" r:id="rId163" name="DDCROPSCOUNTRY2103"/>
      </mc:Fallback>
    </mc:AlternateContent>
    <mc:AlternateContent>
      <mc:Choice Requires="x14">
        <control shapeId="21660" r:id="rId164" name="DDCROPSCOUNTRY2203">
          <controlPr defaultSize="0" autoLine="0" linkedCell="AA28" listFillRange="Countries!F2:H252" r:id="rId9">
            <anchor moveWithCells="1" sizeWithCells="1">
              <from>
                <xdr:col>14</xdr:col>
                <xdr:colOff>1466850</xdr:colOff>
                <xdr:row>27</xdr:row>
                <xdr:rowOff>0</xdr:rowOff>
              </from>
              <to>
                <xdr:col>14</xdr:col>
                <xdr:colOff>2190750</xdr:colOff>
                <xdr:row>28</xdr:row>
                <xdr:rowOff>0</xdr:rowOff>
              </to>
            </anchor>
          </controlPr>
        </control>
      </mc:Choice>
      <mc:Fallback>
        <control shapeId="21660" r:id="rId164" name="DDCROPSCOUNTRY2203"/>
      </mc:Fallback>
    </mc:AlternateContent>
    <mc:AlternateContent>
      <mc:Choice Requires="x14">
        <control shapeId="21661" r:id="rId165" name="DDCROPSCOUNTRY2104">
          <controlPr defaultSize="0" autoLine="0" linkedCell="AB27" listFillRange="Countries!F2:H252" r:id="rId7">
            <anchor moveWithCells="1" sizeWithCells="1">
              <from>
                <xdr:col>14</xdr:col>
                <xdr:colOff>2228850</xdr:colOff>
                <xdr:row>26</xdr:row>
                <xdr:rowOff>0</xdr:rowOff>
              </from>
              <to>
                <xdr:col>14</xdr:col>
                <xdr:colOff>2943225</xdr:colOff>
                <xdr:row>27</xdr:row>
                <xdr:rowOff>0</xdr:rowOff>
              </to>
            </anchor>
          </controlPr>
        </control>
      </mc:Choice>
      <mc:Fallback>
        <control shapeId="21661" r:id="rId165" name="DDCROPSCOUNTRY2104"/>
      </mc:Fallback>
    </mc:AlternateContent>
    <mc:AlternateContent>
      <mc:Choice Requires="x14">
        <control shapeId="21662" r:id="rId166" name="DDCROPSCOUNTRY2204">
          <controlPr defaultSize="0" autoLine="0" linkedCell="AB28" listFillRange="Countries!F2:H252" r:id="rId7">
            <anchor moveWithCells="1" sizeWithCells="1">
              <from>
                <xdr:col>14</xdr:col>
                <xdr:colOff>2228850</xdr:colOff>
                <xdr:row>27</xdr:row>
                <xdr:rowOff>0</xdr:rowOff>
              </from>
              <to>
                <xdr:col>14</xdr:col>
                <xdr:colOff>2943225</xdr:colOff>
                <xdr:row>28</xdr:row>
                <xdr:rowOff>0</xdr:rowOff>
              </to>
            </anchor>
          </controlPr>
        </control>
      </mc:Choice>
      <mc:Fallback>
        <control shapeId="21662" r:id="rId166" name="DDCROPSCOUNTRY2204"/>
      </mc:Fallback>
    </mc:AlternateContent>
    <mc:AlternateContent>
      <mc:Choice Requires="x14">
        <control shapeId="21663" r:id="rId167" name="DDCROPSCOUNTRY2105">
          <controlPr defaultSize="0" autoLine="0" linkedCell="AC27" listFillRange="Countries!F2:H252" r:id="rId9">
            <anchor moveWithCells="1" sizeWithCells="1">
              <from>
                <xdr:col>14</xdr:col>
                <xdr:colOff>2952750</xdr:colOff>
                <xdr:row>26</xdr:row>
                <xdr:rowOff>0</xdr:rowOff>
              </from>
              <to>
                <xdr:col>14</xdr:col>
                <xdr:colOff>3676650</xdr:colOff>
                <xdr:row>27</xdr:row>
                <xdr:rowOff>0</xdr:rowOff>
              </to>
            </anchor>
          </controlPr>
        </control>
      </mc:Choice>
      <mc:Fallback>
        <control shapeId="21663" r:id="rId167" name="DDCROPSCOUNTRY2105"/>
      </mc:Fallback>
    </mc:AlternateContent>
    <mc:AlternateContent>
      <mc:Choice Requires="x14">
        <control shapeId="21664" r:id="rId168" name="DDCROPSCOUNTRY2205">
          <controlPr defaultSize="0" autoLine="0" linkedCell="AC28" listFillRange="Countries!F2:H252" r:id="rId9">
            <anchor moveWithCells="1" sizeWithCells="1">
              <from>
                <xdr:col>14</xdr:col>
                <xdr:colOff>2952750</xdr:colOff>
                <xdr:row>27</xdr:row>
                <xdr:rowOff>0</xdr:rowOff>
              </from>
              <to>
                <xdr:col>14</xdr:col>
                <xdr:colOff>3676650</xdr:colOff>
                <xdr:row>28</xdr:row>
                <xdr:rowOff>0</xdr:rowOff>
              </to>
            </anchor>
          </controlPr>
        </control>
      </mc:Choice>
      <mc:Fallback>
        <control shapeId="21664" r:id="rId168" name="DDCROPSCOUNTRY2205"/>
      </mc:Fallback>
    </mc:AlternateContent>
    <mc:AlternateContent>
      <mc:Choice Requires="x14">
        <control shapeId="21665" r:id="rId169" name="DDCROPSCOUNTRY2106">
          <controlPr defaultSize="0" autoLine="0" linkedCell="AD27" listFillRange="Countries!F2:H252" r:id="rId7">
            <anchor moveWithCells="1" sizeWithCells="1">
              <from>
                <xdr:col>14</xdr:col>
                <xdr:colOff>3695700</xdr:colOff>
                <xdr:row>26</xdr:row>
                <xdr:rowOff>0</xdr:rowOff>
              </from>
              <to>
                <xdr:col>15</xdr:col>
                <xdr:colOff>114300</xdr:colOff>
                <xdr:row>27</xdr:row>
                <xdr:rowOff>0</xdr:rowOff>
              </to>
            </anchor>
          </controlPr>
        </control>
      </mc:Choice>
      <mc:Fallback>
        <control shapeId="21665" r:id="rId169" name="DDCROPSCOUNTRY2106"/>
      </mc:Fallback>
    </mc:AlternateContent>
    <mc:AlternateContent>
      <mc:Choice Requires="x14">
        <control shapeId="21666" r:id="rId170" name="DDCROPSCOUNTRY2206">
          <controlPr defaultSize="0" autoLine="0" linkedCell="AD28" listFillRange="Countries!F2:H252" r:id="rId7">
            <anchor moveWithCells="1" sizeWithCells="1">
              <from>
                <xdr:col>14</xdr:col>
                <xdr:colOff>3695700</xdr:colOff>
                <xdr:row>27</xdr:row>
                <xdr:rowOff>0</xdr:rowOff>
              </from>
              <to>
                <xdr:col>15</xdr:col>
                <xdr:colOff>114300</xdr:colOff>
                <xdr:row>28</xdr:row>
                <xdr:rowOff>0</xdr:rowOff>
              </to>
            </anchor>
          </controlPr>
        </control>
      </mc:Choice>
      <mc:Fallback>
        <control shapeId="21666" r:id="rId170" name="DDCROPSCOUNTRY2206"/>
      </mc:Fallback>
    </mc:AlternateContent>
    <mc:AlternateContent>
      <mc:Choice Requires="x14">
        <control shapeId="21667" r:id="rId171" name="DDCROPSCOUNTRY2301">
          <controlPr defaultSize="0" autoLine="0" linkedCell="Y29" listFillRange="Countries!F2:H252" r:id="rId7">
            <anchor moveWithCells="1" sizeWithCells="1">
              <from>
                <xdr:col>14</xdr:col>
                <xdr:colOff>0</xdr:colOff>
                <xdr:row>28</xdr:row>
                <xdr:rowOff>0</xdr:rowOff>
              </from>
              <to>
                <xdr:col>14</xdr:col>
                <xdr:colOff>714375</xdr:colOff>
                <xdr:row>29</xdr:row>
                <xdr:rowOff>0</xdr:rowOff>
              </to>
            </anchor>
          </controlPr>
        </control>
      </mc:Choice>
      <mc:Fallback>
        <control shapeId="21667" r:id="rId171" name="DDCROPSCOUNTRY2301"/>
      </mc:Fallback>
    </mc:AlternateContent>
    <mc:AlternateContent>
      <mc:Choice Requires="x14">
        <control shapeId="21668" r:id="rId172" name="DDCROPSCOUNTRY2302">
          <controlPr defaultSize="0" autoLine="0" linkedCell="Z29" listFillRange="Countries!F2:H252" r:id="rId7">
            <anchor moveWithCells="1" sizeWithCells="1">
              <from>
                <xdr:col>14</xdr:col>
                <xdr:colOff>733425</xdr:colOff>
                <xdr:row>28</xdr:row>
                <xdr:rowOff>0</xdr:rowOff>
              </from>
              <to>
                <xdr:col>14</xdr:col>
                <xdr:colOff>1447800</xdr:colOff>
                <xdr:row>29</xdr:row>
                <xdr:rowOff>0</xdr:rowOff>
              </to>
            </anchor>
          </controlPr>
        </control>
      </mc:Choice>
      <mc:Fallback>
        <control shapeId="21668" r:id="rId172" name="DDCROPSCOUNTRY2302"/>
      </mc:Fallback>
    </mc:AlternateContent>
    <mc:AlternateContent>
      <mc:Choice Requires="x14">
        <control shapeId="21669" r:id="rId173" name="DDCROPSCOUNTRY2303">
          <controlPr defaultSize="0" autoLine="0" linkedCell="AA29" listFillRange="Countries!F2:H252" r:id="rId9">
            <anchor moveWithCells="1" sizeWithCells="1">
              <from>
                <xdr:col>14</xdr:col>
                <xdr:colOff>1466850</xdr:colOff>
                <xdr:row>28</xdr:row>
                <xdr:rowOff>0</xdr:rowOff>
              </from>
              <to>
                <xdr:col>14</xdr:col>
                <xdr:colOff>2190750</xdr:colOff>
                <xdr:row>29</xdr:row>
                <xdr:rowOff>0</xdr:rowOff>
              </to>
            </anchor>
          </controlPr>
        </control>
      </mc:Choice>
      <mc:Fallback>
        <control shapeId="21669" r:id="rId173" name="DDCROPSCOUNTRY2303"/>
      </mc:Fallback>
    </mc:AlternateContent>
    <mc:AlternateContent>
      <mc:Choice Requires="x14">
        <control shapeId="21670" r:id="rId174" name="DDCROPSCOUNTRY2304">
          <controlPr defaultSize="0" autoLine="0" linkedCell="AB29" listFillRange="Countries!F2:H252" r:id="rId7">
            <anchor moveWithCells="1" sizeWithCells="1">
              <from>
                <xdr:col>14</xdr:col>
                <xdr:colOff>2228850</xdr:colOff>
                <xdr:row>28</xdr:row>
                <xdr:rowOff>0</xdr:rowOff>
              </from>
              <to>
                <xdr:col>14</xdr:col>
                <xdr:colOff>2943225</xdr:colOff>
                <xdr:row>29</xdr:row>
                <xdr:rowOff>0</xdr:rowOff>
              </to>
            </anchor>
          </controlPr>
        </control>
      </mc:Choice>
      <mc:Fallback>
        <control shapeId="21670" r:id="rId174" name="DDCROPSCOUNTRY2304"/>
      </mc:Fallback>
    </mc:AlternateContent>
    <mc:AlternateContent>
      <mc:Choice Requires="x14">
        <control shapeId="21671" r:id="rId175" name="DDCROPSCOUNTRY2305">
          <controlPr defaultSize="0" autoLine="0" linkedCell="AC29" listFillRange="Countries!F2:H252" r:id="rId9">
            <anchor moveWithCells="1" sizeWithCells="1">
              <from>
                <xdr:col>14</xdr:col>
                <xdr:colOff>2952750</xdr:colOff>
                <xdr:row>28</xdr:row>
                <xdr:rowOff>0</xdr:rowOff>
              </from>
              <to>
                <xdr:col>14</xdr:col>
                <xdr:colOff>3676650</xdr:colOff>
                <xdr:row>29</xdr:row>
                <xdr:rowOff>0</xdr:rowOff>
              </to>
            </anchor>
          </controlPr>
        </control>
      </mc:Choice>
      <mc:Fallback>
        <control shapeId="21671" r:id="rId175" name="DDCROPSCOUNTRY2305"/>
      </mc:Fallback>
    </mc:AlternateContent>
    <mc:AlternateContent>
      <mc:Choice Requires="x14">
        <control shapeId="21672" r:id="rId176" name="DDCROPSCOUNTRY2306">
          <controlPr defaultSize="0" autoLine="0" linkedCell="AD29" listFillRange="Countries!F2:H252" r:id="rId7">
            <anchor moveWithCells="1" sizeWithCells="1">
              <from>
                <xdr:col>14</xdr:col>
                <xdr:colOff>3695700</xdr:colOff>
                <xdr:row>28</xdr:row>
                <xdr:rowOff>0</xdr:rowOff>
              </from>
              <to>
                <xdr:col>15</xdr:col>
                <xdr:colOff>114300</xdr:colOff>
                <xdr:row>29</xdr:row>
                <xdr:rowOff>0</xdr:rowOff>
              </to>
            </anchor>
          </controlPr>
        </control>
      </mc:Choice>
      <mc:Fallback>
        <control shapeId="21672" r:id="rId176" name="DDCROPSCOUNTRY2306"/>
      </mc:Fallback>
    </mc:AlternateContent>
    <mc:AlternateContent>
      <mc:Choice Requires="x14">
        <control shapeId="21673" r:id="rId177" name="DDCROPSCOUNTRY2401">
          <controlPr defaultSize="0" autoLine="0" linkedCell="Y30" listFillRange="Countries!F2:H252" r:id="rId7">
            <anchor moveWithCells="1" sizeWithCells="1">
              <from>
                <xdr:col>14</xdr:col>
                <xdr:colOff>0</xdr:colOff>
                <xdr:row>29</xdr:row>
                <xdr:rowOff>0</xdr:rowOff>
              </from>
              <to>
                <xdr:col>14</xdr:col>
                <xdr:colOff>714375</xdr:colOff>
                <xdr:row>30</xdr:row>
                <xdr:rowOff>0</xdr:rowOff>
              </to>
            </anchor>
          </controlPr>
        </control>
      </mc:Choice>
      <mc:Fallback>
        <control shapeId="21673" r:id="rId177" name="DDCROPSCOUNTRY2401"/>
      </mc:Fallback>
    </mc:AlternateContent>
    <mc:AlternateContent>
      <mc:Choice Requires="x14">
        <control shapeId="21674" r:id="rId178" name="DDCROPSCOUNTRY2402">
          <controlPr defaultSize="0" autoLine="0" linkedCell="Z30" listFillRange="Countries!F2:H252" r:id="rId7">
            <anchor moveWithCells="1" sizeWithCells="1">
              <from>
                <xdr:col>14</xdr:col>
                <xdr:colOff>733425</xdr:colOff>
                <xdr:row>29</xdr:row>
                <xdr:rowOff>0</xdr:rowOff>
              </from>
              <to>
                <xdr:col>14</xdr:col>
                <xdr:colOff>1447800</xdr:colOff>
                <xdr:row>30</xdr:row>
                <xdr:rowOff>0</xdr:rowOff>
              </to>
            </anchor>
          </controlPr>
        </control>
      </mc:Choice>
      <mc:Fallback>
        <control shapeId="21674" r:id="rId178" name="DDCROPSCOUNTRY2402"/>
      </mc:Fallback>
    </mc:AlternateContent>
    <mc:AlternateContent>
      <mc:Choice Requires="x14">
        <control shapeId="21675" r:id="rId179" name="DDCROPSCOUNTRY2403">
          <controlPr defaultSize="0" autoLine="0" linkedCell="AA30" listFillRange="Countries!F2:H252" r:id="rId9">
            <anchor moveWithCells="1" sizeWithCells="1">
              <from>
                <xdr:col>14</xdr:col>
                <xdr:colOff>1466850</xdr:colOff>
                <xdr:row>29</xdr:row>
                <xdr:rowOff>0</xdr:rowOff>
              </from>
              <to>
                <xdr:col>14</xdr:col>
                <xdr:colOff>2190750</xdr:colOff>
                <xdr:row>30</xdr:row>
                <xdr:rowOff>0</xdr:rowOff>
              </to>
            </anchor>
          </controlPr>
        </control>
      </mc:Choice>
      <mc:Fallback>
        <control shapeId="21675" r:id="rId179" name="DDCROPSCOUNTRY2403"/>
      </mc:Fallback>
    </mc:AlternateContent>
    <mc:AlternateContent>
      <mc:Choice Requires="x14">
        <control shapeId="21676" r:id="rId180" name="DDCROPSCOUNTRY2404">
          <controlPr defaultSize="0" autoLine="0" linkedCell="AB30" listFillRange="Countries!F2:H252" r:id="rId7">
            <anchor moveWithCells="1" sizeWithCells="1">
              <from>
                <xdr:col>14</xdr:col>
                <xdr:colOff>2228850</xdr:colOff>
                <xdr:row>29</xdr:row>
                <xdr:rowOff>0</xdr:rowOff>
              </from>
              <to>
                <xdr:col>14</xdr:col>
                <xdr:colOff>2943225</xdr:colOff>
                <xdr:row>30</xdr:row>
                <xdr:rowOff>0</xdr:rowOff>
              </to>
            </anchor>
          </controlPr>
        </control>
      </mc:Choice>
      <mc:Fallback>
        <control shapeId="21676" r:id="rId180" name="DDCROPSCOUNTRY2404"/>
      </mc:Fallback>
    </mc:AlternateContent>
    <mc:AlternateContent>
      <mc:Choice Requires="x14">
        <control shapeId="21677" r:id="rId181" name="DDCROPSCOUNTRY2405">
          <controlPr defaultSize="0" autoLine="0" linkedCell="AC30" listFillRange="Countries!F2:H252" r:id="rId9">
            <anchor moveWithCells="1" sizeWithCells="1">
              <from>
                <xdr:col>14</xdr:col>
                <xdr:colOff>2952750</xdr:colOff>
                <xdr:row>29</xdr:row>
                <xdr:rowOff>0</xdr:rowOff>
              </from>
              <to>
                <xdr:col>14</xdr:col>
                <xdr:colOff>3676650</xdr:colOff>
                <xdr:row>30</xdr:row>
                <xdr:rowOff>0</xdr:rowOff>
              </to>
            </anchor>
          </controlPr>
        </control>
      </mc:Choice>
      <mc:Fallback>
        <control shapeId="21677" r:id="rId181" name="DDCROPSCOUNTRY2405"/>
      </mc:Fallback>
    </mc:AlternateContent>
    <mc:AlternateContent>
      <mc:Choice Requires="x14">
        <control shapeId="21678" r:id="rId182" name="DDCROPSCOUNTRY2406">
          <controlPr defaultSize="0" autoLine="0" linkedCell="AD30" listFillRange="Countries!F2:H252" r:id="rId7">
            <anchor moveWithCells="1" sizeWithCells="1">
              <from>
                <xdr:col>14</xdr:col>
                <xdr:colOff>3695700</xdr:colOff>
                <xdr:row>29</xdr:row>
                <xdr:rowOff>0</xdr:rowOff>
              </from>
              <to>
                <xdr:col>15</xdr:col>
                <xdr:colOff>114300</xdr:colOff>
                <xdr:row>30</xdr:row>
                <xdr:rowOff>0</xdr:rowOff>
              </to>
            </anchor>
          </controlPr>
        </control>
      </mc:Choice>
      <mc:Fallback>
        <control shapeId="21678" r:id="rId182" name="DDCROPSCOUNTRY2406"/>
      </mc:Fallback>
    </mc:AlternateContent>
    <mc:AlternateContent>
      <mc:Choice Requires="x14">
        <control shapeId="21679" r:id="rId183" name="DDCROPSCOUNTRY2501">
          <controlPr defaultSize="0" autoLine="0" linkedCell="Y31" listFillRange="Countries!F2:H252" r:id="rId7">
            <anchor moveWithCells="1" sizeWithCells="1">
              <from>
                <xdr:col>14</xdr:col>
                <xdr:colOff>0</xdr:colOff>
                <xdr:row>30</xdr:row>
                <xdr:rowOff>0</xdr:rowOff>
              </from>
              <to>
                <xdr:col>14</xdr:col>
                <xdr:colOff>714375</xdr:colOff>
                <xdr:row>31</xdr:row>
                <xdr:rowOff>0</xdr:rowOff>
              </to>
            </anchor>
          </controlPr>
        </control>
      </mc:Choice>
      <mc:Fallback>
        <control shapeId="21679" r:id="rId183" name="DDCROPSCOUNTRY2501"/>
      </mc:Fallback>
    </mc:AlternateContent>
    <mc:AlternateContent>
      <mc:Choice Requires="x14">
        <control shapeId="21680" r:id="rId184" name="DDCROPSCOUNTRY2502">
          <controlPr defaultSize="0" autoLine="0" linkedCell="Z31" listFillRange="Countries!F2:H252" r:id="rId7">
            <anchor moveWithCells="1" sizeWithCells="1">
              <from>
                <xdr:col>14</xdr:col>
                <xdr:colOff>733425</xdr:colOff>
                <xdr:row>30</xdr:row>
                <xdr:rowOff>0</xdr:rowOff>
              </from>
              <to>
                <xdr:col>14</xdr:col>
                <xdr:colOff>1447800</xdr:colOff>
                <xdr:row>31</xdr:row>
                <xdr:rowOff>0</xdr:rowOff>
              </to>
            </anchor>
          </controlPr>
        </control>
      </mc:Choice>
      <mc:Fallback>
        <control shapeId="21680" r:id="rId184" name="DDCROPSCOUNTRY2502"/>
      </mc:Fallback>
    </mc:AlternateContent>
    <mc:AlternateContent>
      <mc:Choice Requires="x14">
        <control shapeId="21681" r:id="rId185" name="DDCROPSCOUNTRY2503">
          <controlPr defaultSize="0" autoLine="0" linkedCell="AA31" listFillRange="Countries!F2:H252" r:id="rId9">
            <anchor moveWithCells="1" sizeWithCells="1">
              <from>
                <xdr:col>14</xdr:col>
                <xdr:colOff>1466850</xdr:colOff>
                <xdr:row>30</xdr:row>
                <xdr:rowOff>0</xdr:rowOff>
              </from>
              <to>
                <xdr:col>14</xdr:col>
                <xdr:colOff>2190750</xdr:colOff>
                <xdr:row>31</xdr:row>
                <xdr:rowOff>0</xdr:rowOff>
              </to>
            </anchor>
          </controlPr>
        </control>
      </mc:Choice>
      <mc:Fallback>
        <control shapeId="21681" r:id="rId185" name="DDCROPSCOUNTRY2503"/>
      </mc:Fallback>
    </mc:AlternateContent>
    <mc:AlternateContent>
      <mc:Choice Requires="x14">
        <control shapeId="21682" r:id="rId186" name="DDCROPSCOUNTRY2504">
          <controlPr defaultSize="0" autoLine="0" linkedCell="AB31" listFillRange="Countries!F2:H252" r:id="rId7">
            <anchor moveWithCells="1" sizeWithCells="1">
              <from>
                <xdr:col>14</xdr:col>
                <xdr:colOff>2228850</xdr:colOff>
                <xdr:row>30</xdr:row>
                <xdr:rowOff>0</xdr:rowOff>
              </from>
              <to>
                <xdr:col>14</xdr:col>
                <xdr:colOff>2943225</xdr:colOff>
                <xdr:row>31</xdr:row>
                <xdr:rowOff>0</xdr:rowOff>
              </to>
            </anchor>
          </controlPr>
        </control>
      </mc:Choice>
      <mc:Fallback>
        <control shapeId="21682" r:id="rId186" name="DDCROPSCOUNTRY2504"/>
      </mc:Fallback>
    </mc:AlternateContent>
    <mc:AlternateContent>
      <mc:Choice Requires="x14">
        <control shapeId="21683" r:id="rId187" name="DDCROPSCOUNTRY2505">
          <controlPr defaultSize="0" autoLine="0" linkedCell="AC31" listFillRange="Countries!F2:H252" r:id="rId9">
            <anchor moveWithCells="1" sizeWithCells="1">
              <from>
                <xdr:col>14</xdr:col>
                <xdr:colOff>2952750</xdr:colOff>
                <xdr:row>30</xdr:row>
                <xdr:rowOff>0</xdr:rowOff>
              </from>
              <to>
                <xdr:col>14</xdr:col>
                <xdr:colOff>3676650</xdr:colOff>
                <xdr:row>31</xdr:row>
                <xdr:rowOff>0</xdr:rowOff>
              </to>
            </anchor>
          </controlPr>
        </control>
      </mc:Choice>
      <mc:Fallback>
        <control shapeId="21683" r:id="rId187" name="DDCROPSCOUNTRY2505"/>
      </mc:Fallback>
    </mc:AlternateContent>
    <mc:AlternateContent>
      <mc:Choice Requires="x14">
        <control shapeId="21684" r:id="rId188" name="DDCROPSCOUNTRY2506">
          <controlPr defaultSize="0" autoLine="0" linkedCell="AD31" listFillRange="Countries!F2:H252" r:id="rId7">
            <anchor moveWithCells="1" sizeWithCells="1">
              <from>
                <xdr:col>14</xdr:col>
                <xdr:colOff>3695700</xdr:colOff>
                <xdr:row>30</xdr:row>
                <xdr:rowOff>0</xdr:rowOff>
              </from>
              <to>
                <xdr:col>15</xdr:col>
                <xdr:colOff>114300</xdr:colOff>
                <xdr:row>31</xdr:row>
                <xdr:rowOff>0</xdr:rowOff>
              </to>
            </anchor>
          </controlPr>
        </control>
      </mc:Choice>
      <mc:Fallback>
        <control shapeId="21684" r:id="rId188" name="DDCROPSCOUNTRY2506"/>
      </mc:Fallback>
    </mc:AlternateContent>
    <mc:AlternateContent>
      <mc:Choice Requires="x14">
        <control shapeId="21685" r:id="rId189" name="DDCROPSCOUNTRY2601">
          <controlPr defaultSize="0" autoLine="0" linkedCell="Y32" listFillRange="Countries!F2:H252" r:id="rId7">
            <anchor moveWithCells="1" sizeWithCells="1">
              <from>
                <xdr:col>14</xdr:col>
                <xdr:colOff>0</xdr:colOff>
                <xdr:row>31</xdr:row>
                <xdr:rowOff>0</xdr:rowOff>
              </from>
              <to>
                <xdr:col>14</xdr:col>
                <xdr:colOff>714375</xdr:colOff>
                <xdr:row>32</xdr:row>
                <xdr:rowOff>0</xdr:rowOff>
              </to>
            </anchor>
          </controlPr>
        </control>
      </mc:Choice>
      <mc:Fallback>
        <control shapeId="21685" r:id="rId189" name="DDCROPSCOUNTRY2601"/>
      </mc:Fallback>
    </mc:AlternateContent>
    <mc:AlternateContent>
      <mc:Choice Requires="x14">
        <control shapeId="21686" r:id="rId190" name="DDCROPSCOUNTRY2602">
          <controlPr defaultSize="0" autoLine="0" linkedCell="Z32" listFillRange="Countries!F2:H252" r:id="rId7">
            <anchor moveWithCells="1" sizeWithCells="1">
              <from>
                <xdr:col>14</xdr:col>
                <xdr:colOff>733425</xdr:colOff>
                <xdr:row>31</xdr:row>
                <xdr:rowOff>0</xdr:rowOff>
              </from>
              <to>
                <xdr:col>14</xdr:col>
                <xdr:colOff>1447800</xdr:colOff>
                <xdr:row>32</xdr:row>
                <xdr:rowOff>0</xdr:rowOff>
              </to>
            </anchor>
          </controlPr>
        </control>
      </mc:Choice>
      <mc:Fallback>
        <control shapeId="21686" r:id="rId190" name="DDCROPSCOUNTRY2602"/>
      </mc:Fallback>
    </mc:AlternateContent>
    <mc:AlternateContent>
      <mc:Choice Requires="x14">
        <control shapeId="21687" r:id="rId191" name="DDCROPSCOUNTRY2603">
          <controlPr defaultSize="0" autoLine="0" linkedCell="AA32" listFillRange="Countries!F2:H252" r:id="rId9">
            <anchor moveWithCells="1" sizeWithCells="1">
              <from>
                <xdr:col>14</xdr:col>
                <xdr:colOff>1466850</xdr:colOff>
                <xdr:row>31</xdr:row>
                <xdr:rowOff>0</xdr:rowOff>
              </from>
              <to>
                <xdr:col>14</xdr:col>
                <xdr:colOff>2190750</xdr:colOff>
                <xdr:row>32</xdr:row>
                <xdr:rowOff>0</xdr:rowOff>
              </to>
            </anchor>
          </controlPr>
        </control>
      </mc:Choice>
      <mc:Fallback>
        <control shapeId="21687" r:id="rId191" name="DDCROPSCOUNTRY2603"/>
      </mc:Fallback>
    </mc:AlternateContent>
    <mc:AlternateContent>
      <mc:Choice Requires="x14">
        <control shapeId="21688" r:id="rId192" name="DDCROPSCOUNTRY2604">
          <controlPr defaultSize="0" autoLine="0" linkedCell="AB32" listFillRange="Countries!F2:H252" r:id="rId7">
            <anchor moveWithCells="1" sizeWithCells="1">
              <from>
                <xdr:col>14</xdr:col>
                <xdr:colOff>2228850</xdr:colOff>
                <xdr:row>31</xdr:row>
                <xdr:rowOff>0</xdr:rowOff>
              </from>
              <to>
                <xdr:col>14</xdr:col>
                <xdr:colOff>2943225</xdr:colOff>
                <xdr:row>32</xdr:row>
                <xdr:rowOff>0</xdr:rowOff>
              </to>
            </anchor>
          </controlPr>
        </control>
      </mc:Choice>
      <mc:Fallback>
        <control shapeId="21688" r:id="rId192" name="DDCROPSCOUNTRY2604"/>
      </mc:Fallback>
    </mc:AlternateContent>
    <mc:AlternateContent>
      <mc:Choice Requires="x14">
        <control shapeId="21689" r:id="rId193" name="DDCROPSCOUNTRY2605">
          <controlPr defaultSize="0" autoLine="0" linkedCell="AC32" listFillRange="Countries!F2:H252" r:id="rId9">
            <anchor moveWithCells="1" sizeWithCells="1">
              <from>
                <xdr:col>14</xdr:col>
                <xdr:colOff>2952750</xdr:colOff>
                <xdr:row>31</xdr:row>
                <xdr:rowOff>0</xdr:rowOff>
              </from>
              <to>
                <xdr:col>14</xdr:col>
                <xdr:colOff>3676650</xdr:colOff>
                <xdr:row>32</xdr:row>
                <xdr:rowOff>0</xdr:rowOff>
              </to>
            </anchor>
          </controlPr>
        </control>
      </mc:Choice>
      <mc:Fallback>
        <control shapeId="21689" r:id="rId193" name="DDCROPSCOUNTRY2605"/>
      </mc:Fallback>
    </mc:AlternateContent>
    <mc:AlternateContent>
      <mc:Choice Requires="x14">
        <control shapeId="21690" r:id="rId194" name="DDCROPSCOUNTRY2606">
          <controlPr defaultSize="0" autoLine="0" linkedCell="AD32" listFillRange="Countries!F2:H252" r:id="rId7">
            <anchor moveWithCells="1" sizeWithCells="1">
              <from>
                <xdr:col>14</xdr:col>
                <xdr:colOff>3695700</xdr:colOff>
                <xdr:row>31</xdr:row>
                <xdr:rowOff>0</xdr:rowOff>
              </from>
              <to>
                <xdr:col>15</xdr:col>
                <xdr:colOff>114300</xdr:colOff>
                <xdr:row>32</xdr:row>
                <xdr:rowOff>0</xdr:rowOff>
              </to>
            </anchor>
          </controlPr>
        </control>
      </mc:Choice>
      <mc:Fallback>
        <control shapeId="21690" r:id="rId194" name="DDCROPSCOUNTRY2606"/>
      </mc:Fallback>
    </mc:AlternateContent>
    <mc:AlternateContent>
      <mc:Choice Requires="x14">
        <control shapeId="21691" r:id="rId195" name="DDCROPSCOUNTRY2701">
          <controlPr defaultSize="0" autoLine="0" linkedCell="Y33" listFillRange="Countries!F2:H252" r:id="rId7">
            <anchor moveWithCells="1" sizeWithCells="1">
              <from>
                <xdr:col>14</xdr:col>
                <xdr:colOff>0</xdr:colOff>
                <xdr:row>32</xdr:row>
                <xdr:rowOff>0</xdr:rowOff>
              </from>
              <to>
                <xdr:col>14</xdr:col>
                <xdr:colOff>714375</xdr:colOff>
                <xdr:row>33</xdr:row>
                <xdr:rowOff>0</xdr:rowOff>
              </to>
            </anchor>
          </controlPr>
        </control>
      </mc:Choice>
      <mc:Fallback>
        <control shapeId="21691" r:id="rId195" name="DDCROPSCOUNTRY2701"/>
      </mc:Fallback>
    </mc:AlternateContent>
    <mc:AlternateContent>
      <mc:Choice Requires="x14">
        <control shapeId="21692" r:id="rId196" name="DDCROPSCOUNTRY2702">
          <controlPr defaultSize="0" autoLine="0" linkedCell="Z33" listFillRange="Countries!F2:H252" r:id="rId7">
            <anchor moveWithCells="1" sizeWithCells="1">
              <from>
                <xdr:col>14</xdr:col>
                <xdr:colOff>733425</xdr:colOff>
                <xdr:row>32</xdr:row>
                <xdr:rowOff>0</xdr:rowOff>
              </from>
              <to>
                <xdr:col>14</xdr:col>
                <xdr:colOff>1447800</xdr:colOff>
                <xdr:row>33</xdr:row>
                <xdr:rowOff>0</xdr:rowOff>
              </to>
            </anchor>
          </controlPr>
        </control>
      </mc:Choice>
      <mc:Fallback>
        <control shapeId="21692" r:id="rId196" name="DDCROPSCOUNTRY2702"/>
      </mc:Fallback>
    </mc:AlternateContent>
    <mc:AlternateContent>
      <mc:Choice Requires="x14">
        <control shapeId="21693" r:id="rId197" name="DDCROPSCOUNTRY2703">
          <controlPr defaultSize="0" autoLine="0" linkedCell="AA33" listFillRange="Countries!F2:H252" r:id="rId9">
            <anchor moveWithCells="1" sizeWithCells="1">
              <from>
                <xdr:col>14</xdr:col>
                <xdr:colOff>1466850</xdr:colOff>
                <xdr:row>32</xdr:row>
                <xdr:rowOff>0</xdr:rowOff>
              </from>
              <to>
                <xdr:col>14</xdr:col>
                <xdr:colOff>2190750</xdr:colOff>
                <xdr:row>33</xdr:row>
                <xdr:rowOff>0</xdr:rowOff>
              </to>
            </anchor>
          </controlPr>
        </control>
      </mc:Choice>
      <mc:Fallback>
        <control shapeId="21693" r:id="rId197" name="DDCROPSCOUNTRY2703"/>
      </mc:Fallback>
    </mc:AlternateContent>
    <mc:AlternateContent>
      <mc:Choice Requires="x14">
        <control shapeId="21694" r:id="rId198" name="DDCROPSCOUNTRY2704">
          <controlPr defaultSize="0" autoLine="0" linkedCell="AB33" listFillRange="Countries!F2:H252" r:id="rId7">
            <anchor moveWithCells="1" sizeWithCells="1">
              <from>
                <xdr:col>14</xdr:col>
                <xdr:colOff>2228850</xdr:colOff>
                <xdr:row>32</xdr:row>
                <xdr:rowOff>0</xdr:rowOff>
              </from>
              <to>
                <xdr:col>14</xdr:col>
                <xdr:colOff>2943225</xdr:colOff>
                <xdr:row>33</xdr:row>
                <xdr:rowOff>0</xdr:rowOff>
              </to>
            </anchor>
          </controlPr>
        </control>
      </mc:Choice>
      <mc:Fallback>
        <control shapeId="21694" r:id="rId198" name="DDCROPSCOUNTRY2704"/>
      </mc:Fallback>
    </mc:AlternateContent>
    <mc:AlternateContent>
      <mc:Choice Requires="x14">
        <control shapeId="21695" r:id="rId199" name="DDCROPSCOUNTRY2705">
          <controlPr defaultSize="0" autoLine="0" linkedCell="AC33" listFillRange="Countries!F2:H252" r:id="rId9">
            <anchor moveWithCells="1" sizeWithCells="1">
              <from>
                <xdr:col>14</xdr:col>
                <xdr:colOff>2952750</xdr:colOff>
                <xdr:row>32</xdr:row>
                <xdr:rowOff>0</xdr:rowOff>
              </from>
              <to>
                <xdr:col>14</xdr:col>
                <xdr:colOff>3676650</xdr:colOff>
                <xdr:row>33</xdr:row>
                <xdr:rowOff>0</xdr:rowOff>
              </to>
            </anchor>
          </controlPr>
        </control>
      </mc:Choice>
      <mc:Fallback>
        <control shapeId="21695" r:id="rId199" name="DDCROPSCOUNTRY2705"/>
      </mc:Fallback>
    </mc:AlternateContent>
    <mc:AlternateContent>
      <mc:Choice Requires="x14">
        <control shapeId="21696" r:id="rId200" name="DDCROPSCOUNTRY2706">
          <controlPr defaultSize="0" autoLine="0" linkedCell="AD33" listFillRange="Countries!F2:H252" r:id="rId7">
            <anchor moveWithCells="1" sizeWithCells="1">
              <from>
                <xdr:col>14</xdr:col>
                <xdr:colOff>3695700</xdr:colOff>
                <xdr:row>32</xdr:row>
                <xdr:rowOff>0</xdr:rowOff>
              </from>
              <to>
                <xdr:col>15</xdr:col>
                <xdr:colOff>114300</xdr:colOff>
                <xdr:row>33</xdr:row>
                <xdr:rowOff>0</xdr:rowOff>
              </to>
            </anchor>
          </controlPr>
        </control>
      </mc:Choice>
      <mc:Fallback>
        <control shapeId="21696" r:id="rId200" name="DDCROPSCOUNTRY2706"/>
      </mc:Fallback>
    </mc:AlternateContent>
    <mc:AlternateContent>
      <mc:Choice Requires="x14">
        <control shapeId="21697" r:id="rId201" name="DDCROPSCOUNTRY2801">
          <controlPr defaultSize="0" autoLine="0" linkedCell="Y34" listFillRange="Countries!F2:H252" r:id="rId7">
            <anchor moveWithCells="1" sizeWithCells="1">
              <from>
                <xdr:col>14</xdr:col>
                <xdr:colOff>0</xdr:colOff>
                <xdr:row>33</xdr:row>
                <xdr:rowOff>0</xdr:rowOff>
              </from>
              <to>
                <xdr:col>14</xdr:col>
                <xdr:colOff>714375</xdr:colOff>
                <xdr:row>34</xdr:row>
                <xdr:rowOff>0</xdr:rowOff>
              </to>
            </anchor>
          </controlPr>
        </control>
      </mc:Choice>
      <mc:Fallback>
        <control shapeId="21697" r:id="rId201" name="DDCROPSCOUNTRY2801"/>
      </mc:Fallback>
    </mc:AlternateContent>
    <mc:AlternateContent>
      <mc:Choice Requires="x14">
        <control shapeId="21698" r:id="rId202" name="DDCROPSCOUNTRY2802">
          <controlPr defaultSize="0" autoLine="0" linkedCell="Z34" listFillRange="Countries!F2:H252" r:id="rId7">
            <anchor moveWithCells="1" sizeWithCells="1">
              <from>
                <xdr:col>14</xdr:col>
                <xdr:colOff>733425</xdr:colOff>
                <xdr:row>33</xdr:row>
                <xdr:rowOff>0</xdr:rowOff>
              </from>
              <to>
                <xdr:col>14</xdr:col>
                <xdr:colOff>1447800</xdr:colOff>
                <xdr:row>34</xdr:row>
                <xdr:rowOff>0</xdr:rowOff>
              </to>
            </anchor>
          </controlPr>
        </control>
      </mc:Choice>
      <mc:Fallback>
        <control shapeId="21698" r:id="rId202" name="DDCROPSCOUNTRY2802"/>
      </mc:Fallback>
    </mc:AlternateContent>
    <mc:AlternateContent>
      <mc:Choice Requires="x14">
        <control shapeId="21699" r:id="rId203" name="DDCROPSCOUNTRY2803">
          <controlPr defaultSize="0" autoLine="0" linkedCell="AA34" listFillRange="Countries!F2:H252" r:id="rId9">
            <anchor moveWithCells="1" sizeWithCells="1">
              <from>
                <xdr:col>14</xdr:col>
                <xdr:colOff>1466850</xdr:colOff>
                <xdr:row>33</xdr:row>
                <xdr:rowOff>0</xdr:rowOff>
              </from>
              <to>
                <xdr:col>14</xdr:col>
                <xdr:colOff>2190750</xdr:colOff>
                <xdr:row>34</xdr:row>
                <xdr:rowOff>0</xdr:rowOff>
              </to>
            </anchor>
          </controlPr>
        </control>
      </mc:Choice>
      <mc:Fallback>
        <control shapeId="21699" r:id="rId203" name="DDCROPSCOUNTRY2803"/>
      </mc:Fallback>
    </mc:AlternateContent>
    <mc:AlternateContent>
      <mc:Choice Requires="x14">
        <control shapeId="21700" r:id="rId204" name="DDCROPSCOUNTRY2804">
          <controlPr defaultSize="0" autoLine="0" linkedCell="AB34" listFillRange="Countries!F2:H252" r:id="rId7">
            <anchor moveWithCells="1" sizeWithCells="1">
              <from>
                <xdr:col>14</xdr:col>
                <xdr:colOff>2228850</xdr:colOff>
                <xdr:row>33</xdr:row>
                <xdr:rowOff>0</xdr:rowOff>
              </from>
              <to>
                <xdr:col>14</xdr:col>
                <xdr:colOff>2943225</xdr:colOff>
                <xdr:row>34</xdr:row>
                <xdr:rowOff>0</xdr:rowOff>
              </to>
            </anchor>
          </controlPr>
        </control>
      </mc:Choice>
      <mc:Fallback>
        <control shapeId="21700" r:id="rId204" name="DDCROPSCOUNTRY2804"/>
      </mc:Fallback>
    </mc:AlternateContent>
    <mc:AlternateContent>
      <mc:Choice Requires="x14">
        <control shapeId="21701" r:id="rId205" name="DDCROPSCOUNTRY2805">
          <controlPr defaultSize="0" autoLine="0" linkedCell="AC34" listFillRange="Countries!F2:H252" r:id="rId9">
            <anchor moveWithCells="1" sizeWithCells="1">
              <from>
                <xdr:col>14</xdr:col>
                <xdr:colOff>2952750</xdr:colOff>
                <xdr:row>33</xdr:row>
                <xdr:rowOff>0</xdr:rowOff>
              </from>
              <to>
                <xdr:col>14</xdr:col>
                <xdr:colOff>3676650</xdr:colOff>
                <xdr:row>34</xdr:row>
                <xdr:rowOff>0</xdr:rowOff>
              </to>
            </anchor>
          </controlPr>
        </control>
      </mc:Choice>
      <mc:Fallback>
        <control shapeId="21701" r:id="rId205" name="DDCROPSCOUNTRY2805"/>
      </mc:Fallback>
    </mc:AlternateContent>
    <mc:AlternateContent>
      <mc:Choice Requires="x14">
        <control shapeId="21702" r:id="rId206" name="DDCROPSCOUNTRY2806">
          <controlPr defaultSize="0" autoLine="0" linkedCell="AD34" listFillRange="Countries!F2:H252" r:id="rId7">
            <anchor moveWithCells="1" sizeWithCells="1">
              <from>
                <xdr:col>14</xdr:col>
                <xdr:colOff>3695700</xdr:colOff>
                <xdr:row>33</xdr:row>
                <xdr:rowOff>0</xdr:rowOff>
              </from>
              <to>
                <xdr:col>15</xdr:col>
                <xdr:colOff>114300</xdr:colOff>
                <xdr:row>34</xdr:row>
                <xdr:rowOff>0</xdr:rowOff>
              </to>
            </anchor>
          </controlPr>
        </control>
      </mc:Choice>
      <mc:Fallback>
        <control shapeId="21702" r:id="rId206" name="DDCROPSCOUNTRY2806"/>
      </mc:Fallback>
    </mc:AlternateContent>
    <mc:AlternateContent>
      <mc:Choice Requires="x14">
        <control shapeId="21703" r:id="rId207" name="DDCROPSCOUNTRY2901">
          <controlPr defaultSize="0" autoLine="0" linkedCell="Y35" listFillRange="Countries!F2:H252" r:id="rId7">
            <anchor moveWithCells="1" sizeWithCells="1">
              <from>
                <xdr:col>14</xdr:col>
                <xdr:colOff>0</xdr:colOff>
                <xdr:row>33</xdr:row>
                <xdr:rowOff>228600</xdr:rowOff>
              </from>
              <to>
                <xdr:col>14</xdr:col>
                <xdr:colOff>714375</xdr:colOff>
                <xdr:row>34</xdr:row>
                <xdr:rowOff>228600</xdr:rowOff>
              </to>
            </anchor>
          </controlPr>
        </control>
      </mc:Choice>
      <mc:Fallback>
        <control shapeId="21703" r:id="rId207" name="DDCROPSCOUNTRY2901"/>
      </mc:Fallback>
    </mc:AlternateContent>
    <mc:AlternateContent>
      <mc:Choice Requires="x14">
        <control shapeId="21704" r:id="rId208" name="DDCROPSCOUNTRY2902">
          <controlPr defaultSize="0" autoLine="0" linkedCell="Z35" listFillRange="Countries!F2:H252" r:id="rId7">
            <anchor moveWithCells="1" sizeWithCells="1">
              <from>
                <xdr:col>14</xdr:col>
                <xdr:colOff>733425</xdr:colOff>
                <xdr:row>34</xdr:row>
                <xdr:rowOff>0</xdr:rowOff>
              </from>
              <to>
                <xdr:col>14</xdr:col>
                <xdr:colOff>1447800</xdr:colOff>
                <xdr:row>35</xdr:row>
                <xdr:rowOff>0</xdr:rowOff>
              </to>
            </anchor>
          </controlPr>
        </control>
      </mc:Choice>
      <mc:Fallback>
        <control shapeId="21704" r:id="rId208" name="DDCROPSCOUNTRY2902"/>
      </mc:Fallback>
    </mc:AlternateContent>
    <mc:AlternateContent>
      <mc:Choice Requires="x14">
        <control shapeId="21705" r:id="rId209" name="DDCROPSCOUNTRY2903">
          <controlPr defaultSize="0" autoLine="0" linkedCell="AA35" listFillRange="Countries!F2:H252" r:id="rId9">
            <anchor moveWithCells="1" sizeWithCells="1">
              <from>
                <xdr:col>14</xdr:col>
                <xdr:colOff>1466850</xdr:colOff>
                <xdr:row>34</xdr:row>
                <xdr:rowOff>0</xdr:rowOff>
              </from>
              <to>
                <xdr:col>14</xdr:col>
                <xdr:colOff>2190750</xdr:colOff>
                <xdr:row>35</xdr:row>
                <xdr:rowOff>0</xdr:rowOff>
              </to>
            </anchor>
          </controlPr>
        </control>
      </mc:Choice>
      <mc:Fallback>
        <control shapeId="21705" r:id="rId209" name="DDCROPSCOUNTRY2903"/>
      </mc:Fallback>
    </mc:AlternateContent>
    <mc:AlternateContent>
      <mc:Choice Requires="x14">
        <control shapeId="21706" r:id="rId210" name="DDCROPSCOUNTRY2904">
          <controlPr defaultSize="0" autoLine="0" linkedCell="AB35" listFillRange="Countries!F2:H252" r:id="rId7">
            <anchor moveWithCells="1" sizeWithCells="1">
              <from>
                <xdr:col>14</xdr:col>
                <xdr:colOff>2228850</xdr:colOff>
                <xdr:row>34</xdr:row>
                <xdr:rowOff>0</xdr:rowOff>
              </from>
              <to>
                <xdr:col>14</xdr:col>
                <xdr:colOff>2943225</xdr:colOff>
                <xdr:row>35</xdr:row>
                <xdr:rowOff>0</xdr:rowOff>
              </to>
            </anchor>
          </controlPr>
        </control>
      </mc:Choice>
      <mc:Fallback>
        <control shapeId="21706" r:id="rId210" name="DDCROPSCOUNTRY2904"/>
      </mc:Fallback>
    </mc:AlternateContent>
    <mc:AlternateContent>
      <mc:Choice Requires="x14">
        <control shapeId="21707" r:id="rId211" name="DDCROPSCOUNTRY2905">
          <controlPr defaultSize="0" autoLine="0" linkedCell="AC35" listFillRange="Countries!F2:H252" r:id="rId9">
            <anchor moveWithCells="1" sizeWithCells="1">
              <from>
                <xdr:col>14</xdr:col>
                <xdr:colOff>2952750</xdr:colOff>
                <xdr:row>34</xdr:row>
                <xdr:rowOff>0</xdr:rowOff>
              </from>
              <to>
                <xdr:col>14</xdr:col>
                <xdr:colOff>3676650</xdr:colOff>
                <xdr:row>35</xdr:row>
                <xdr:rowOff>0</xdr:rowOff>
              </to>
            </anchor>
          </controlPr>
        </control>
      </mc:Choice>
      <mc:Fallback>
        <control shapeId="21707" r:id="rId211" name="DDCROPSCOUNTRY2905"/>
      </mc:Fallback>
    </mc:AlternateContent>
    <mc:AlternateContent>
      <mc:Choice Requires="x14">
        <control shapeId="21708" r:id="rId212" name="DDCROPSCOUNTRY2906">
          <controlPr defaultSize="0" autoLine="0" linkedCell="AD35" listFillRange="Countries!F2:H252" r:id="rId7">
            <anchor moveWithCells="1" sizeWithCells="1">
              <from>
                <xdr:col>14</xdr:col>
                <xdr:colOff>3695700</xdr:colOff>
                <xdr:row>34</xdr:row>
                <xdr:rowOff>0</xdr:rowOff>
              </from>
              <to>
                <xdr:col>15</xdr:col>
                <xdr:colOff>114300</xdr:colOff>
                <xdr:row>35</xdr:row>
                <xdr:rowOff>0</xdr:rowOff>
              </to>
            </anchor>
          </controlPr>
        </control>
      </mc:Choice>
      <mc:Fallback>
        <control shapeId="21708" r:id="rId212" name="DDCROPSCOUNTRY2906"/>
      </mc:Fallback>
    </mc:AlternateContent>
    <mc:AlternateContent>
      <mc:Choice Requires="x14">
        <control shapeId="21709" r:id="rId213" name="DDCROPSCOUNTRY3001">
          <controlPr defaultSize="0" autoLine="0" linkedCell="Y36" listFillRange="Countries!F2:H252" r:id="rId7">
            <anchor moveWithCells="1" sizeWithCells="1">
              <from>
                <xdr:col>14</xdr:col>
                <xdr:colOff>0</xdr:colOff>
                <xdr:row>35</xdr:row>
                <xdr:rowOff>0</xdr:rowOff>
              </from>
              <to>
                <xdr:col>14</xdr:col>
                <xdr:colOff>714375</xdr:colOff>
                <xdr:row>36</xdr:row>
                <xdr:rowOff>0</xdr:rowOff>
              </to>
            </anchor>
          </controlPr>
        </control>
      </mc:Choice>
      <mc:Fallback>
        <control shapeId="21709" r:id="rId213" name="DDCROPSCOUNTRY3001"/>
      </mc:Fallback>
    </mc:AlternateContent>
    <mc:AlternateContent>
      <mc:Choice Requires="x14">
        <control shapeId="21710" r:id="rId214" name="DDCROPSCOUNTRY3002">
          <controlPr defaultSize="0" autoLine="0" linkedCell="Z36" listFillRange="Countries!F2:H252" r:id="rId7">
            <anchor moveWithCells="1" sizeWithCells="1">
              <from>
                <xdr:col>14</xdr:col>
                <xdr:colOff>733425</xdr:colOff>
                <xdr:row>35</xdr:row>
                <xdr:rowOff>0</xdr:rowOff>
              </from>
              <to>
                <xdr:col>14</xdr:col>
                <xdr:colOff>1447800</xdr:colOff>
                <xdr:row>36</xdr:row>
                <xdr:rowOff>0</xdr:rowOff>
              </to>
            </anchor>
          </controlPr>
        </control>
      </mc:Choice>
      <mc:Fallback>
        <control shapeId="21710" r:id="rId214" name="DDCROPSCOUNTRY3002"/>
      </mc:Fallback>
    </mc:AlternateContent>
    <mc:AlternateContent>
      <mc:Choice Requires="x14">
        <control shapeId="21711" r:id="rId215" name="DDCROPSCOUNTRY3003">
          <controlPr defaultSize="0" autoLine="0" linkedCell="AA36" listFillRange="Countries!F2:H252" r:id="rId9">
            <anchor moveWithCells="1" sizeWithCells="1">
              <from>
                <xdr:col>14</xdr:col>
                <xdr:colOff>1466850</xdr:colOff>
                <xdr:row>35</xdr:row>
                <xdr:rowOff>0</xdr:rowOff>
              </from>
              <to>
                <xdr:col>14</xdr:col>
                <xdr:colOff>2190750</xdr:colOff>
                <xdr:row>36</xdr:row>
                <xdr:rowOff>0</xdr:rowOff>
              </to>
            </anchor>
          </controlPr>
        </control>
      </mc:Choice>
      <mc:Fallback>
        <control shapeId="21711" r:id="rId215" name="DDCROPSCOUNTRY3003"/>
      </mc:Fallback>
    </mc:AlternateContent>
    <mc:AlternateContent>
      <mc:Choice Requires="x14">
        <control shapeId="21712" r:id="rId216" name="DDCROPSCOUNTRY3004">
          <controlPr defaultSize="0" autoLine="0" linkedCell="AB36" listFillRange="Countries!F2:H252" r:id="rId7">
            <anchor moveWithCells="1" sizeWithCells="1">
              <from>
                <xdr:col>14</xdr:col>
                <xdr:colOff>2228850</xdr:colOff>
                <xdr:row>35</xdr:row>
                <xdr:rowOff>0</xdr:rowOff>
              </from>
              <to>
                <xdr:col>14</xdr:col>
                <xdr:colOff>2943225</xdr:colOff>
                <xdr:row>36</xdr:row>
                <xdr:rowOff>0</xdr:rowOff>
              </to>
            </anchor>
          </controlPr>
        </control>
      </mc:Choice>
      <mc:Fallback>
        <control shapeId="21712" r:id="rId216" name="DDCROPSCOUNTRY3004"/>
      </mc:Fallback>
    </mc:AlternateContent>
    <mc:AlternateContent>
      <mc:Choice Requires="x14">
        <control shapeId="21713" r:id="rId217" name="DDCROPSCOUNTRY3005">
          <controlPr defaultSize="0" autoLine="0" linkedCell="AC36" listFillRange="Countries!F2:H252" r:id="rId9">
            <anchor moveWithCells="1" sizeWithCells="1">
              <from>
                <xdr:col>14</xdr:col>
                <xdr:colOff>2952750</xdr:colOff>
                <xdr:row>35</xdr:row>
                <xdr:rowOff>0</xdr:rowOff>
              </from>
              <to>
                <xdr:col>14</xdr:col>
                <xdr:colOff>3676650</xdr:colOff>
                <xdr:row>36</xdr:row>
                <xdr:rowOff>0</xdr:rowOff>
              </to>
            </anchor>
          </controlPr>
        </control>
      </mc:Choice>
      <mc:Fallback>
        <control shapeId="21713" r:id="rId217" name="DDCROPSCOUNTRY3005"/>
      </mc:Fallback>
    </mc:AlternateContent>
    <mc:AlternateContent>
      <mc:Choice Requires="x14">
        <control shapeId="21714" r:id="rId218" name="DDCROPSCOUNTRY3006">
          <controlPr defaultSize="0" autoLine="0" linkedCell="AD36" listFillRange="Countries!F2:H252" r:id="rId7">
            <anchor moveWithCells="1" sizeWithCells="1">
              <from>
                <xdr:col>14</xdr:col>
                <xdr:colOff>3695700</xdr:colOff>
                <xdr:row>35</xdr:row>
                <xdr:rowOff>0</xdr:rowOff>
              </from>
              <to>
                <xdr:col>15</xdr:col>
                <xdr:colOff>114300</xdr:colOff>
                <xdr:row>36</xdr:row>
                <xdr:rowOff>0</xdr:rowOff>
              </to>
            </anchor>
          </controlPr>
        </control>
      </mc:Choice>
      <mc:Fallback>
        <control shapeId="21714" r:id="rId218" name="DDCROPSCOUNTRY3006"/>
      </mc:Fallback>
    </mc:AlternateContent>
    <mc:AlternateContent>
      <mc:Choice Requires="x14">
        <control shapeId="21715" r:id="rId219" name="GGDD31">
          <controlPr defaultSize="0" autoLine="0" linkedCell="X37" listFillRange="Crops!I2:J409" r:id="rId5">
            <anchor moveWithCells="1" sizeWithCells="1">
              <from>
                <xdr:col>1</xdr:col>
                <xdr:colOff>0</xdr:colOff>
                <xdr:row>36</xdr:row>
                <xdr:rowOff>0</xdr:rowOff>
              </from>
              <to>
                <xdr:col>2</xdr:col>
                <xdr:colOff>28575</xdr:colOff>
                <xdr:row>37</xdr:row>
                <xdr:rowOff>0</xdr:rowOff>
              </to>
            </anchor>
          </controlPr>
        </control>
      </mc:Choice>
      <mc:Fallback>
        <control shapeId="21715" r:id="rId219" name="GGDD31"/>
      </mc:Fallback>
    </mc:AlternateContent>
    <mc:AlternateContent>
      <mc:Choice Requires="x14">
        <control shapeId="21716" r:id="rId220" name="GGDD33">
          <controlPr defaultSize="0" autoLine="0" linkedCell="X39" listFillRange="Crops!I2:J409" r:id="rId5">
            <anchor moveWithCells="1" sizeWithCells="1">
              <from>
                <xdr:col>1</xdr:col>
                <xdr:colOff>0</xdr:colOff>
                <xdr:row>38</xdr:row>
                <xdr:rowOff>0</xdr:rowOff>
              </from>
              <to>
                <xdr:col>2</xdr:col>
                <xdr:colOff>28575</xdr:colOff>
                <xdr:row>39</xdr:row>
                <xdr:rowOff>0</xdr:rowOff>
              </to>
            </anchor>
          </controlPr>
        </control>
      </mc:Choice>
      <mc:Fallback>
        <control shapeId="21716" r:id="rId220" name="GGDD33"/>
      </mc:Fallback>
    </mc:AlternateContent>
    <mc:AlternateContent>
      <mc:Choice Requires="x14">
        <control shapeId="21717" r:id="rId221" name="GGDD34">
          <controlPr defaultSize="0" autoLine="0" linkedCell="X40" listFillRange="Crops!I2:J409" r:id="rId5">
            <anchor moveWithCells="1" sizeWithCells="1">
              <from>
                <xdr:col>1</xdr:col>
                <xdr:colOff>0</xdr:colOff>
                <xdr:row>39</xdr:row>
                <xdr:rowOff>0</xdr:rowOff>
              </from>
              <to>
                <xdr:col>2</xdr:col>
                <xdr:colOff>28575</xdr:colOff>
                <xdr:row>40</xdr:row>
                <xdr:rowOff>0</xdr:rowOff>
              </to>
            </anchor>
          </controlPr>
        </control>
      </mc:Choice>
      <mc:Fallback>
        <control shapeId="21717" r:id="rId221" name="GGDD34"/>
      </mc:Fallback>
    </mc:AlternateContent>
    <mc:AlternateContent>
      <mc:Choice Requires="x14">
        <control shapeId="21718" r:id="rId222" name="GGDD35">
          <controlPr defaultSize="0" autoLine="0" linkedCell="X41" listFillRange="Crops!I2:J409" r:id="rId5">
            <anchor moveWithCells="1" sizeWithCells="1">
              <from>
                <xdr:col>1</xdr:col>
                <xdr:colOff>0</xdr:colOff>
                <xdr:row>40</xdr:row>
                <xdr:rowOff>0</xdr:rowOff>
              </from>
              <to>
                <xdr:col>2</xdr:col>
                <xdr:colOff>28575</xdr:colOff>
                <xdr:row>41</xdr:row>
                <xdr:rowOff>0</xdr:rowOff>
              </to>
            </anchor>
          </controlPr>
        </control>
      </mc:Choice>
      <mc:Fallback>
        <control shapeId="21718" r:id="rId222" name="GGDD35"/>
      </mc:Fallback>
    </mc:AlternateContent>
    <mc:AlternateContent>
      <mc:Choice Requires="x14">
        <control shapeId="21719" r:id="rId223" name="GGDD36">
          <controlPr defaultSize="0" autoLine="0" linkedCell="X42" listFillRange="Crops!I2:J409" r:id="rId5">
            <anchor moveWithCells="1" sizeWithCells="1">
              <from>
                <xdr:col>1</xdr:col>
                <xdr:colOff>0</xdr:colOff>
                <xdr:row>41</xdr:row>
                <xdr:rowOff>0</xdr:rowOff>
              </from>
              <to>
                <xdr:col>2</xdr:col>
                <xdr:colOff>28575</xdr:colOff>
                <xdr:row>42</xdr:row>
                <xdr:rowOff>0</xdr:rowOff>
              </to>
            </anchor>
          </controlPr>
        </control>
      </mc:Choice>
      <mc:Fallback>
        <control shapeId="21719" r:id="rId223" name="GGDD36"/>
      </mc:Fallback>
    </mc:AlternateContent>
    <mc:AlternateContent>
      <mc:Choice Requires="x14">
        <control shapeId="21720" r:id="rId224" name="GGDD37">
          <controlPr defaultSize="0" autoLine="0" linkedCell="X43" listFillRange="Crops!I2:J409" r:id="rId5">
            <anchor moveWithCells="1" sizeWithCells="1">
              <from>
                <xdr:col>1</xdr:col>
                <xdr:colOff>0</xdr:colOff>
                <xdr:row>42</xdr:row>
                <xdr:rowOff>0</xdr:rowOff>
              </from>
              <to>
                <xdr:col>2</xdr:col>
                <xdr:colOff>28575</xdr:colOff>
                <xdr:row>43</xdr:row>
                <xdr:rowOff>0</xdr:rowOff>
              </to>
            </anchor>
          </controlPr>
        </control>
      </mc:Choice>
      <mc:Fallback>
        <control shapeId="21720" r:id="rId224" name="GGDD37"/>
      </mc:Fallback>
    </mc:AlternateContent>
    <mc:AlternateContent>
      <mc:Choice Requires="x14">
        <control shapeId="21721" r:id="rId225" name="GGDD38">
          <controlPr defaultSize="0" autoLine="0" linkedCell="X44" listFillRange="Crops!I2:J409" r:id="rId5">
            <anchor moveWithCells="1" sizeWithCells="1">
              <from>
                <xdr:col>1</xdr:col>
                <xdr:colOff>0</xdr:colOff>
                <xdr:row>43</xdr:row>
                <xdr:rowOff>0</xdr:rowOff>
              </from>
              <to>
                <xdr:col>2</xdr:col>
                <xdr:colOff>28575</xdr:colOff>
                <xdr:row>44</xdr:row>
                <xdr:rowOff>0</xdr:rowOff>
              </to>
            </anchor>
          </controlPr>
        </control>
      </mc:Choice>
      <mc:Fallback>
        <control shapeId="21721" r:id="rId225" name="GGDD38"/>
      </mc:Fallback>
    </mc:AlternateContent>
    <mc:AlternateContent>
      <mc:Choice Requires="x14">
        <control shapeId="21722" r:id="rId226" name="GGDD39">
          <controlPr defaultSize="0" autoLine="0" linkedCell="X45" listFillRange="Crops!I2:J409" r:id="rId5">
            <anchor moveWithCells="1" sizeWithCells="1">
              <from>
                <xdr:col>1</xdr:col>
                <xdr:colOff>0</xdr:colOff>
                <xdr:row>44</xdr:row>
                <xdr:rowOff>0</xdr:rowOff>
              </from>
              <to>
                <xdr:col>2</xdr:col>
                <xdr:colOff>28575</xdr:colOff>
                <xdr:row>45</xdr:row>
                <xdr:rowOff>0</xdr:rowOff>
              </to>
            </anchor>
          </controlPr>
        </control>
      </mc:Choice>
      <mc:Fallback>
        <control shapeId="21722" r:id="rId226" name="GGDD39"/>
      </mc:Fallback>
    </mc:AlternateContent>
    <mc:AlternateContent>
      <mc:Choice Requires="x14">
        <control shapeId="21723" r:id="rId227" name="GGDD32">
          <controlPr defaultSize="0" autoLine="0" linkedCell="X38" listFillRange="Crops!I2:J409" r:id="rId5">
            <anchor moveWithCells="1" sizeWithCells="1">
              <from>
                <xdr:col>1</xdr:col>
                <xdr:colOff>0</xdr:colOff>
                <xdr:row>37</xdr:row>
                <xdr:rowOff>0</xdr:rowOff>
              </from>
              <to>
                <xdr:col>2</xdr:col>
                <xdr:colOff>28575</xdr:colOff>
                <xdr:row>38</xdr:row>
                <xdr:rowOff>0</xdr:rowOff>
              </to>
            </anchor>
          </controlPr>
        </control>
      </mc:Choice>
      <mc:Fallback>
        <control shapeId="21723" r:id="rId227" name="GGDD32"/>
      </mc:Fallback>
    </mc:AlternateContent>
    <mc:AlternateContent>
      <mc:Choice Requires="x14">
        <control shapeId="21724" r:id="rId228" name="GGDD40">
          <controlPr defaultSize="0" autoLine="0" linkedCell="X46" listFillRange="Crops!I2:J409" r:id="rId5">
            <anchor moveWithCells="1" sizeWithCells="1">
              <from>
                <xdr:col>1</xdr:col>
                <xdr:colOff>0</xdr:colOff>
                <xdr:row>45</xdr:row>
                <xdr:rowOff>0</xdr:rowOff>
              </from>
              <to>
                <xdr:col>2</xdr:col>
                <xdr:colOff>28575</xdr:colOff>
                <xdr:row>46</xdr:row>
                <xdr:rowOff>0</xdr:rowOff>
              </to>
            </anchor>
          </controlPr>
        </control>
      </mc:Choice>
      <mc:Fallback>
        <control shapeId="21724" r:id="rId228" name="GGDD40"/>
      </mc:Fallback>
    </mc:AlternateContent>
    <mc:AlternateContent>
      <mc:Choice Requires="x14">
        <control shapeId="21725" r:id="rId229" name="GGDD41">
          <controlPr defaultSize="0" autoLine="0" linkedCell="X47" listFillRange="Crops!I2:J409" r:id="rId5">
            <anchor moveWithCells="1" sizeWithCells="1">
              <from>
                <xdr:col>1</xdr:col>
                <xdr:colOff>0</xdr:colOff>
                <xdr:row>46</xdr:row>
                <xdr:rowOff>0</xdr:rowOff>
              </from>
              <to>
                <xdr:col>2</xdr:col>
                <xdr:colOff>28575</xdr:colOff>
                <xdr:row>47</xdr:row>
                <xdr:rowOff>0</xdr:rowOff>
              </to>
            </anchor>
          </controlPr>
        </control>
      </mc:Choice>
      <mc:Fallback>
        <control shapeId="21725" r:id="rId229" name="GGDD41"/>
      </mc:Fallback>
    </mc:AlternateContent>
    <mc:AlternateContent>
      <mc:Choice Requires="x14">
        <control shapeId="21726" r:id="rId230" name="GGDD43">
          <controlPr defaultSize="0" autoLine="0" linkedCell="X49" listFillRange="Crops!I2:J409" r:id="rId5">
            <anchor moveWithCells="1" sizeWithCells="1">
              <from>
                <xdr:col>1</xdr:col>
                <xdr:colOff>0</xdr:colOff>
                <xdr:row>48</xdr:row>
                <xdr:rowOff>0</xdr:rowOff>
              </from>
              <to>
                <xdr:col>2</xdr:col>
                <xdr:colOff>28575</xdr:colOff>
                <xdr:row>49</xdr:row>
                <xdr:rowOff>0</xdr:rowOff>
              </to>
            </anchor>
          </controlPr>
        </control>
      </mc:Choice>
      <mc:Fallback>
        <control shapeId="21726" r:id="rId230" name="GGDD43"/>
      </mc:Fallback>
    </mc:AlternateContent>
    <mc:AlternateContent>
      <mc:Choice Requires="x14">
        <control shapeId="21727" r:id="rId231" name="GGDD44">
          <controlPr defaultSize="0" autoLine="0" linkedCell="X50" listFillRange="Crops!I2:J409" r:id="rId5">
            <anchor moveWithCells="1" sizeWithCells="1">
              <from>
                <xdr:col>1</xdr:col>
                <xdr:colOff>0</xdr:colOff>
                <xdr:row>49</xdr:row>
                <xdr:rowOff>0</xdr:rowOff>
              </from>
              <to>
                <xdr:col>2</xdr:col>
                <xdr:colOff>28575</xdr:colOff>
                <xdr:row>50</xdr:row>
                <xdr:rowOff>0</xdr:rowOff>
              </to>
            </anchor>
          </controlPr>
        </control>
      </mc:Choice>
      <mc:Fallback>
        <control shapeId="21727" r:id="rId231" name="GGDD44"/>
      </mc:Fallback>
    </mc:AlternateContent>
    <mc:AlternateContent>
      <mc:Choice Requires="x14">
        <control shapeId="21728" r:id="rId232" name="GGDD45">
          <controlPr defaultSize="0" autoLine="0" linkedCell="X51" listFillRange="Crops!I2:J409" r:id="rId5">
            <anchor moveWithCells="1" sizeWithCells="1">
              <from>
                <xdr:col>1</xdr:col>
                <xdr:colOff>0</xdr:colOff>
                <xdr:row>50</xdr:row>
                <xdr:rowOff>0</xdr:rowOff>
              </from>
              <to>
                <xdr:col>2</xdr:col>
                <xdr:colOff>28575</xdr:colOff>
                <xdr:row>51</xdr:row>
                <xdr:rowOff>0</xdr:rowOff>
              </to>
            </anchor>
          </controlPr>
        </control>
      </mc:Choice>
      <mc:Fallback>
        <control shapeId="21728" r:id="rId232" name="GGDD45"/>
      </mc:Fallback>
    </mc:AlternateContent>
    <mc:AlternateContent>
      <mc:Choice Requires="x14">
        <control shapeId="21729" r:id="rId233" name="GGDD46">
          <controlPr defaultSize="0" autoLine="0" linkedCell="X52" listFillRange="Crops!I2:J409" r:id="rId5">
            <anchor moveWithCells="1" sizeWithCells="1">
              <from>
                <xdr:col>1</xdr:col>
                <xdr:colOff>0</xdr:colOff>
                <xdr:row>51</xdr:row>
                <xdr:rowOff>0</xdr:rowOff>
              </from>
              <to>
                <xdr:col>2</xdr:col>
                <xdr:colOff>28575</xdr:colOff>
                <xdr:row>52</xdr:row>
                <xdr:rowOff>0</xdr:rowOff>
              </to>
            </anchor>
          </controlPr>
        </control>
      </mc:Choice>
      <mc:Fallback>
        <control shapeId="21729" r:id="rId233" name="GGDD46"/>
      </mc:Fallback>
    </mc:AlternateContent>
    <mc:AlternateContent>
      <mc:Choice Requires="x14">
        <control shapeId="21730" r:id="rId234" name="GGDD47">
          <controlPr defaultSize="0" autoLine="0" linkedCell="X53" listFillRange="Crops!I2:J409" r:id="rId5">
            <anchor moveWithCells="1" sizeWithCells="1">
              <from>
                <xdr:col>1</xdr:col>
                <xdr:colOff>0</xdr:colOff>
                <xdr:row>52</xdr:row>
                <xdr:rowOff>0</xdr:rowOff>
              </from>
              <to>
                <xdr:col>2</xdr:col>
                <xdr:colOff>28575</xdr:colOff>
                <xdr:row>53</xdr:row>
                <xdr:rowOff>0</xdr:rowOff>
              </to>
            </anchor>
          </controlPr>
        </control>
      </mc:Choice>
      <mc:Fallback>
        <control shapeId="21730" r:id="rId234" name="GGDD47"/>
      </mc:Fallback>
    </mc:AlternateContent>
    <mc:AlternateContent>
      <mc:Choice Requires="x14">
        <control shapeId="21731" r:id="rId235" name="GGDD48">
          <controlPr defaultSize="0" autoLine="0" linkedCell="X54" listFillRange="Crops!I2:J409" r:id="rId5">
            <anchor moveWithCells="1" sizeWithCells="1">
              <from>
                <xdr:col>1</xdr:col>
                <xdr:colOff>0</xdr:colOff>
                <xdr:row>53</xdr:row>
                <xdr:rowOff>0</xdr:rowOff>
              </from>
              <to>
                <xdr:col>2</xdr:col>
                <xdr:colOff>28575</xdr:colOff>
                <xdr:row>54</xdr:row>
                <xdr:rowOff>0</xdr:rowOff>
              </to>
            </anchor>
          </controlPr>
        </control>
      </mc:Choice>
      <mc:Fallback>
        <control shapeId="21731" r:id="rId235" name="GGDD48"/>
      </mc:Fallback>
    </mc:AlternateContent>
    <mc:AlternateContent>
      <mc:Choice Requires="x14">
        <control shapeId="21732" r:id="rId236" name="GGDD49">
          <controlPr defaultSize="0" autoLine="0" linkedCell="X55" listFillRange="Crops!I2:J409" r:id="rId5">
            <anchor moveWithCells="1" sizeWithCells="1">
              <from>
                <xdr:col>1</xdr:col>
                <xdr:colOff>0</xdr:colOff>
                <xdr:row>54</xdr:row>
                <xdr:rowOff>0</xdr:rowOff>
              </from>
              <to>
                <xdr:col>2</xdr:col>
                <xdr:colOff>28575</xdr:colOff>
                <xdr:row>55</xdr:row>
                <xdr:rowOff>0</xdr:rowOff>
              </to>
            </anchor>
          </controlPr>
        </control>
      </mc:Choice>
      <mc:Fallback>
        <control shapeId="21732" r:id="rId236" name="GGDD49"/>
      </mc:Fallback>
    </mc:AlternateContent>
    <mc:AlternateContent>
      <mc:Choice Requires="x14">
        <control shapeId="21733" r:id="rId237" name="GGDD42">
          <controlPr defaultSize="0" autoLine="0" linkedCell="X48" listFillRange="Crops!I2:J409" r:id="rId5">
            <anchor moveWithCells="1" sizeWithCells="1">
              <from>
                <xdr:col>1</xdr:col>
                <xdr:colOff>0</xdr:colOff>
                <xdr:row>47</xdr:row>
                <xdr:rowOff>0</xdr:rowOff>
              </from>
              <to>
                <xdr:col>2</xdr:col>
                <xdr:colOff>28575</xdr:colOff>
                <xdr:row>48</xdr:row>
                <xdr:rowOff>0</xdr:rowOff>
              </to>
            </anchor>
          </controlPr>
        </control>
      </mc:Choice>
      <mc:Fallback>
        <control shapeId="21733" r:id="rId237" name="GGDD42"/>
      </mc:Fallback>
    </mc:AlternateContent>
    <mc:AlternateContent>
      <mc:Choice Requires="x14">
        <control shapeId="21734" r:id="rId238" name="GGDD50">
          <controlPr defaultSize="0" autoLine="0" linkedCell="X56" listFillRange="Crops!I2:J409" r:id="rId5">
            <anchor moveWithCells="1" sizeWithCells="1">
              <from>
                <xdr:col>1</xdr:col>
                <xdr:colOff>0</xdr:colOff>
                <xdr:row>55</xdr:row>
                <xdr:rowOff>0</xdr:rowOff>
              </from>
              <to>
                <xdr:col>2</xdr:col>
                <xdr:colOff>28575</xdr:colOff>
                <xdr:row>56</xdr:row>
                <xdr:rowOff>0</xdr:rowOff>
              </to>
            </anchor>
          </controlPr>
        </control>
      </mc:Choice>
      <mc:Fallback>
        <control shapeId="21734" r:id="rId238" name="GGDD50"/>
      </mc:Fallback>
    </mc:AlternateContent>
    <mc:AlternateContent>
      <mc:Choice Requires="x14">
        <control shapeId="21796" r:id="rId239" name="DDCROPSCOUNTRY3101">
          <controlPr defaultSize="0" autoLine="0" linkedCell="Y37" listFillRange="Countries!F2:H252" r:id="rId7">
            <anchor moveWithCells="1" sizeWithCells="1">
              <from>
                <xdr:col>14</xdr:col>
                <xdr:colOff>0</xdr:colOff>
                <xdr:row>36</xdr:row>
                <xdr:rowOff>0</xdr:rowOff>
              </from>
              <to>
                <xdr:col>14</xdr:col>
                <xdr:colOff>714375</xdr:colOff>
                <xdr:row>37</xdr:row>
                <xdr:rowOff>0</xdr:rowOff>
              </to>
            </anchor>
          </controlPr>
        </control>
      </mc:Choice>
      <mc:Fallback>
        <control shapeId="21796" r:id="rId239" name="DDCROPSCOUNTRY3101"/>
      </mc:Fallback>
    </mc:AlternateContent>
    <mc:AlternateContent>
      <mc:Choice Requires="x14">
        <control shapeId="21797" r:id="rId240" name="DDCROPSCOUNTRY3102">
          <controlPr defaultSize="0" autoLine="0" linkedCell="Z37" listFillRange="Countries!F2:H252" r:id="rId7">
            <anchor moveWithCells="1" sizeWithCells="1">
              <from>
                <xdr:col>14</xdr:col>
                <xdr:colOff>733425</xdr:colOff>
                <xdr:row>36</xdr:row>
                <xdr:rowOff>0</xdr:rowOff>
              </from>
              <to>
                <xdr:col>14</xdr:col>
                <xdr:colOff>1447800</xdr:colOff>
                <xdr:row>37</xdr:row>
                <xdr:rowOff>0</xdr:rowOff>
              </to>
            </anchor>
          </controlPr>
        </control>
      </mc:Choice>
      <mc:Fallback>
        <control shapeId="21797" r:id="rId240" name="DDCROPSCOUNTRY3102"/>
      </mc:Fallback>
    </mc:AlternateContent>
    <mc:AlternateContent>
      <mc:Choice Requires="x14">
        <control shapeId="21798" r:id="rId241" name="DDCROPSCOUNTRY3103">
          <controlPr defaultSize="0" autoLine="0" linkedCell="AA37" listFillRange="Countries!F2:H252" r:id="rId9">
            <anchor moveWithCells="1" sizeWithCells="1">
              <from>
                <xdr:col>14</xdr:col>
                <xdr:colOff>1466850</xdr:colOff>
                <xdr:row>36</xdr:row>
                <xdr:rowOff>0</xdr:rowOff>
              </from>
              <to>
                <xdr:col>14</xdr:col>
                <xdr:colOff>2190750</xdr:colOff>
                <xdr:row>37</xdr:row>
                <xdr:rowOff>0</xdr:rowOff>
              </to>
            </anchor>
          </controlPr>
        </control>
      </mc:Choice>
      <mc:Fallback>
        <control shapeId="21798" r:id="rId241" name="DDCROPSCOUNTRY3103"/>
      </mc:Fallback>
    </mc:AlternateContent>
    <mc:AlternateContent>
      <mc:Choice Requires="x14">
        <control shapeId="21799" r:id="rId242" name="DDCROPSCOUNTRY3104">
          <controlPr defaultSize="0" autoLine="0" linkedCell="AB37" listFillRange="Countries!F2:H252" r:id="rId7">
            <anchor moveWithCells="1" sizeWithCells="1">
              <from>
                <xdr:col>14</xdr:col>
                <xdr:colOff>2228850</xdr:colOff>
                <xdr:row>36</xdr:row>
                <xdr:rowOff>0</xdr:rowOff>
              </from>
              <to>
                <xdr:col>14</xdr:col>
                <xdr:colOff>2943225</xdr:colOff>
                <xdr:row>37</xdr:row>
                <xdr:rowOff>0</xdr:rowOff>
              </to>
            </anchor>
          </controlPr>
        </control>
      </mc:Choice>
      <mc:Fallback>
        <control shapeId="21799" r:id="rId242" name="DDCROPSCOUNTRY3104"/>
      </mc:Fallback>
    </mc:AlternateContent>
    <mc:AlternateContent>
      <mc:Choice Requires="x14">
        <control shapeId="21800" r:id="rId243" name="DDCROPSCOUNTRY3105">
          <controlPr defaultSize="0" autoLine="0" linkedCell="AC37" listFillRange="Countries!F2:H252" r:id="rId9">
            <anchor moveWithCells="1" sizeWithCells="1">
              <from>
                <xdr:col>14</xdr:col>
                <xdr:colOff>2952750</xdr:colOff>
                <xdr:row>36</xdr:row>
                <xdr:rowOff>0</xdr:rowOff>
              </from>
              <to>
                <xdr:col>14</xdr:col>
                <xdr:colOff>3676650</xdr:colOff>
                <xdr:row>37</xdr:row>
                <xdr:rowOff>0</xdr:rowOff>
              </to>
            </anchor>
          </controlPr>
        </control>
      </mc:Choice>
      <mc:Fallback>
        <control shapeId="21800" r:id="rId243" name="DDCROPSCOUNTRY3105"/>
      </mc:Fallback>
    </mc:AlternateContent>
    <mc:AlternateContent>
      <mc:Choice Requires="x14">
        <control shapeId="21801" r:id="rId244" name="DDCROPSCOUNTRY3106">
          <controlPr defaultSize="0" autoLine="0" linkedCell="AD37" listFillRange="Countries!F2:H252" r:id="rId7">
            <anchor moveWithCells="1" sizeWithCells="1">
              <from>
                <xdr:col>14</xdr:col>
                <xdr:colOff>3695700</xdr:colOff>
                <xdr:row>36</xdr:row>
                <xdr:rowOff>0</xdr:rowOff>
              </from>
              <to>
                <xdr:col>15</xdr:col>
                <xdr:colOff>114300</xdr:colOff>
                <xdr:row>37</xdr:row>
                <xdr:rowOff>0</xdr:rowOff>
              </to>
            </anchor>
          </controlPr>
        </control>
      </mc:Choice>
      <mc:Fallback>
        <control shapeId="21801" r:id="rId244" name="DDCROPSCOUNTRY3106"/>
      </mc:Fallback>
    </mc:AlternateContent>
    <mc:AlternateContent>
      <mc:Choice Requires="x14">
        <control shapeId="21802" r:id="rId245" name="DDCROPSCOUNTRY3201">
          <controlPr defaultSize="0" autoLine="0" linkedCell="Y38" listFillRange="Countries!F2:H252" r:id="rId7">
            <anchor moveWithCells="1" sizeWithCells="1">
              <from>
                <xdr:col>14</xdr:col>
                <xdr:colOff>0</xdr:colOff>
                <xdr:row>37</xdr:row>
                <xdr:rowOff>0</xdr:rowOff>
              </from>
              <to>
                <xdr:col>14</xdr:col>
                <xdr:colOff>714375</xdr:colOff>
                <xdr:row>38</xdr:row>
                <xdr:rowOff>0</xdr:rowOff>
              </to>
            </anchor>
          </controlPr>
        </control>
      </mc:Choice>
      <mc:Fallback>
        <control shapeId="21802" r:id="rId245" name="DDCROPSCOUNTRY3201"/>
      </mc:Fallback>
    </mc:AlternateContent>
    <mc:AlternateContent>
      <mc:Choice Requires="x14">
        <control shapeId="21803" r:id="rId246" name="DDCROPSCOUNTRY3202">
          <controlPr defaultSize="0" autoLine="0" linkedCell="Z38" listFillRange="Countries!F2:H252" r:id="rId7">
            <anchor moveWithCells="1" sizeWithCells="1">
              <from>
                <xdr:col>14</xdr:col>
                <xdr:colOff>733425</xdr:colOff>
                <xdr:row>37</xdr:row>
                <xdr:rowOff>0</xdr:rowOff>
              </from>
              <to>
                <xdr:col>14</xdr:col>
                <xdr:colOff>1447800</xdr:colOff>
                <xdr:row>38</xdr:row>
                <xdr:rowOff>0</xdr:rowOff>
              </to>
            </anchor>
          </controlPr>
        </control>
      </mc:Choice>
      <mc:Fallback>
        <control shapeId="21803" r:id="rId246" name="DDCROPSCOUNTRY3202"/>
      </mc:Fallback>
    </mc:AlternateContent>
    <mc:AlternateContent>
      <mc:Choice Requires="x14">
        <control shapeId="21804" r:id="rId247" name="DDCROPSCOUNTRY3203">
          <controlPr defaultSize="0" autoLine="0" linkedCell="AA38" listFillRange="Countries!F2:H252" r:id="rId9">
            <anchor moveWithCells="1" sizeWithCells="1">
              <from>
                <xdr:col>14</xdr:col>
                <xdr:colOff>1466850</xdr:colOff>
                <xdr:row>37</xdr:row>
                <xdr:rowOff>0</xdr:rowOff>
              </from>
              <to>
                <xdr:col>14</xdr:col>
                <xdr:colOff>2190750</xdr:colOff>
                <xdr:row>38</xdr:row>
                <xdr:rowOff>0</xdr:rowOff>
              </to>
            </anchor>
          </controlPr>
        </control>
      </mc:Choice>
      <mc:Fallback>
        <control shapeId="21804" r:id="rId247" name="DDCROPSCOUNTRY3203"/>
      </mc:Fallback>
    </mc:AlternateContent>
    <mc:AlternateContent>
      <mc:Choice Requires="x14">
        <control shapeId="21805" r:id="rId248" name="DDCROPSCOUNTRY3204">
          <controlPr defaultSize="0" autoLine="0" linkedCell="AB38" listFillRange="Countries!F2:H252" r:id="rId7">
            <anchor moveWithCells="1" sizeWithCells="1">
              <from>
                <xdr:col>14</xdr:col>
                <xdr:colOff>2228850</xdr:colOff>
                <xdr:row>37</xdr:row>
                <xdr:rowOff>0</xdr:rowOff>
              </from>
              <to>
                <xdr:col>14</xdr:col>
                <xdr:colOff>2943225</xdr:colOff>
                <xdr:row>38</xdr:row>
                <xdr:rowOff>0</xdr:rowOff>
              </to>
            </anchor>
          </controlPr>
        </control>
      </mc:Choice>
      <mc:Fallback>
        <control shapeId="21805" r:id="rId248" name="DDCROPSCOUNTRY3204"/>
      </mc:Fallback>
    </mc:AlternateContent>
    <mc:AlternateContent>
      <mc:Choice Requires="x14">
        <control shapeId="21806" r:id="rId249" name="DDCROPSCOUNTRY3205">
          <controlPr defaultSize="0" autoLine="0" linkedCell="AC38" listFillRange="Countries!F2:H252" r:id="rId9">
            <anchor moveWithCells="1" sizeWithCells="1">
              <from>
                <xdr:col>14</xdr:col>
                <xdr:colOff>2952750</xdr:colOff>
                <xdr:row>37</xdr:row>
                <xdr:rowOff>0</xdr:rowOff>
              </from>
              <to>
                <xdr:col>14</xdr:col>
                <xdr:colOff>3676650</xdr:colOff>
                <xdr:row>38</xdr:row>
                <xdr:rowOff>0</xdr:rowOff>
              </to>
            </anchor>
          </controlPr>
        </control>
      </mc:Choice>
      <mc:Fallback>
        <control shapeId="21806" r:id="rId249" name="DDCROPSCOUNTRY3205"/>
      </mc:Fallback>
    </mc:AlternateContent>
    <mc:AlternateContent>
      <mc:Choice Requires="x14">
        <control shapeId="21807" r:id="rId250" name="DDCROPSCOUNTRY3206">
          <controlPr defaultSize="0" autoLine="0" linkedCell="AD38" listFillRange="Countries!F2:H252" r:id="rId7">
            <anchor moveWithCells="1" sizeWithCells="1">
              <from>
                <xdr:col>14</xdr:col>
                <xdr:colOff>3695700</xdr:colOff>
                <xdr:row>37</xdr:row>
                <xdr:rowOff>0</xdr:rowOff>
              </from>
              <to>
                <xdr:col>15</xdr:col>
                <xdr:colOff>114300</xdr:colOff>
                <xdr:row>38</xdr:row>
                <xdr:rowOff>0</xdr:rowOff>
              </to>
            </anchor>
          </controlPr>
        </control>
      </mc:Choice>
      <mc:Fallback>
        <control shapeId="21807" r:id="rId250" name="DDCROPSCOUNTRY3206"/>
      </mc:Fallback>
    </mc:AlternateContent>
    <mc:AlternateContent>
      <mc:Choice Requires="x14">
        <control shapeId="21808" r:id="rId251" name="DDCROPSCOUNTRY3301">
          <controlPr defaultSize="0" autoLine="0" linkedCell="Y39" listFillRange="Countries!F2:H252" r:id="rId7">
            <anchor moveWithCells="1" sizeWithCells="1">
              <from>
                <xdr:col>14</xdr:col>
                <xdr:colOff>0</xdr:colOff>
                <xdr:row>38</xdr:row>
                <xdr:rowOff>0</xdr:rowOff>
              </from>
              <to>
                <xdr:col>14</xdr:col>
                <xdr:colOff>714375</xdr:colOff>
                <xdr:row>39</xdr:row>
                <xdr:rowOff>0</xdr:rowOff>
              </to>
            </anchor>
          </controlPr>
        </control>
      </mc:Choice>
      <mc:Fallback>
        <control shapeId="21808" r:id="rId251" name="DDCROPSCOUNTRY3301"/>
      </mc:Fallback>
    </mc:AlternateContent>
    <mc:AlternateContent>
      <mc:Choice Requires="x14">
        <control shapeId="21809" r:id="rId252" name="DDCROPSCOUNTRY3302">
          <controlPr defaultSize="0" autoLine="0" linkedCell="Z39" listFillRange="Countries!F2:H252" r:id="rId7">
            <anchor moveWithCells="1" sizeWithCells="1">
              <from>
                <xdr:col>14</xdr:col>
                <xdr:colOff>733425</xdr:colOff>
                <xdr:row>38</xdr:row>
                <xdr:rowOff>0</xdr:rowOff>
              </from>
              <to>
                <xdr:col>14</xdr:col>
                <xdr:colOff>1447800</xdr:colOff>
                <xdr:row>39</xdr:row>
                <xdr:rowOff>0</xdr:rowOff>
              </to>
            </anchor>
          </controlPr>
        </control>
      </mc:Choice>
      <mc:Fallback>
        <control shapeId="21809" r:id="rId252" name="DDCROPSCOUNTRY3302"/>
      </mc:Fallback>
    </mc:AlternateContent>
    <mc:AlternateContent>
      <mc:Choice Requires="x14">
        <control shapeId="21810" r:id="rId253" name="DDCROPSCOUNTRY3303">
          <controlPr defaultSize="0" autoLine="0" linkedCell="AA39" listFillRange="Countries!F2:H252" r:id="rId9">
            <anchor moveWithCells="1" sizeWithCells="1">
              <from>
                <xdr:col>14</xdr:col>
                <xdr:colOff>1466850</xdr:colOff>
                <xdr:row>38</xdr:row>
                <xdr:rowOff>0</xdr:rowOff>
              </from>
              <to>
                <xdr:col>14</xdr:col>
                <xdr:colOff>2190750</xdr:colOff>
                <xdr:row>39</xdr:row>
                <xdr:rowOff>0</xdr:rowOff>
              </to>
            </anchor>
          </controlPr>
        </control>
      </mc:Choice>
      <mc:Fallback>
        <control shapeId="21810" r:id="rId253" name="DDCROPSCOUNTRY3303"/>
      </mc:Fallback>
    </mc:AlternateContent>
    <mc:AlternateContent>
      <mc:Choice Requires="x14">
        <control shapeId="21811" r:id="rId254" name="DDCROPSCOUNTRY3304">
          <controlPr defaultSize="0" autoLine="0" linkedCell="AB39" listFillRange="Countries!F2:H252" r:id="rId7">
            <anchor moveWithCells="1" sizeWithCells="1">
              <from>
                <xdr:col>14</xdr:col>
                <xdr:colOff>2228850</xdr:colOff>
                <xdr:row>38</xdr:row>
                <xdr:rowOff>0</xdr:rowOff>
              </from>
              <to>
                <xdr:col>14</xdr:col>
                <xdr:colOff>2943225</xdr:colOff>
                <xdr:row>39</xdr:row>
                <xdr:rowOff>0</xdr:rowOff>
              </to>
            </anchor>
          </controlPr>
        </control>
      </mc:Choice>
      <mc:Fallback>
        <control shapeId="21811" r:id="rId254" name="DDCROPSCOUNTRY3304"/>
      </mc:Fallback>
    </mc:AlternateContent>
    <mc:AlternateContent>
      <mc:Choice Requires="x14">
        <control shapeId="21812" r:id="rId255" name="DDCROPSCOUNTRY3305">
          <controlPr defaultSize="0" autoLine="0" linkedCell="AC39" listFillRange="Countries!F2:H252" r:id="rId9">
            <anchor moveWithCells="1" sizeWithCells="1">
              <from>
                <xdr:col>14</xdr:col>
                <xdr:colOff>2952750</xdr:colOff>
                <xdr:row>38</xdr:row>
                <xdr:rowOff>0</xdr:rowOff>
              </from>
              <to>
                <xdr:col>14</xdr:col>
                <xdr:colOff>3676650</xdr:colOff>
                <xdr:row>39</xdr:row>
                <xdr:rowOff>0</xdr:rowOff>
              </to>
            </anchor>
          </controlPr>
        </control>
      </mc:Choice>
      <mc:Fallback>
        <control shapeId="21812" r:id="rId255" name="DDCROPSCOUNTRY3305"/>
      </mc:Fallback>
    </mc:AlternateContent>
    <mc:AlternateContent>
      <mc:Choice Requires="x14">
        <control shapeId="21813" r:id="rId256" name="DDCROPSCOUNTRY3306">
          <controlPr defaultSize="0" autoLine="0" linkedCell="AD39" listFillRange="Countries!F2:H252" r:id="rId7">
            <anchor moveWithCells="1" sizeWithCells="1">
              <from>
                <xdr:col>14</xdr:col>
                <xdr:colOff>3695700</xdr:colOff>
                <xdr:row>38</xdr:row>
                <xdr:rowOff>0</xdr:rowOff>
              </from>
              <to>
                <xdr:col>15</xdr:col>
                <xdr:colOff>114300</xdr:colOff>
                <xdr:row>39</xdr:row>
                <xdr:rowOff>0</xdr:rowOff>
              </to>
            </anchor>
          </controlPr>
        </control>
      </mc:Choice>
      <mc:Fallback>
        <control shapeId="21813" r:id="rId256" name="DDCROPSCOUNTRY3306"/>
      </mc:Fallback>
    </mc:AlternateContent>
    <mc:AlternateContent>
      <mc:Choice Requires="x14">
        <control shapeId="21814" r:id="rId257" name="DDCROPSCOUNTRY3401">
          <controlPr defaultSize="0" autoLine="0" linkedCell="Y40" listFillRange="Countries!F2:H252" r:id="rId7">
            <anchor moveWithCells="1" sizeWithCells="1">
              <from>
                <xdr:col>14</xdr:col>
                <xdr:colOff>0</xdr:colOff>
                <xdr:row>39</xdr:row>
                <xdr:rowOff>0</xdr:rowOff>
              </from>
              <to>
                <xdr:col>14</xdr:col>
                <xdr:colOff>714375</xdr:colOff>
                <xdr:row>40</xdr:row>
                <xdr:rowOff>0</xdr:rowOff>
              </to>
            </anchor>
          </controlPr>
        </control>
      </mc:Choice>
      <mc:Fallback>
        <control shapeId="21814" r:id="rId257" name="DDCROPSCOUNTRY3401"/>
      </mc:Fallback>
    </mc:AlternateContent>
    <mc:AlternateContent>
      <mc:Choice Requires="x14">
        <control shapeId="21815" r:id="rId258" name="DDCROPSCOUNTRY3402">
          <controlPr defaultSize="0" autoLine="0" linkedCell="Z40" listFillRange="Countries!F2:H252" r:id="rId7">
            <anchor moveWithCells="1" sizeWithCells="1">
              <from>
                <xdr:col>14</xdr:col>
                <xdr:colOff>733425</xdr:colOff>
                <xdr:row>39</xdr:row>
                <xdr:rowOff>0</xdr:rowOff>
              </from>
              <to>
                <xdr:col>14</xdr:col>
                <xdr:colOff>1447800</xdr:colOff>
                <xdr:row>40</xdr:row>
                <xdr:rowOff>0</xdr:rowOff>
              </to>
            </anchor>
          </controlPr>
        </control>
      </mc:Choice>
      <mc:Fallback>
        <control shapeId="21815" r:id="rId258" name="DDCROPSCOUNTRY3402"/>
      </mc:Fallback>
    </mc:AlternateContent>
    <mc:AlternateContent>
      <mc:Choice Requires="x14">
        <control shapeId="21816" r:id="rId259" name="DDCROPSCOUNTRY3403">
          <controlPr defaultSize="0" autoLine="0" linkedCell="AA40" listFillRange="Countries!F2:H252" r:id="rId9">
            <anchor moveWithCells="1" sizeWithCells="1">
              <from>
                <xdr:col>14</xdr:col>
                <xdr:colOff>1466850</xdr:colOff>
                <xdr:row>39</xdr:row>
                <xdr:rowOff>0</xdr:rowOff>
              </from>
              <to>
                <xdr:col>14</xdr:col>
                <xdr:colOff>2190750</xdr:colOff>
                <xdr:row>40</xdr:row>
                <xdr:rowOff>0</xdr:rowOff>
              </to>
            </anchor>
          </controlPr>
        </control>
      </mc:Choice>
      <mc:Fallback>
        <control shapeId="21816" r:id="rId259" name="DDCROPSCOUNTRY3403"/>
      </mc:Fallback>
    </mc:AlternateContent>
    <mc:AlternateContent>
      <mc:Choice Requires="x14">
        <control shapeId="21817" r:id="rId260" name="DDCROPSCOUNTRY3404">
          <controlPr defaultSize="0" autoLine="0" linkedCell="AB40" listFillRange="Countries!F2:H252" r:id="rId7">
            <anchor moveWithCells="1" sizeWithCells="1">
              <from>
                <xdr:col>14</xdr:col>
                <xdr:colOff>2228850</xdr:colOff>
                <xdr:row>39</xdr:row>
                <xdr:rowOff>0</xdr:rowOff>
              </from>
              <to>
                <xdr:col>14</xdr:col>
                <xdr:colOff>2943225</xdr:colOff>
                <xdr:row>40</xdr:row>
                <xdr:rowOff>0</xdr:rowOff>
              </to>
            </anchor>
          </controlPr>
        </control>
      </mc:Choice>
      <mc:Fallback>
        <control shapeId="21817" r:id="rId260" name="DDCROPSCOUNTRY3404"/>
      </mc:Fallback>
    </mc:AlternateContent>
    <mc:AlternateContent>
      <mc:Choice Requires="x14">
        <control shapeId="21818" r:id="rId261" name="DDCROPSCOUNTRY3405">
          <controlPr defaultSize="0" autoLine="0" linkedCell="AC40" listFillRange="Countries!F2:H252" r:id="rId9">
            <anchor moveWithCells="1" sizeWithCells="1">
              <from>
                <xdr:col>14</xdr:col>
                <xdr:colOff>2952750</xdr:colOff>
                <xdr:row>39</xdr:row>
                <xdr:rowOff>0</xdr:rowOff>
              </from>
              <to>
                <xdr:col>14</xdr:col>
                <xdr:colOff>3676650</xdr:colOff>
                <xdr:row>40</xdr:row>
                <xdr:rowOff>0</xdr:rowOff>
              </to>
            </anchor>
          </controlPr>
        </control>
      </mc:Choice>
      <mc:Fallback>
        <control shapeId="21818" r:id="rId261" name="DDCROPSCOUNTRY3405"/>
      </mc:Fallback>
    </mc:AlternateContent>
    <mc:AlternateContent>
      <mc:Choice Requires="x14">
        <control shapeId="21819" r:id="rId262" name="DDCROPSCOUNTRY3406">
          <controlPr defaultSize="0" autoLine="0" linkedCell="AD40" listFillRange="Countries!F2:H252" r:id="rId7">
            <anchor moveWithCells="1" sizeWithCells="1">
              <from>
                <xdr:col>14</xdr:col>
                <xdr:colOff>3695700</xdr:colOff>
                <xdr:row>39</xdr:row>
                <xdr:rowOff>0</xdr:rowOff>
              </from>
              <to>
                <xdr:col>15</xdr:col>
                <xdr:colOff>114300</xdr:colOff>
                <xdr:row>40</xdr:row>
                <xdr:rowOff>0</xdr:rowOff>
              </to>
            </anchor>
          </controlPr>
        </control>
      </mc:Choice>
      <mc:Fallback>
        <control shapeId="21819" r:id="rId262" name="DDCROPSCOUNTRY3406"/>
      </mc:Fallback>
    </mc:AlternateContent>
    <mc:AlternateContent>
      <mc:Choice Requires="x14">
        <control shapeId="21820" r:id="rId263" name="DDCROPSCOUNTRY3501">
          <controlPr defaultSize="0" autoLine="0" linkedCell="Y41" listFillRange="Countries!F2:H252" r:id="rId7">
            <anchor moveWithCells="1" sizeWithCells="1">
              <from>
                <xdr:col>14</xdr:col>
                <xdr:colOff>0</xdr:colOff>
                <xdr:row>40</xdr:row>
                <xdr:rowOff>0</xdr:rowOff>
              </from>
              <to>
                <xdr:col>14</xdr:col>
                <xdr:colOff>714375</xdr:colOff>
                <xdr:row>41</xdr:row>
                <xdr:rowOff>0</xdr:rowOff>
              </to>
            </anchor>
          </controlPr>
        </control>
      </mc:Choice>
      <mc:Fallback>
        <control shapeId="21820" r:id="rId263" name="DDCROPSCOUNTRY3501"/>
      </mc:Fallback>
    </mc:AlternateContent>
    <mc:AlternateContent>
      <mc:Choice Requires="x14">
        <control shapeId="21821" r:id="rId264" name="DDCROPSCOUNTRY3502">
          <controlPr defaultSize="0" autoLine="0" linkedCell="Z41" listFillRange="Countries!F2:H252" r:id="rId7">
            <anchor moveWithCells="1" sizeWithCells="1">
              <from>
                <xdr:col>14</xdr:col>
                <xdr:colOff>733425</xdr:colOff>
                <xdr:row>40</xdr:row>
                <xdr:rowOff>0</xdr:rowOff>
              </from>
              <to>
                <xdr:col>14</xdr:col>
                <xdr:colOff>1447800</xdr:colOff>
                <xdr:row>41</xdr:row>
                <xdr:rowOff>0</xdr:rowOff>
              </to>
            </anchor>
          </controlPr>
        </control>
      </mc:Choice>
      <mc:Fallback>
        <control shapeId="21821" r:id="rId264" name="DDCROPSCOUNTRY3502"/>
      </mc:Fallback>
    </mc:AlternateContent>
    <mc:AlternateContent>
      <mc:Choice Requires="x14">
        <control shapeId="21822" r:id="rId265" name="DDCROPSCOUNTRY3503">
          <controlPr defaultSize="0" autoLine="0" linkedCell="AA41" listFillRange="Countries!F2:H252" r:id="rId9">
            <anchor moveWithCells="1" sizeWithCells="1">
              <from>
                <xdr:col>14</xdr:col>
                <xdr:colOff>1466850</xdr:colOff>
                <xdr:row>40</xdr:row>
                <xdr:rowOff>0</xdr:rowOff>
              </from>
              <to>
                <xdr:col>14</xdr:col>
                <xdr:colOff>2190750</xdr:colOff>
                <xdr:row>41</xdr:row>
                <xdr:rowOff>0</xdr:rowOff>
              </to>
            </anchor>
          </controlPr>
        </control>
      </mc:Choice>
      <mc:Fallback>
        <control shapeId="21822" r:id="rId265" name="DDCROPSCOUNTRY3503"/>
      </mc:Fallback>
    </mc:AlternateContent>
    <mc:AlternateContent>
      <mc:Choice Requires="x14">
        <control shapeId="21823" r:id="rId266" name="DDCROPSCOUNTRY3504">
          <controlPr defaultSize="0" autoLine="0" linkedCell="AB41" listFillRange="Countries!F2:H252" r:id="rId7">
            <anchor moveWithCells="1" sizeWithCells="1">
              <from>
                <xdr:col>14</xdr:col>
                <xdr:colOff>2228850</xdr:colOff>
                <xdr:row>40</xdr:row>
                <xdr:rowOff>0</xdr:rowOff>
              </from>
              <to>
                <xdr:col>14</xdr:col>
                <xdr:colOff>2943225</xdr:colOff>
                <xdr:row>41</xdr:row>
                <xdr:rowOff>0</xdr:rowOff>
              </to>
            </anchor>
          </controlPr>
        </control>
      </mc:Choice>
      <mc:Fallback>
        <control shapeId="21823" r:id="rId266" name="DDCROPSCOUNTRY3504"/>
      </mc:Fallback>
    </mc:AlternateContent>
    <mc:AlternateContent>
      <mc:Choice Requires="x14">
        <control shapeId="21824" r:id="rId267" name="DDCROPSCOUNTRY3505">
          <controlPr defaultSize="0" autoLine="0" linkedCell="AC41" listFillRange="Countries!F2:H252" r:id="rId9">
            <anchor moveWithCells="1" sizeWithCells="1">
              <from>
                <xdr:col>14</xdr:col>
                <xdr:colOff>2952750</xdr:colOff>
                <xdr:row>40</xdr:row>
                <xdr:rowOff>0</xdr:rowOff>
              </from>
              <to>
                <xdr:col>14</xdr:col>
                <xdr:colOff>3676650</xdr:colOff>
                <xdr:row>41</xdr:row>
                <xdr:rowOff>0</xdr:rowOff>
              </to>
            </anchor>
          </controlPr>
        </control>
      </mc:Choice>
      <mc:Fallback>
        <control shapeId="21824" r:id="rId267" name="DDCROPSCOUNTRY3505"/>
      </mc:Fallback>
    </mc:AlternateContent>
    <mc:AlternateContent>
      <mc:Choice Requires="x14">
        <control shapeId="21825" r:id="rId268" name="DDCROPSCOUNTRY3506">
          <controlPr defaultSize="0" autoLine="0" linkedCell="AD41" listFillRange="Countries!F2:H252" r:id="rId7">
            <anchor moveWithCells="1" sizeWithCells="1">
              <from>
                <xdr:col>14</xdr:col>
                <xdr:colOff>3695700</xdr:colOff>
                <xdr:row>40</xdr:row>
                <xdr:rowOff>0</xdr:rowOff>
              </from>
              <to>
                <xdr:col>15</xdr:col>
                <xdr:colOff>114300</xdr:colOff>
                <xdr:row>41</xdr:row>
                <xdr:rowOff>0</xdr:rowOff>
              </to>
            </anchor>
          </controlPr>
        </control>
      </mc:Choice>
      <mc:Fallback>
        <control shapeId="21825" r:id="rId268" name="DDCROPSCOUNTRY3506"/>
      </mc:Fallback>
    </mc:AlternateContent>
    <mc:AlternateContent>
      <mc:Choice Requires="x14">
        <control shapeId="21826" r:id="rId269" name="DDCROPSCOUNTRY3601">
          <controlPr defaultSize="0" autoLine="0" linkedCell="Y42" listFillRange="Countries!F2:H252" r:id="rId7">
            <anchor moveWithCells="1" sizeWithCells="1">
              <from>
                <xdr:col>14</xdr:col>
                <xdr:colOff>0</xdr:colOff>
                <xdr:row>41</xdr:row>
                <xdr:rowOff>0</xdr:rowOff>
              </from>
              <to>
                <xdr:col>14</xdr:col>
                <xdr:colOff>714375</xdr:colOff>
                <xdr:row>42</xdr:row>
                <xdr:rowOff>0</xdr:rowOff>
              </to>
            </anchor>
          </controlPr>
        </control>
      </mc:Choice>
      <mc:Fallback>
        <control shapeId="21826" r:id="rId269" name="DDCROPSCOUNTRY3601"/>
      </mc:Fallback>
    </mc:AlternateContent>
    <mc:AlternateContent>
      <mc:Choice Requires="x14">
        <control shapeId="21827" r:id="rId270" name="DDCROPSCOUNTRY3602">
          <controlPr defaultSize="0" autoLine="0" linkedCell="Z42" listFillRange="Countries!F2:H252" r:id="rId7">
            <anchor moveWithCells="1" sizeWithCells="1">
              <from>
                <xdr:col>14</xdr:col>
                <xdr:colOff>733425</xdr:colOff>
                <xdr:row>41</xdr:row>
                <xdr:rowOff>0</xdr:rowOff>
              </from>
              <to>
                <xdr:col>14</xdr:col>
                <xdr:colOff>1447800</xdr:colOff>
                <xdr:row>42</xdr:row>
                <xdr:rowOff>0</xdr:rowOff>
              </to>
            </anchor>
          </controlPr>
        </control>
      </mc:Choice>
      <mc:Fallback>
        <control shapeId="21827" r:id="rId270" name="DDCROPSCOUNTRY3602"/>
      </mc:Fallback>
    </mc:AlternateContent>
    <mc:AlternateContent>
      <mc:Choice Requires="x14">
        <control shapeId="21828" r:id="rId271" name="DDCROPSCOUNTRY3603">
          <controlPr defaultSize="0" autoLine="0" linkedCell="AA42" listFillRange="Countries!F2:H252" r:id="rId9">
            <anchor moveWithCells="1" sizeWithCells="1">
              <from>
                <xdr:col>14</xdr:col>
                <xdr:colOff>1466850</xdr:colOff>
                <xdr:row>41</xdr:row>
                <xdr:rowOff>0</xdr:rowOff>
              </from>
              <to>
                <xdr:col>14</xdr:col>
                <xdr:colOff>2190750</xdr:colOff>
                <xdr:row>42</xdr:row>
                <xdr:rowOff>0</xdr:rowOff>
              </to>
            </anchor>
          </controlPr>
        </control>
      </mc:Choice>
      <mc:Fallback>
        <control shapeId="21828" r:id="rId271" name="DDCROPSCOUNTRY3603"/>
      </mc:Fallback>
    </mc:AlternateContent>
    <mc:AlternateContent>
      <mc:Choice Requires="x14">
        <control shapeId="21829" r:id="rId272" name="DDCROPSCOUNTRY3604">
          <controlPr defaultSize="0" autoLine="0" linkedCell="AB42" listFillRange="Countries!F2:H252" r:id="rId7">
            <anchor moveWithCells="1" sizeWithCells="1">
              <from>
                <xdr:col>14</xdr:col>
                <xdr:colOff>2228850</xdr:colOff>
                <xdr:row>41</xdr:row>
                <xdr:rowOff>0</xdr:rowOff>
              </from>
              <to>
                <xdr:col>14</xdr:col>
                <xdr:colOff>2943225</xdr:colOff>
                <xdr:row>42</xdr:row>
                <xdr:rowOff>0</xdr:rowOff>
              </to>
            </anchor>
          </controlPr>
        </control>
      </mc:Choice>
      <mc:Fallback>
        <control shapeId="21829" r:id="rId272" name="DDCROPSCOUNTRY3604"/>
      </mc:Fallback>
    </mc:AlternateContent>
    <mc:AlternateContent>
      <mc:Choice Requires="x14">
        <control shapeId="21830" r:id="rId273" name="DDCROPSCOUNTRY3605">
          <controlPr defaultSize="0" autoLine="0" linkedCell="AC42" listFillRange="Countries!F2:H252" r:id="rId9">
            <anchor moveWithCells="1" sizeWithCells="1">
              <from>
                <xdr:col>14</xdr:col>
                <xdr:colOff>2952750</xdr:colOff>
                <xdr:row>41</xdr:row>
                <xdr:rowOff>0</xdr:rowOff>
              </from>
              <to>
                <xdr:col>14</xdr:col>
                <xdr:colOff>3676650</xdr:colOff>
                <xdr:row>42</xdr:row>
                <xdr:rowOff>0</xdr:rowOff>
              </to>
            </anchor>
          </controlPr>
        </control>
      </mc:Choice>
      <mc:Fallback>
        <control shapeId="21830" r:id="rId273" name="DDCROPSCOUNTRY3605"/>
      </mc:Fallback>
    </mc:AlternateContent>
    <mc:AlternateContent>
      <mc:Choice Requires="x14">
        <control shapeId="21831" r:id="rId274" name="DDCROPSCOUNTRY3606">
          <controlPr defaultSize="0" autoLine="0" linkedCell="AD42" listFillRange="Countries!F2:H252" r:id="rId7">
            <anchor moveWithCells="1" sizeWithCells="1">
              <from>
                <xdr:col>14</xdr:col>
                <xdr:colOff>3695700</xdr:colOff>
                <xdr:row>41</xdr:row>
                <xdr:rowOff>0</xdr:rowOff>
              </from>
              <to>
                <xdr:col>15</xdr:col>
                <xdr:colOff>114300</xdr:colOff>
                <xdr:row>42</xdr:row>
                <xdr:rowOff>0</xdr:rowOff>
              </to>
            </anchor>
          </controlPr>
        </control>
      </mc:Choice>
      <mc:Fallback>
        <control shapeId="21831" r:id="rId274" name="DDCROPSCOUNTRY3606"/>
      </mc:Fallback>
    </mc:AlternateContent>
    <mc:AlternateContent>
      <mc:Choice Requires="x14">
        <control shapeId="21832" r:id="rId275" name="DDCROPSCOUNTRY3701">
          <controlPr defaultSize="0" autoLine="0" linkedCell="Y43" listFillRange="Countries!F2:H252" r:id="rId7">
            <anchor moveWithCells="1" sizeWithCells="1">
              <from>
                <xdr:col>14</xdr:col>
                <xdr:colOff>0</xdr:colOff>
                <xdr:row>42</xdr:row>
                <xdr:rowOff>0</xdr:rowOff>
              </from>
              <to>
                <xdr:col>14</xdr:col>
                <xdr:colOff>714375</xdr:colOff>
                <xdr:row>43</xdr:row>
                <xdr:rowOff>0</xdr:rowOff>
              </to>
            </anchor>
          </controlPr>
        </control>
      </mc:Choice>
      <mc:Fallback>
        <control shapeId="21832" r:id="rId275" name="DDCROPSCOUNTRY3701"/>
      </mc:Fallback>
    </mc:AlternateContent>
    <mc:AlternateContent>
      <mc:Choice Requires="x14">
        <control shapeId="21833" r:id="rId276" name="DDCROPSCOUNTRY3702">
          <controlPr defaultSize="0" autoLine="0" linkedCell="Z43" listFillRange="Countries!F2:H252" r:id="rId7">
            <anchor moveWithCells="1" sizeWithCells="1">
              <from>
                <xdr:col>14</xdr:col>
                <xdr:colOff>733425</xdr:colOff>
                <xdr:row>42</xdr:row>
                <xdr:rowOff>0</xdr:rowOff>
              </from>
              <to>
                <xdr:col>14</xdr:col>
                <xdr:colOff>1447800</xdr:colOff>
                <xdr:row>43</xdr:row>
                <xdr:rowOff>0</xdr:rowOff>
              </to>
            </anchor>
          </controlPr>
        </control>
      </mc:Choice>
      <mc:Fallback>
        <control shapeId="21833" r:id="rId276" name="DDCROPSCOUNTRY3702"/>
      </mc:Fallback>
    </mc:AlternateContent>
    <mc:AlternateContent>
      <mc:Choice Requires="x14">
        <control shapeId="21834" r:id="rId277" name="DDCROPSCOUNTRY3703">
          <controlPr defaultSize="0" autoLine="0" linkedCell="AA43" listFillRange="Countries!F2:H252" r:id="rId9">
            <anchor moveWithCells="1" sizeWithCells="1">
              <from>
                <xdr:col>14</xdr:col>
                <xdr:colOff>1466850</xdr:colOff>
                <xdr:row>42</xdr:row>
                <xdr:rowOff>0</xdr:rowOff>
              </from>
              <to>
                <xdr:col>14</xdr:col>
                <xdr:colOff>2190750</xdr:colOff>
                <xdr:row>43</xdr:row>
                <xdr:rowOff>0</xdr:rowOff>
              </to>
            </anchor>
          </controlPr>
        </control>
      </mc:Choice>
      <mc:Fallback>
        <control shapeId="21834" r:id="rId277" name="DDCROPSCOUNTRY3703"/>
      </mc:Fallback>
    </mc:AlternateContent>
    <mc:AlternateContent>
      <mc:Choice Requires="x14">
        <control shapeId="21835" r:id="rId278" name="DDCROPSCOUNTRY3704">
          <controlPr defaultSize="0" autoLine="0" linkedCell="AB43" listFillRange="Countries!F2:H252" r:id="rId7">
            <anchor moveWithCells="1" sizeWithCells="1">
              <from>
                <xdr:col>14</xdr:col>
                <xdr:colOff>2228850</xdr:colOff>
                <xdr:row>42</xdr:row>
                <xdr:rowOff>0</xdr:rowOff>
              </from>
              <to>
                <xdr:col>14</xdr:col>
                <xdr:colOff>2943225</xdr:colOff>
                <xdr:row>43</xdr:row>
                <xdr:rowOff>0</xdr:rowOff>
              </to>
            </anchor>
          </controlPr>
        </control>
      </mc:Choice>
      <mc:Fallback>
        <control shapeId="21835" r:id="rId278" name="DDCROPSCOUNTRY3704"/>
      </mc:Fallback>
    </mc:AlternateContent>
    <mc:AlternateContent>
      <mc:Choice Requires="x14">
        <control shapeId="21836" r:id="rId279" name="DDCROPSCOUNTRY3705">
          <controlPr defaultSize="0" autoLine="0" linkedCell="AC43" listFillRange="Countries!F2:H252" r:id="rId9">
            <anchor moveWithCells="1" sizeWithCells="1">
              <from>
                <xdr:col>14</xdr:col>
                <xdr:colOff>2952750</xdr:colOff>
                <xdr:row>42</xdr:row>
                <xdr:rowOff>0</xdr:rowOff>
              </from>
              <to>
                <xdr:col>14</xdr:col>
                <xdr:colOff>3676650</xdr:colOff>
                <xdr:row>43</xdr:row>
                <xdr:rowOff>0</xdr:rowOff>
              </to>
            </anchor>
          </controlPr>
        </control>
      </mc:Choice>
      <mc:Fallback>
        <control shapeId="21836" r:id="rId279" name="DDCROPSCOUNTRY3705"/>
      </mc:Fallback>
    </mc:AlternateContent>
    <mc:AlternateContent>
      <mc:Choice Requires="x14">
        <control shapeId="21837" r:id="rId280" name="DDCROPSCOUNTRY3706">
          <controlPr defaultSize="0" autoLine="0" linkedCell="AD43" listFillRange="Countries!F2:H252" r:id="rId7">
            <anchor moveWithCells="1" sizeWithCells="1">
              <from>
                <xdr:col>14</xdr:col>
                <xdr:colOff>3695700</xdr:colOff>
                <xdr:row>42</xdr:row>
                <xdr:rowOff>0</xdr:rowOff>
              </from>
              <to>
                <xdr:col>15</xdr:col>
                <xdr:colOff>114300</xdr:colOff>
                <xdr:row>43</xdr:row>
                <xdr:rowOff>0</xdr:rowOff>
              </to>
            </anchor>
          </controlPr>
        </control>
      </mc:Choice>
      <mc:Fallback>
        <control shapeId="21837" r:id="rId280" name="DDCROPSCOUNTRY3706"/>
      </mc:Fallback>
    </mc:AlternateContent>
    <mc:AlternateContent>
      <mc:Choice Requires="x14">
        <control shapeId="21838" r:id="rId281" name="DDCROPSCOUNTRY3801">
          <controlPr defaultSize="0" autoLine="0" linkedCell="Y44" listFillRange="Countries!F2:H252" r:id="rId7">
            <anchor moveWithCells="1" sizeWithCells="1">
              <from>
                <xdr:col>14</xdr:col>
                <xdr:colOff>0</xdr:colOff>
                <xdr:row>43</xdr:row>
                <xdr:rowOff>0</xdr:rowOff>
              </from>
              <to>
                <xdr:col>14</xdr:col>
                <xdr:colOff>714375</xdr:colOff>
                <xdr:row>44</xdr:row>
                <xdr:rowOff>0</xdr:rowOff>
              </to>
            </anchor>
          </controlPr>
        </control>
      </mc:Choice>
      <mc:Fallback>
        <control shapeId="21838" r:id="rId281" name="DDCROPSCOUNTRY3801"/>
      </mc:Fallback>
    </mc:AlternateContent>
    <mc:AlternateContent>
      <mc:Choice Requires="x14">
        <control shapeId="21839" r:id="rId282" name="DDCROPSCOUNTRY3802">
          <controlPr defaultSize="0" autoLine="0" linkedCell="Z44" listFillRange="Countries!F2:H252" r:id="rId7">
            <anchor moveWithCells="1" sizeWithCells="1">
              <from>
                <xdr:col>14</xdr:col>
                <xdr:colOff>733425</xdr:colOff>
                <xdr:row>43</xdr:row>
                <xdr:rowOff>0</xdr:rowOff>
              </from>
              <to>
                <xdr:col>14</xdr:col>
                <xdr:colOff>1447800</xdr:colOff>
                <xdr:row>44</xdr:row>
                <xdr:rowOff>0</xdr:rowOff>
              </to>
            </anchor>
          </controlPr>
        </control>
      </mc:Choice>
      <mc:Fallback>
        <control shapeId="21839" r:id="rId282" name="DDCROPSCOUNTRY3802"/>
      </mc:Fallback>
    </mc:AlternateContent>
    <mc:AlternateContent>
      <mc:Choice Requires="x14">
        <control shapeId="21840" r:id="rId283" name="DDCROPSCOUNTRY3803">
          <controlPr defaultSize="0" autoLine="0" linkedCell="AA44" listFillRange="Countries!F2:H252" r:id="rId9">
            <anchor moveWithCells="1" sizeWithCells="1">
              <from>
                <xdr:col>14</xdr:col>
                <xdr:colOff>1466850</xdr:colOff>
                <xdr:row>43</xdr:row>
                <xdr:rowOff>0</xdr:rowOff>
              </from>
              <to>
                <xdr:col>14</xdr:col>
                <xdr:colOff>2190750</xdr:colOff>
                <xdr:row>44</xdr:row>
                <xdr:rowOff>0</xdr:rowOff>
              </to>
            </anchor>
          </controlPr>
        </control>
      </mc:Choice>
      <mc:Fallback>
        <control shapeId="21840" r:id="rId283" name="DDCROPSCOUNTRY3803"/>
      </mc:Fallback>
    </mc:AlternateContent>
    <mc:AlternateContent>
      <mc:Choice Requires="x14">
        <control shapeId="21841" r:id="rId284" name="DDCROPSCOUNTRY3804">
          <controlPr defaultSize="0" autoLine="0" linkedCell="AB44" listFillRange="Countries!F2:H252" r:id="rId7">
            <anchor moveWithCells="1" sizeWithCells="1">
              <from>
                <xdr:col>14</xdr:col>
                <xdr:colOff>2228850</xdr:colOff>
                <xdr:row>43</xdr:row>
                <xdr:rowOff>0</xdr:rowOff>
              </from>
              <to>
                <xdr:col>14</xdr:col>
                <xdr:colOff>2943225</xdr:colOff>
                <xdr:row>44</xdr:row>
                <xdr:rowOff>0</xdr:rowOff>
              </to>
            </anchor>
          </controlPr>
        </control>
      </mc:Choice>
      <mc:Fallback>
        <control shapeId="21841" r:id="rId284" name="DDCROPSCOUNTRY3804"/>
      </mc:Fallback>
    </mc:AlternateContent>
    <mc:AlternateContent>
      <mc:Choice Requires="x14">
        <control shapeId="21842" r:id="rId285" name="DDCROPSCOUNTRY3805">
          <controlPr defaultSize="0" autoLine="0" linkedCell="AC44" listFillRange="Countries!F2:H252" r:id="rId9">
            <anchor moveWithCells="1" sizeWithCells="1">
              <from>
                <xdr:col>14</xdr:col>
                <xdr:colOff>2952750</xdr:colOff>
                <xdr:row>43</xdr:row>
                <xdr:rowOff>0</xdr:rowOff>
              </from>
              <to>
                <xdr:col>14</xdr:col>
                <xdr:colOff>3676650</xdr:colOff>
                <xdr:row>44</xdr:row>
                <xdr:rowOff>0</xdr:rowOff>
              </to>
            </anchor>
          </controlPr>
        </control>
      </mc:Choice>
      <mc:Fallback>
        <control shapeId="21842" r:id="rId285" name="DDCROPSCOUNTRY3805"/>
      </mc:Fallback>
    </mc:AlternateContent>
    <mc:AlternateContent>
      <mc:Choice Requires="x14">
        <control shapeId="21843" r:id="rId286" name="DDCROPSCOUNTRY3806">
          <controlPr defaultSize="0" autoLine="0" linkedCell="AD44" listFillRange="Countries!F2:H252" r:id="rId7">
            <anchor moveWithCells="1" sizeWithCells="1">
              <from>
                <xdr:col>14</xdr:col>
                <xdr:colOff>3695700</xdr:colOff>
                <xdr:row>43</xdr:row>
                <xdr:rowOff>0</xdr:rowOff>
              </from>
              <to>
                <xdr:col>15</xdr:col>
                <xdr:colOff>114300</xdr:colOff>
                <xdr:row>44</xdr:row>
                <xdr:rowOff>0</xdr:rowOff>
              </to>
            </anchor>
          </controlPr>
        </control>
      </mc:Choice>
      <mc:Fallback>
        <control shapeId="21843" r:id="rId286" name="DDCROPSCOUNTRY3806"/>
      </mc:Fallback>
    </mc:AlternateContent>
    <mc:AlternateContent>
      <mc:Choice Requires="x14">
        <control shapeId="21844" r:id="rId287" name="DDCROPSCOUNTRY3901">
          <controlPr defaultSize="0" autoLine="0" linkedCell="Y45" listFillRange="Countries!F2:H252" r:id="rId7">
            <anchor moveWithCells="1" sizeWithCells="1">
              <from>
                <xdr:col>14</xdr:col>
                <xdr:colOff>0</xdr:colOff>
                <xdr:row>44</xdr:row>
                <xdr:rowOff>0</xdr:rowOff>
              </from>
              <to>
                <xdr:col>14</xdr:col>
                <xdr:colOff>714375</xdr:colOff>
                <xdr:row>45</xdr:row>
                <xdr:rowOff>0</xdr:rowOff>
              </to>
            </anchor>
          </controlPr>
        </control>
      </mc:Choice>
      <mc:Fallback>
        <control shapeId="21844" r:id="rId287" name="DDCROPSCOUNTRY3901"/>
      </mc:Fallback>
    </mc:AlternateContent>
    <mc:AlternateContent>
      <mc:Choice Requires="x14">
        <control shapeId="21845" r:id="rId288" name="DDCROPSCOUNTRY3902">
          <controlPr defaultSize="0" autoLine="0" linkedCell="Z45" listFillRange="Countries!F2:H252" r:id="rId7">
            <anchor moveWithCells="1" sizeWithCells="1">
              <from>
                <xdr:col>14</xdr:col>
                <xdr:colOff>733425</xdr:colOff>
                <xdr:row>44</xdr:row>
                <xdr:rowOff>0</xdr:rowOff>
              </from>
              <to>
                <xdr:col>14</xdr:col>
                <xdr:colOff>1447800</xdr:colOff>
                <xdr:row>45</xdr:row>
                <xdr:rowOff>0</xdr:rowOff>
              </to>
            </anchor>
          </controlPr>
        </control>
      </mc:Choice>
      <mc:Fallback>
        <control shapeId="21845" r:id="rId288" name="DDCROPSCOUNTRY3902"/>
      </mc:Fallback>
    </mc:AlternateContent>
    <mc:AlternateContent>
      <mc:Choice Requires="x14">
        <control shapeId="21846" r:id="rId289" name="DDCROPSCOUNTRY3903">
          <controlPr defaultSize="0" autoLine="0" linkedCell="AA45" listFillRange="Countries!F2:H252" r:id="rId9">
            <anchor moveWithCells="1" sizeWithCells="1">
              <from>
                <xdr:col>14</xdr:col>
                <xdr:colOff>1466850</xdr:colOff>
                <xdr:row>44</xdr:row>
                <xdr:rowOff>0</xdr:rowOff>
              </from>
              <to>
                <xdr:col>14</xdr:col>
                <xdr:colOff>2190750</xdr:colOff>
                <xdr:row>45</xdr:row>
                <xdr:rowOff>0</xdr:rowOff>
              </to>
            </anchor>
          </controlPr>
        </control>
      </mc:Choice>
      <mc:Fallback>
        <control shapeId="21846" r:id="rId289" name="DDCROPSCOUNTRY3903"/>
      </mc:Fallback>
    </mc:AlternateContent>
    <mc:AlternateContent>
      <mc:Choice Requires="x14">
        <control shapeId="21847" r:id="rId290" name="DDCROPSCOUNTRY3904">
          <controlPr defaultSize="0" autoLine="0" linkedCell="AB45" listFillRange="Countries!F2:H252" r:id="rId7">
            <anchor moveWithCells="1" sizeWithCells="1">
              <from>
                <xdr:col>14</xdr:col>
                <xdr:colOff>2228850</xdr:colOff>
                <xdr:row>44</xdr:row>
                <xdr:rowOff>0</xdr:rowOff>
              </from>
              <to>
                <xdr:col>14</xdr:col>
                <xdr:colOff>2943225</xdr:colOff>
                <xdr:row>45</xdr:row>
                <xdr:rowOff>0</xdr:rowOff>
              </to>
            </anchor>
          </controlPr>
        </control>
      </mc:Choice>
      <mc:Fallback>
        <control shapeId="21847" r:id="rId290" name="DDCROPSCOUNTRY3904"/>
      </mc:Fallback>
    </mc:AlternateContent>
    <mc:AlternateContent>
      <mc:Choice Requires="x14">
        <control shapeId="21848" r:id="rId291" name="DDCROPSCOUNTRY3905">
          <controlPr defaultSize="0" autoLine="0" linkedCell="AC45" listFillRange="Countries!F2:H252" r:id="rId9">
            <anchor moveWithCells="1" sizeWithCells="1">
              <from>
                <xdr:col>14</xdr:col>
                <xdr:colOff>2952750</xdr:colOff>
                <xdr:row>44</xdr:row>
                <xdr:rowOff>0</xdr:rowOff>
              </from>
              <to>
                <xdr:col>14</xdr:col>
                <xdr:colOff>3676650</xdr:colOff>
                <xdr:row>45</xdr:row>
                <xdr:rowOff>0</xdr:rowOff>
              </to>
            </anchor>
          </controlPr>
        </control>
      </mc:Choice>
      <mc:Fallback>
        <control shapeId="21848" r:id="rId291" name="DDCROPSCOUNTRY3905"/>
      </mc:Fallback>
    </mc:AlternateContent>
    <mc:AlternateContent>
      <mc:Choice Requires="x14">
        <control shapeId="21849" r:id="rId292" name="DDCROPSCOUNTRY3906">
          <controlPr defaultSize="0" autoLine="0" linkedCell="AD45" listFillRange="Countries!F2:H252" r:id="rId7">
            <anchor moveWithCells="1" sizeWithCells="1">
              <from>
                <xdr:col>14</xdr:col>
                <xdr:colOff>3695700</xdr:colOff>
                <xdr:row>44</xdr:row>
                <xdr:rowOff>0</xdr:rowOff>
              </from>
              <to>
                <xdr:col>15</xdr:col>
                <xdr:colOff>114300</xdr:colOff>
                <xdr:row>45</xdr:row>
                <xdr:rowOff>0</xdr:rowOff>
              </to>
            </anchor>
          </controlPr>
        </control>
      </mc:Choice>
      <mc:Fallback>
        <control shapeId="21849" r:id="rId292" name="DDCROPSCOUNTRY3906"/>
      </mc:Fallback>
    </mc:AlternateContent>
    <mc:AlternateContent>
      <mc:Choice Requires="x14">
        <control shapeId="21850" r:id="rId293" name="DDCROPSCOUNTRY4001">
          <controlPr defaultSize="0" autoLine="0" linkedCell="Y46" listFillRange="Countries!F2:H252" r:id="rId7">
            <anchor moveWithCells="1" sizeWithCells="1">
              <from>
                <xdr:col>14</xdr:col>
                <xdr:colOff>0</xdr:colOff>
                <xdr:row>45</xdr:row>
                <xdr:rowOff>0</xdr:rowOff>
              </from>
              <to>
                <xdr:col>14</xdr:col>
                <xdr:colOff>714375</xdr:colOff>
                <xdr:row>46</xdr:row>
                <xdr:rowOff>0</xdr:rowOff>
              </to>
            </anchor>
          </controlPr>
        </control>
      </mc:Choice>
      <mc:Fallback>
        <control shapeId="21850" r:id="rId293" name="DDCROPSCOUNTRY4001"/>
      </mc:Fallback>
    </mc:AlternateContent>
    <mc:AlternateContent>
      <mc:Choice Requires="x14">
        <control shapeId="21851" r:id="rId294" name="DDCROPSCOUNTRY4002">
          <controlPr defaultSize="0" autoLine="0" linkedCell="Z46" listFillRange="Countries!F2:H252" r:id="rId7">
            <anchor moveWithCells="1" sizeWithCells="1">
              <from>
                <xdr:col>14</xdr:col>
                <xdr:colOff>733425</xdr:colOff>
                <xdr:row>45</xdr:row>
                <xdr:rowOff>0</xdr:rowOff>
              </from>
              <to>
                <xdr:col>14</xdr:col>
                <xdr:colOff>1447800</xdr:colOff>
                <xdr:row>46</xdr:row>
                <xdr:rowOff>0</xdr:rowOff>
              </to>
            </anchor>
          </controlPr>
        </control>
      </mc:Choice>
      <mc:Fallback>
        <control shapeId="21851" r:id="rId294" name="DDCROPSCOUNTRY4002"/>
      </mc:Fallback>
    </mc:AlternateContent>
    <mc:AlternateContent>
      <mc:Choice Requires="x14">
        <control shapeId="21852" r:id="rId295" name="DDCROPSCOUNTRY4003">
          <controlPr defaultSize="0" autoLine="0" linkedCell="AA46" listFillRange="Countries!F2:H252" r:id="rId9">
            <anchor moveWithCells="1" sizeWithCells="1">
              <from>
                <xdr:col>14</xdr:col>
                <xdr:colOff>1466850</xdr:colOff>
                <xdr:row>45</xdr:row>
                <xdr:rowOff>0</xdr:rowOff>
              </from>
              <to>
                <xdr:col>14</xdr:col>
                <xdr:colOff>2190750</xdr:colOff>
                <xdr:row>46</xdr:row>
                <xdr:rowOff>0</xdr:rowOff>
              </to>
            </anchor>
          </controlPr>
        </control>
      </mc:Choice>
      <mc:Fallback>
        <control shapeId="21852" r:id="rId295" name="DDCROPSCOUNTRY4003"/>
      </mc:Fallback>
    </mc:AlternateContent>
    <mc:AlternateContent>
      <mc:Choice Requires="x14">
        <control shapeId="21853" r:id="rId296" name="DDCROPSCOUNTRY4004">
          <controlPr defaultSize="0" autoLine="0" linkedCell="AB46" listFillRange="Countries!F2:H252" r:id="rId7">
            <anchor moveWithCells="1" sizeWithCells="1">
              <from>
                <xdr:col>14</xdr:col>
                <xdr:colOff>2228850</xdr:colOff>
                <xdr:row>45</xdr:row>
                <xdr:rowOff>0</xdr:rowOff>
              </from>
              <to>
                <xdr:col>14</xdr:col>
                <xdr:colOff>2943225</xdr:colOff>
                <xdr:row>46</xdr:row>
                <xdr:rowOff>0</xdr:rowOff>
              </to>
            </anchor>
          </controlPr>
        </control>
      </mc:Choice>
      <mc:Fallback>
        <control shapeId="21853" r:id="rId296" name="DDCROPSCOUNTRY4004"/>
      </mc:Fallback>
    </mc:AlternateContent>
    <mc:AlternateContent>
      <mc:Choice Requires="x14">
        <control shapeId="21854" r:id="rId297" name="DDCROPSCOUNTRY4005">
          <controlPr defaultSize="0" autoLine="0" linkedCell="AC46" listFillRange="Countries!F2:H252" r:id="rId9">
            <anchor moveWithCells="1" sizeWithCells="1">
              <from>
                <xdr:col>14</xdr:col>
                <xdr:colOff>2952750</xdr:colOff>
                <xdr:row>45</xdr:row>
                <xdr:rowOff>0</xdr:rowOff>
              </from>
              <to>
                <xdr:col>14</xdr:col>
                <xdr:colOff>3676650</xdr:colOff>
                <xdr:row>46</xdr:row>
                <xdr:rowOff>0</xdr:rowOff>
              </to>
            </anchor>
          </controlPr>
        </control>
      </mc:Choice>
      <mc:Fallback>
        <control shapeId="21854" r:id="rId297" name="DDCROPSCOUNTRY4005"/>
      </mc:Fallback>
    </mc:AlternateContent>
    <mc:AlternateContent>
      <mc:Choice Requires="x14">
        <control shapeId="21855" r:id="rId298" name="DDCROPSCOUNTRY4006">
          <controlPr defaultSize="0" autoLine="0" linkedCell="AD46" listFillRange="Countries!F2:H252" r:id="rId7">
            <anchor moveWithCells="1" sizeWithCells="1">
              <from>
                <xdr:col>14</xdr:col>
                <xdr:colOff>3695700</xdr:colOff>
                <xdr:row>45</xdr:row>
                <xdr:rowOff>0</xdr:rowOff>
              </from>
              <to>
                <xdr:col>15</xdr:col>
                <xdr:colOff>114300</xdr:colOff>
                <xdr:row>46</xdr:row>
                <xdr:rowOff>0</xdr:rowOff>
              </to>
            </anchor>
          </controlPr>
        </control>
      </mc:Choice>
      <mc:Fallback>
        <control shapeId="21855" r:id="rId298" name="DDCROPSCOUNTRY4006"/>
      </mc:Fallback>
    </mc:AlternateContent>
    <mc:AlternateContent>
      <mc:Choice Requires="x14">
        <control shapeId="21856" r:id="rId299" name="DDCROPSCOUNTRY4101">
          <controlPr defaultSize="0" autoLine="0" linkedCell="Y47" listFillRange="Countries!F2:H252" r:id="rId7">
            <anchor moveWithCells="1" sizeWithCells="1">
              <from>
                <xdr:col>14</xdr:col>
                <xdr:colOff>0</xdr:colOff>
                <xdr:row>46</xdr:row>
                <xdr:rowOff>0</xdr:rowOff>
              </from>
              <to>
                <xdr:col>14</xdr:col>
                <xdr:colOff>714375</xdr:colOff>
                <xdr:row>47</xdr:row>
                <xdr:rowOff>0</xdr:rowOff>
              </to>
            </anchor>
          </controlPr>
        </control>
      </mc:Choice>
      <mc:Fallback>
        <control shapeId="21856" r:id="rId299" name="DDCROPSCOUNTRY4101"/>
      </mc:Fallback>
    </mc:AlternateContent>
    <mc:AlternateContent>
      <mc:Choice Requires="x14">
        <control shapeId="21857" r:id="rId300" name="DDCROPSCOUNTRY4102">
          <controlPr defaultSize="0" autoLine="0" linkedCell="Z47" listFillRange="Countries!F2:H252" r:id="rId7">
            <anchor moveWithCells="1" sizeWithCells="1">
              <from>
                <xdr:col>14</xdr:col>
                <xdr:colOff>733425</xdr:colOff>
                <xdr:row>46</xdr:row>
                <xdr:rowOff>0</xdr:rowOff>
              </from>
              <to>
                <xdr:col>14</xdr:col>
                <xdr:colOff>1447800</xdr:colOff>
                <xdr:row>47</xdr:row>
                <xdr:rowOff>0</xdr:rowOff>
              </to>
            </anchor>
          </controlPr>
        </control>
      </mc:Choice>
      <mc:Fallback>
        <control shapeId="21857" r:id="rId300" name="DDCROPSCOUNTRY4102"/>
      </mc:Fallback>
    </mc:AlternateContent>
    <mc:AlternateContent>
      <mc:Choice Requires="x14">
        <control shapeId="21858" r:id="rId301" name="DDCROPSCOUNTRY4103">
          <controlPr defaultSize="0" autoLine="0" linkedCell="AA47" listFillRange="Countries!F2:H252" r:id="rId9">
            <anchor moveWithCells="1" sizeWithCells="1">
              <from>
                <xdr:col>14</xdr:col>
                <xdr:colOff>1466850</xdr:colOff>
                <xdr:row>46</xdr:row>
                <xdr:rowOff>0</xdr:rowOff>
              </from>
              <to>
                <xdr:col>14</xdr:col>
                <xdr:colOff>2190750</xdr:colOff>
                <xdr:row>47</xdr:row>
                <xdr:rowOff>0</xdr:rowOff>
              </to>
            </anchor>
          </controlPr>
        </control>
      </mc:Choice>
      <mc:Fallback>
        <control shapeId="21858" r:id="rId301" name="DDCROPSCOUNTRY4103"/>
      </mc:Fallback>
    </mc:AlternateContent>
    <mc:AlternateContent>
      <mc:Choice Requires="x14">
        <control shapeId="21859" r:id="rId302" name="DDCROPSCOUNTRY4104">
          <controlPr defaultSize="0" autoLine="0" linkedCell="AB47" listFillRange="Countries!F2:H252" r:id="rId7">
            <anchor moveWithCells="1" sizeWithCells="1">
              <from>
                <xdr:col>14</xdr:col>
                <xdr:colOff>2228850</xdr:colOff>
                <xdr:row>46</xdr:row>
                <xdr:rowOff>0</xdr:rowOff>
              </from>
              <to>
                <xdr:col>14</xdr:col>
                <xdr:colOff>2943225</xdr:colOff>
                <xdr:row>47</xdr:row>
                <xdr:rowOff>0</xdr:rowOff>
              </to>
            </anchor>
          </controlPr>
        </control>
      </mc:Choice>
      <mc:Fallback>
        <control shapeId="21859" r:id="rId302" name="DDCROPSCOUNTRY4104"/>
      </mc:Fallback>
    </mc:AlternateContent>
    <mc:AlternateContent>
      <mc:Choice Requires="x14">
        <control shapeId="21860" r:id="rId303" name="DDCROPSCOUNTRY4105">
          <controlPr defaultSize="0" autoLine="0" linkedCell="AC47" listFillRange="Countries!F2:H252" r:id="rId9">
            <anchor moveWithCells="1" sizeWithCells="1">
              <from>
                <xdr:col>14</xdr:col>
                <xdr:colOff>2952750</xdr:colOff>
                <xdr:row>46</xdr:row>
                <xdr:rowOff>0</xdr:rowOff>
              </from>
              <to>
                <xdr:col>14</xdr:col>
                <xdr:colOff>3676650</xdr:colOff>
                <xdr:row>47</xdr:row>
                <xdr:rowOff>0</xdr:rowOff>
              </to>
            </anchor>
          </controlPr>
        </control>
      </mc:Choice>
      <mc:Fallback>
        <control shapeId="21860" r:id="rId303" name="DDCROPSCOUNTRY4105"/>
      </mc:Fallback>
    </mc:AlternateContent>
    <mc:AlternateContent>
      <mc:Choice Requires="x14">
        <control shapeId="21861" r:id="rId304" name="DDCROPSCOUNTRY4106">
          <controlPr defaultSize="0" autoLine="0" linkedCell="AD47" listFillRange="Countries!F2:H252" r:id="rId7">
            <anchor moveWithCells="1" sizeWithCells="1">
              <from>
                <xdr:col>14</xdr:col>
                <xdr:colOff>3695700</xdr:colOff>
                <xdr:row>46</xdr:row>
                <xdr:rowOff>0</xdr:rowOff>
              </from>
              <to>
                <xdr:col>15</xdr:col>
                <xdr:colOff>114300</xdr:colOff>
                <xdr:row>47</xdr:row>
                <xdr:rowOff>0</xdr:rowOff>
              </to>
            </anchor>
          </controlPr>
        </control>
      </mc:Choice>
      <mc:Fallback>
        <control shapeId="21861" r:id="rId304" name="DDCROPSCOUNTRY4106"/>
      </mc:Fallback>
    </mc:AlternateContent>
    <mc:AlternateContent>
      <mc:Choice Requires="x14">
        <control shapeId="21862" r:id="rId305" name="DDCROPSCOUNTRY4201">
          <controlPr defaultSize="0" autoLine="0" linkedCell="Y48" listFillRange="Countries!F2:H252" r:id="rId7">
            <anchor moveWithCells="1" sizeWithCells="1">
              <from>
                <xdr:col>14</xdr:col>
                <xdr:colOff>0</xdr:colOff>
                <xdr:row>47</xdr:row>
                <xdr:rowOff>0</xdr:rowOff>
              </from>
              <to>
                <xdr:col>14</xdr:col>
                <xdr:colOff>714375</xdr:colOff>
                <xdr:row>48</xdr:row>
                <xdr:rowOff>0</xdr:rowOff>
              </to>
            </anchor>
          </controlPr>
        </control>
      </mc:Choice>
      <mc:Fallback>
        <control shapeId="21862" r:id="rId305" name="DDCROPSCOUNTRY4201"/>
      </mc:Fallback>
    </mc:AlternateContent>
    <mc:AlternateContent>
      <mc:Choice Requires="x14">
        <control shapeId="21863" r:id="rId306" name="DDCROPSCOUNTRY4202">
          <controlPr defaultSize="0" autoLine="0" linkedCell="Z48" listFillRange="Countries!F2:H252" r:id="rId7">
            <anchor moveWithCells="1" sizeWithCells="1">
              <from>
                <xdr:col>14</xdr:col>
                <xdr:colOff>733425</xdr:colOff>
                <xdr:row>47</xdr:row>
                <xdr:rowOff>0</xdr:rowOff>
              </from>
              <to>
                <xdr:col>14</xdr:col>
                <xdr:colOff>1447800</xdr:colOff>
                <xdr:row>48</xdr:row>
                <xdr:rowOff>0</xdr:rowOff>
              </to>
            </anchor>
          </controlPr>
        </control>
      </mc:Choice>
      <mc:Fallback>
        <control shapeId="21863" r:id="rId306" name="DDCROPSCOUNTRY4202"/>
      </mc:Fallback>
    </mc:AlternateContent>
    <mc:AlternateContent>
      <mc:Choice Requires="x14">
        <control shapeId="21864" r:id="rId307" name="DDCROPSCOUNTRY4203">
          <controlPr defaultSize="0" autoLine="0" linkedCell="AA48" listFillRange="Countries!F2:H252" r:id="rId9">
            <anchor moveWithCells="1" sizeWithCells="1">
              <from>
                <xdr:col>14</xdr:col>
                <xdr:colOff>1466850</xdr:colOff>
                <xdr:row>47</xdr:row>
                <xdr:rowOff>0</xdr:rowOff>
              </from>
              <to>
                <xdr:col>14</xdr:col>
                <xdr:colOff>2190750</xdr:colOff>
                <xdr:row>48</xdr:row>
                <xdr:rowOff>0</xdr:rowOff>
              </to>
            </anchor>
          </controlPr>
        </control>
      </mc:Choice>
      <mc:Fallback>
        <control shapeId="21864" r:id="rId307" name="DDCROPSCOUNTRY4203"/>
      </mc:Fallback>
    </mc:AlternateContent>
    <mc:AlternateContent>
      <mc:Choice Requires="x14">
        <control shapeId="21865" r:id="rId308" name="DDCROPSCOUNTRY4204">
          <controlPr defaultSize="0" autoLine="0" linkedCell="AB48" listFillRange="Countries!F2:H252" r:id="rId7">
            <anchor moveWithCells="1" sizeWithCells="1">
              <from>
                <xdr:col>14</xdr:col>
                <xdr:colOff>2228850</xdr:colOff>
                <xdr:row>47</xdr:row>
                <xdr:rowOff>0</xdr:rowOff>
              </from>
              <to>
                <xdr:col>14</xdr:col>
                <xdr:colOff>2943225</xdr:colOff>
                <xdr:row>48</xdr:row>
                <xdr:rowOff>0</xdr:rowOff>
              </to>
            </anchor>
          </controlPr>
        </control>
      </mc:Choice>
      <mc:Fallback>
        <control shapeId="21865" r:id="rId308" name="DDCROPSCOUNTRY4204"/>
      </mc:Fallback>
    </mc:AlternateContent>
    <mc:AlternateContent>
      <mc:Choice Requires="x14">
        <control shapeId="21866" r:id="rId309" name="DDCROPSCOUNTRY4205">
          <controlPr defaultSize="0" autoLine="0" linkedCell="AC48" listFillRange="Countries!F2:H252" r:id="rId9">
            <anchor moveWithCells="1" sizeWithCells="1">
              <from>
                <xdr:col>14</xdr:col>
                <xdr:colOff>2952750</xdr:colOff>
                <xdr:row>47</xdr:row>
                <xdr:rowOff>0</xdr:rowOff>
              </from>
              <to>
                <xdr:col>14</xdr:col>
                <xdr:colOff>3676650</xdr:colOff>
                <xdr:row>48</xdr:row>
                <xdr:rowOff>0</xdr:rowOff>
              </to>
            </anchor>
          </controlPr>
        </control>
      </mc:Choice>
      <mc:Fallback>
        <control shapeId="21866" r:id="rId309" name="DDCROPSCOUNTRY4205"/>
      </mc:Fallback>
    </mc:AlternateContent>
    <mc:AlternateContent>
      <mc:Choice Requires="x14">
        <control shapeId="21867" r:id="rId310" name="DDCROPSCOUNTRY4206">
          <controlPr defaultSize="0" autoLine="0" linkedCell="AD48" listFillRange="Countries!F2:H252" r:id="rId7">
            <anchor moveWithCells="1" sizeWithCells="1">
              <from>
                <xdr:col>14</xdr:col>
                <xdr:colOff>3695700</xdr:colOff>
                <xdr:row>47</xdr:row>
                <xdr:rowOff>0</xdr:rowOff>
              </from>
              <to>
                <xdr:col>15</xdr:col>
                <xdr:colOff>114300</xdr:colOff>
                <xdr:row>48</xdr:row>
                <xdr:rowOff>0</xdr:rowOff>
              </to>
            </anchor>
          </controlPr>
        </control>
      </mc:Choice>
      <mc:Fallback>
        <control shapeId="21867" r:id="rId310" name="DDCROPSCOUNTRY4206"/>
      </mc:Fallback>
    </mc:AlternateContent>
    <mc:AlternateContent>
      <mc:Choice Requires="x14">
        <control shapeId="21868" r:id="rId311" name="DDCROPSCOUNTRY4301">
          <controlPr defaultSize="0" autoLine="0" linkedCell="Y49" listFillRange="Countries!F2:H252" r:id="rId7">
            <anchor moveWithCells="1" sizeWithCells="1">
              <from>
                <xdr:col>14</xdr:col>
                <xdr:colOff>0</xdr:colOff>
                <xdr:row>48</xdr:row>
                <xdr:rowOff>0</xdr:rowOff>
              </from>
              <to>
                <xdr:col>14</xdr:col>
                <xdr:colOff>714375</xdr:colOff>
                <xdr:row>49</xdr:row>
                <xdr:rowOff>0</xdr:rowOff>
              </to>
            </anchor>
          </controlPr>
        </control>
      </mc:Choice>
      <mc:Fallback>
        <control shapeId="21868" r:id="rId311" name="DDCROPSCOUNTRY4301"/>
      </mc:Fallback>
    </mc:AlternateContent>
    <mc:AlternateContent>
      <mc:Choice Requires="x14">
        <control shapeId="21869" r:id="rId312" name="DDCROPSCOUNTRY4302">
          <controlPr defaultSize="0" autoLine="0" linkedCell="Z49" listFillRange="Countries!F2:H252" r:id="rId7">
            <anchor moveWithCells="1" sizeWithCells="1">
              <from>
                <xdr:col>14</xdr:col>
                <xdr:colOff>733425</xdr:colOff>
                <xdr:row>48</xdr:row>
                <xdr:rowOff>0</xdr:rowOff>
              </from>
              <to>
                <xdr:col>14</xdr:col>
                <xdr:colOff>1447800</xdr:colOff>
                <xdr:row>49</xdr:row>
                <xdr:rowOff>0</xdr:rowOff>
              </to>
            </anchor>
          </controlPr>
        </control>
      </mc:Choice>
      <mc:Fallback>
        <control shapeId="21869" r:id="rId312" name="DDCROPSCOUNTRY4302"/>
      </mc:Fallback>
    </mc:AlternateContent>
    <mc:AlternateContent>
      <mc:Choice Requires="x14">
        <control shapeId="21870" r:id="rId313" name="DDCROPSCOUNTRY4303">
          <controlPr defaultSize="0" autoLine="0" linkedCell="AA49" listFillRange="Countries!F2:H252" r:id="rId9">
            <anchor moveWithCells="1" sizeWithCells="1">
              <from>
                <xdr:col>14</xdr:col>
                <xdr:colOff>1466850</xdr:colOff>
                <xdr:row>48</xdr:row>
                <xdr:rowOff>0</xdr:rowOff>
              </from>
              <to>
                <xdr:col>14</xdr:col>
                <xdr:colOff>2190750</xdr:colOff>
                <xdr:row>49</xdr:row>
                <xdr:rowOff>0</xdr:rowOff>
              </to>
            </anchor>
          </controlPr>
        </control>
      </mc:Choice>
      <mc:Fallback>
        <control shapeId="21870" r:id="rId313" name="DDCROPSCOUNTRY4303"/>
      </mc:Fallback>
    </mc:AlternateContent>
    <mc:AlternateContent>
      <mc:Choice Requires="x14">
        <control shapeId="21871" r:id="rId314" name="DDCROPSCOUNTRY4304">
          <controlPr defaultSize="0" autoLine="0" linkedCell="AB49" listFillRange="Countries!F2:H252" r:id="rId7">
            <anchor moveWithCells="1" sizeWithCells="1">
              <from>
                <xdr:col>14</xdr:col>
                <xdr:colOff>2228850</xdr:colOff>
                <xdr:row>48</xdr:row>
                <xdr:rowOff>0</xdr:rowOff>
              </from>
              <to>
                <xdr:col>14</xdr:col>
                <xdr:colOff>2943225</xdr:colOff>
                <xdr:row>49</xdr:row>
                <xdr:rowOff>0</xdr:rowOff>
              </to>
            </anchor>
          </controlPr>
        </control>
      </mc:Choice>
      <mc:Fallback>
        <control shapeId="21871" r:id="rId314" name="DDCROPSCOUNTRY4304"/>
      </mc:Fallback>
    </mc:AlternateContent>
    <mc:AlternateContent>
      <mc:Choice Requires="x14">
        <control shapeId="21872" r:id="rId315" name="DDCROPSCOUNTRY4305">
          <controlPr defaultSize="0" autoLine="0" linkedCell="AC49" listFillRange="Countries!F2:H252" r:id="rId9">
            <anchor moveWithCells="1" sizeWithCells="1">
              <from>
                <xdr:col>14</xdr:col>
                <xdr:colOff>2952750</xdr:colOff>
                <xdr:row>48</xdr:row>
                <xdr:rowOff>0</xdr:rowOff>
              </from>
              <to>
                <xdr:col>14</xdr:col>
                <xdr:colOff>3676650</xdr:colOff>
                <xdr:row>49</xdr:row>
                <xdr:rowOff>0</xdr:rowOff>
              </to>
            </anchor>
          </controlPr>
        </control>
      </mc:Choice>
      <mc:Fallback>
        <control shapeId="21872" r:id="rId315" name="DDCROPSCOUNTRY4305"/>
      </mc:Fallback>
    </mc:AlternateContent>
    <mc:AlternateContent>
      <mc:Choice Requires="x14">
        <control shapeId="21873" r:id="rId316" name="DDCROPSCOUNTRY4306">
          <controlPr defaultSize="0" autoLine="0" linkedCell="AD49" listFillRange="Countries!F2:H252" r:id="rId7">
            <anchor moveWithCells="1" sizeWithCells="1">
              <from>
                <xdr:col>14</xdr:col>
                <xdr:colOff>3695700</xdr:colOff>
                <xdr:row>48</xdr:row>
                <xdr:rowOff>0</xdr:rowOff>
              </from>
              <to>
                <xdr:col>15</xdr:col>
                <xdr:colOff>114300</xdr:colOff>
                <xdr:row>49</xdr:row>
                <xdr:rowOff>0</xdr:rowOff>
              </to>
            </anchor>
          </controlPr>
        </control>
      </mc:Choice>
      <mc:Fallback>
        <control shapeId="21873" r:id="rId316" name="DDCROPSCOUNTRY4306"/>
      </mc:Fallback>
    </mc:AlternateContent>
    <mc:AlternateContent>
      <mc:Choice Requires="x14">
        <control shapeId="21874" r:id="rId317" name="DDCROPSCOUNTRY4401">
          <controlPr defaultSize="0" autoLine="0" linkedCell="Y50" listFillRange="Countries!F2:H252" r:id="rId7">
            <anchor moveWithCells="1" sizeWithCells="1">
              <from>
                <xdr:col>14</xdr:col>
                <xdr:colOff>0</xdr:colOff>
                <xdr:row>49</xdr:row>
                <xdr:rowOff>0</xdr:rowOff>
              </from>
              <to>
                <xdr:col>14</xdr:col>
                <xdr:colOff>714375</xdr:colOff>
                <xdr:row>50</xdr:row>
                <xdr:rowOff>0</xdr:rowOff>
              </to>
            </anchor>
          </controlPr>
        </control>
      </mc:Choice>
      <mc:Fallback>
        <control shapeId="21874" r:id="rId317" name="DDCROPSCOUNTRY4401"/>
      </mc:Fallback>
    </mc:AlternateContent>
    <mc:AlternateContent>
      <mc:Choice Requires="x14">
        <control shapeId="21875" r:id="rId318" name="DDCROPSCOUNTRY4402">
          <controlPr defaultSize="0" autoLine="0" linkedCell="Z50" listFillRange="Countries!F2:H252" r:id="rId7">
            <anchor moveWithCells="1" sizeWithCells="1">
              <from>
                <xdr:col>14</xdr:col>
                <xdr:colOff>733425</xdr:colOff>
                <xdr:row>49</xdr:row>
                <xdr:rowOff>0</xdr:rowOff>
              </from>
              <to>
                <xdr:col>14</xdr:col>
                <xdr:colOff>1447800</xdr:colOff>
                <xdr:row>50</xdr:row>
                <xdr:rowOff>0</xdr:rowOff>
              </to>
            </anchor>
          </controlPr>
        </control>
      </mc:Choice>
      <mc:Fallback>
        <control shapeId="21875" r:id="rId318" name="DDCROPSCOUNTRY4402"/>
      </mc:Fallback>
    </mc:AlternateContent>
    <mc:AlternateContent>
      <mc:Choice Requires="x14">
        <control shapeId="21876" r:id="rId319" name="DDCROPSCOUNTRY4403">
          <controlPr defaultSize="0" autoLine="0" linkedCell="AA50" listFillRange="Countries!F2:H252" r:id="rId9">
            <anchor moveWithCells="1" sizeWithCells="1">
              <from>
                <xdr:col>14</xdr:col>
                <xdr:colOff>1466850</xdr:colOff>
                <xdr:row>49</xdr:row>
                <xdr:rowOff>0</xdr:rowOff>
              </from>
              <to>
                <xdr:col>14</xdr:col>
                <xdr:colOff>2190750</xdr:colOff>
                <xdr:row>50</xdr:row>
                <xdr:rowOff>0</xdr:rowOff>
              </to>
            </anchor>
          </controlPr>
        </control>
      </mc:Choice>
      <mc:Fallback>
        <control shapeId="21876" r:id="rId319" name="DDCROPSCOUNTRY4403"/>
      </mc:Fallback>
    </mc:AlternateContent>
    <mc:AlternateContent>
      <mc:Choice Requires="x14">
        <control shapeId="21877" r:id="rId320" name="DDCROPSCOUNTRY4404">
          <controlPr defaultSize="0" autoLine="0" linkedCell="AB50" listFillRange="Countries!F2:H252" r:id="rId7">
            <anchor moveWithCells="1" sizeWithCells="1">
              <from>
                <xdr:col>14</xdr:col>
                <xdr:colOff>2228850</xdr:colOff>
                <xdr:row>49</xdr:row>
                <xdr:rowOff>0</xdr:rowOff>
              </from>
              <to>
                <xdr:col>14</xdr:col>
                <xdr:colOff>2943225</xdr:colOff>
                <xdr:row>50</xdr:row>
                <xdr:rowOff>0</xdr:rowOff>
              </to>
            </anchor>
          </controlPr>
        </control>
      </mc:Choice>
      <mc:Fallback>
        <control shapeId="21877" r:id="rId320" name="DDCROPSCOUNTRY4404"/>
      </mc:Fallback>
    </mc:AlternateContent>
    <mc:AlternateContent>
      <mc:Choice Requires="x14">
        <control shapeId="21878" r:id="rId321" name="DDCROPSCOUNTRY4405">
          <controlPr defaultSize="0" autoLine="0" linkedCell="AC50" listFillRange="Countries!F2:H252" r:id="rId9">
            <anchor moveWithCells="1" sizeWithCells="1">
              <from>
                <xdr:col>14</xdr:col>
                <xdr:colOff>2952750</xdr:colOff>
                <xdr:row>49</xdr:row>
                <xdr:rowOff>0</xdr:rowOff>
              </from>
              <to>
                <xdr:col>14</xdr:col>
                <xdr:colOff>3676650</xdr:colOff>
                <xdr:row>50</xdr:row>
                <xdr:rowOff>0</xdr:rowOff>
              </to>
            </anchor>
          </controlPr>
        </control>
      </mc:Choice>
      <mc:Fallback>
        <control shapeId="21878" r:id="rId321" name="DDCROPSCOUNTRY4405"/>
      </mc:Fallback>
    </mc:AlternateContent>
    <mc:AlternateContent>
      <mc:Choice Requires="x14">
        <control shapeId="21879" r:id="rId322" name="DDCROPSCOUNTRY4406">
          <controlPr defaultSize="0" autoLine="0" linkedCell="AD50" listFillRange="Countries!F2:H252" r:id="rId7">
            <anchor moveWithCells="1" sizeWithCells="1">
              <from>
                <xdr:col>14</xdr:col>
                <xdr:colOff>3695700</xdr:colOff>
                <xdr:row>49</xdr:row>
                <xdr:rowOff>0</xdr:rowOff>
              </from>
              <to>
                <xdr:col>15</xdr:col>
                <xdr:colOff>114300</xdr:colOff>
                <xdr:row>50</xdr:row>
                <xdr:rowOff>0</xdr:rowOff>
              </to>
            </anchor>
          </controlPr>
        </control>
      </mc:Choice>
      <mc:Fallback>
        <control shapeId="21879" r:id="rId322" name="DDCROPSCOUNTRY4406"/>
      </mc:Fallback>
    </mc:AlternateContent>
    <mc:AlternateContent>
      <mc:Choice Requires="x14">
        <control shapeId="21880" r:id="rId323" name="DDCROPSCOUNTRY4501">
          <controlPr defaultSize="0" autoLine="0" linkedCell="Y51" listFillRange="Countries!F2:H252" r:id="rId7">
            <anchor moveWithCells="1" sizeWithCells="1">
              <from>
                <xdr:col>14</xdr:col>
                <xdr:colOff>0</xdr:colOff>
                <xdr:row>50</xdr:row>
                <xdr:rowOff>0</xdr:rowOff>
              </from>
              <to>
                <xdr:col>14</xdr:col>
                <xdr:colOff>714375</xdr:colOff>
                <xdr:row>51</xdr:row>
                <xdr:rowOff>0</xdr:rowOff>
              </to>
            </anchor>
          </controlPr>
        </control>
      </mc:Choice>
      <mc:Fallback>
        <control shapeId="21880" r:id="rId323" name="DDCROPSCOUNTRY4501"/>
      </mc:Fallback>
    </mc:AlternateContent>
    <mc:AlternateContent>
      <mc:Choice Requires="x14">
        <control shapeId="21881" r:id="rId324" name="DDCROPSCOUNTRY4502">
          <controlPr defaultSize="0" autoLine="0" linkedCell="Z51" listFillRange="Countries!F2:H252" r:id="rId7">
            <anchor moveWithCells="1" sizeWithCells="1">
              <from>
                <xdr:col>14</xdr:col>
                <xdr:colOff>733425</xdr:colOff>
                <xdr:row>50</xdr:row>
                <xdr:rowOff>0</xdr:rowOff>
              </from>
              <to>
                <xdr:col>14</xdr:col>
                <xdr:colOff>1447800</xdr:colOff>
                <xdr:row>51</xdr:row>
                <xdr:rowOff>0</xdr:rowOff>
              </to>
            </anchor>
          </controlPr>
        </control>
      </mc:Choice>
      <mc:Fallback>
        <control shapeId="21881" r:id="rId324" name="DDCROPSCOUNTRY4502"/>
      </mc:Fallback>
    </mc:AlternateContent>
    <mc:AlternateContent>
      <mc:Choice Requires="x14">
        <control shapeId="21882" r:id="rId325" name="DDCROPSCOUNTRY4503">
          <controlPr defaultSize="0" autoLine="0" linkedCell="AA51" listFillRange="Countries!F2:H252" r:id="rId9">
            <anchor moveWithCells="1" sizeWithCells="1">
              <from>
                <xdr:col>14</xdr:col>
                <xdr:colOff>1466850</xdr:colOff>
                <xdr:row>50</xdr:row>
                <xdr:rowOff>0</xdr:rowOff>
              </from>
              <to>
                <xdr:col>14</xdr:col>
                <xdr:colOff>2190750</xdr:colOff>
                <xdr:row>51</xdr:row>
                <xdr:rowOff>0</xdr:rowOff>
              </to>
            </anchor>
          </controlPr>
        </control>
      </mc:Choice>
      <mc:Fallback>
        <control shapeId="21882" r:id="rId325" name="DDCROPSCOUNTRY4503"/>
      </mc:Fallback>
    </mc:AlternateContent>
    <mc:AlternateContent>
      <mc:Choice Requires="x14">
        <control shapeId="21883" r:id="rId326" name="DDCROPSCOUNTRY4504">
          <controlPr defaultSize="0" autoLine="0" linkedCell="AB51" listFillRange="Countries!F2:H252" r:id="rId7">
            <anchor moveWithCells="1" sizeWithCells="1">
              <from>
                <xdr:col>14</xdr:col>
                <xdr:colOff>2228850</xdr:colOff>
                <xdr:row>50</xdr:row>
                <xdr:rowOff>0</xdr:rowOff>
              </from>
              <to>
                <xdr:col>14</xdr:col>
                <xdr:colOff>2943225</xdr:colOff>
                <xdr:row>51</xdr:row>
                <xdr:rowOff>0</xdr:rowOff>
              </to>
            </anchor>
          </controlPr>
        </control>
      </mc:Choice>
      <mc:Fallback>
        <control shapeId="21883" r:id="rId326" name="DDCROPSCOUNTRY4504"/>
      </mc:Fallback>
    </mc:AlternateContent>
    <mc:AlternateContent>
      <mc:Choice Requires="x14">
        <control shapeId="21884" r:id="rId327" name="DDCROPSCOUNTRY4505">
          <controlPr defaultSize="0" autoLine="0" linkedCell="AC51" listFillRange="Countries!F2:H252" r:id="rId9">
            <anchor moveWithCells="1" sizeWithCells="1">
              <from>
                <xdr:col>14</xdr:col>
                <xdr:colOff>2952750</xdr:colOff>
                <xdr:row>50</xdr:row>
                <xdr:rowOff>0</xdr:rowOff>
              </from>
              <to>
                <xdr:col>14</xdr:col>
                <xdr:colOff>3676650</xdr:colOff>
                <xdr:row>51</xdr:row>
                <xdr:rowOff>0</xdr:rowOff>
              </to>
            </anchor>
          </controlPr>
        </control>
      </mc:Choice>
      <mc:Fallback>
        <control shapeId="21884" r:id="rId327" name="DDCROPSCOUNTRY4505"/>
      </mc:Fallback>
    </mc:AlternateContent>
    <mc:AlternateContent>
      <mc:Choice Requires="x14">
        <control shapeId="21885" r:id="rId328" name="DDCROPSCOUNTRY4506">
          <controlPr defaultSize="0" autoLine="0" linkedCell="AD51" listFillRange="Countries!F2:H252" r:id="rId7">
            <anchor moveWithCells="1" sizeWithCells="1">
              <from>
                <xdr:col>14</xdr:col>
                <xdr:colOff>3695700</xdr:colOff>
                <xdr:row>50</xdr:row>
                <xdr:rowOff>0</xdr:rowOff>
              </from>
              <to>
                <xdr:col>15</xdr:col>
                <xdr:colOff>114300</xdr:colOff>
                <xdr:row>51</xdr:row>
                <xdr:rowOff>0</xdr:rowOff>
              </to>
            </anchor>
          </controlPr>
        </control>
      </mc:Choice>
      <mc:Fallback>
        <control shapeId="21885" r:id="rId328" name="DDCROPSCOUNTRY4506"/>
      </mc:Fallback>
    </mc:AlternateContent>
    <mc:AlternateContent>
      <mc:Choice Requires="x14">
        <control shapeId="21886" r:id="rId329" name="DDCROPSCOUNTRY4601">
          <controlPr defaultSize="0" autoLine="0" linkedCell="Y52" listFillRange="Countries!F2:H252" r:id="rId7">
            <anchor moveWithCells="1" sizeWithCells="1">
              <from>
                <xdr:col>14</xdr:col>
                <xdr:colOff>0</xdr:colOff>
                <xdr:row>51</xdr:row>
                <xdr:rowOff>0</xdr:rowOff>
              </from>
              <to>
                <xdr:col>14</xdr:col>
                <xdr:colOff>714375</xdr:colOff>
                <xdr:row>52</xdr:row>
                <xdr:rowOff>0</xdr:rowOff>
              </to>
            </anchor>
          </controlPr>
        </control>
      </mc:Choice>
      <mc:Fallback>
        <control shapeId="21886" r:id="rId329" name="DDCROPSCOUNTRY4601"/>
      </mc:Fallback>
    </mc:AlternateContent>
    <mc:AlternateContent>
      <mc:Choice Requires="x14">
        <control shapeId="21887" r:id="rId330" name="DDCROPSCOUNTRY4602">
          <controlPr defaultSize="0" autoLine="0" linkedCell="Z52" listFillRange="Countries!F2:H252" r:id="rId7">
            <anchor moveWithCells="1" sizeWithCells="1">
              <from>
                <xdr:col>14</xdr:col>
                <xdr:colOff>733425</xdr:colOff>
                <xdr:row>51</xdr:row>
                <xdr:rowOff>0</xdr:rowOff>
              </from>
              <to>
                <xdr:col>14</xdr:col>
                <xdr:colOff>1447800</xdr:colOff>
                <xdr:row>52</xdr:row>
                <xdr:rowOff>0</xdr:rowOff>
              </to>
            </anchor>
          </controlPr>
        </control>
      </mc:Choice>
      <mc:Fallback>
        <control shapeId="21887" r:id="rId330" name="DDCROPSCOUNTRY4602"/>
      </mc:Fallback>
    </mc:AlternateContent>
    <mc:AlternateContent>
      <mc:Choice Requires="x14">
        <control shapeId="21888" r:id="rId331" name="DDCROPSCOUNTRY4603">
          <controlPr defaultSize="0" autoLine="0" linkedCell="AA52" listFillRange="Countries!F2:H252" r:id="rId9">
            <anchor moveWithCells="1" sizeWithCells="1">
              <from>
                <xdr:col>14</xdr:col>
                <xdr:colOff>1466850</xdr:colOff>
                <xdr:row>51</xdr:row>
                <xdr:rowOff>0</xdr:rowOff>
              </from>
              <to>
                <xdr:col>14</xdr:col>
                <xdr:colOff>2190750</xdr:colOff>
                <xdr:row>52</xdr:row>
                <xdr:rowOff>0</xdr:rowOff>
              </to>
            </anchor>
          </controlPr>
        </control>
      </mc:Choice>
      <mc:Fallback>
        <control shapeId="21888" r:id="rId331" name="DDCROPSCOUNTRY4603"/>
      </mc:Fallback>
    </mc:AlternateContent>
    <mc:AlternateContent>
      <mc:Choice Requires="x14">
        <control shapeId="21889" r:id="rId332" name="DDCROPSCOUNTRY4604">
          <controlPr defaultSize="0" autoLine="0" linkedCell="AB52" listFillRange="Countries!F2:H252" r:id="rId7">
            <anchor moveWithCells="1" sizeWithCells="1">
              <from>
                <xdr:col>14</xdr:col>
                <xdr:colOff>2228850</xdr:colOff>
                <xdr:row>51</xdr:row>
                <xdr:rowOff>0</xdr:rowOff>
              </from>
              <to>
                <xdr:col>14</xdr:col>
                <xdr:colOff>2943225</xdr:colOff>
                <xdr:row>52</xdr:row>
                <xdr:rowOff>0</xdr:rowOff>
              </to>
            </anchor>
          </controlPr>
        </control>
      </mc:Choice>
      <mc:Fallback>
        <control shapeId="21889" r:id="rId332" name="DDCROPSCOUNTRY4604"/>
      </mc:Fallback>
    </mc:AlternateContent>
    <mc:AlternateContent>
      <mc:Choice Requires="x14">
        <control shapeId="21890" r:id="rId333" name="DDCROPSCOUNTRY4605">
          <controlPr defaultSize="0" autoLine="0" linkedCell="AC52" listFillRange="Countries!F2:H252" r:id="rId9">
            <anchor moveWithCells="1" sizeWithCells="1">
              <from>
                <xdr:col>14</xdr:col>
                <xdr:colOff>2952750</xdr:colOff>
                <xdr:row>51</xdr:row>
                <xdr:rowOff>0</xdr:rowOff>
              </from>
              <to>
                <xdr:col>14</xdr:col>
                <xdr:colOff>3676650</xdr:colOff>
                <xdr:row>52</xdr:row>
                <xdr:rowOff>0</xdr:rowOff>
              </to>
            </anchor>
          </controlPr>
        </control>
      </mc:Choice>
      <mc:Fallback>
        <control shapeId="21890" r:id="rId333" name="DDCROPSCOUNTRY4605"/>
      </mc:Fallback>
    </mc:AlternateContent>
    <mc:AlternateContent>
      <mc:Choice Requires="x14">
        <control shapeId="21891" r:id="rId334" name="DDCROPSCOUNTRY4606">
          <controlPr defaultSize="0" autoLine="0" linkedCell="AD52" listFillRange="Countries!F2:H252" r:id="rId7">
            <anchor moveWithCells="1" sizeWithCells="1">
              <from>
                <xdr:col>14</xdr:col>
                <xdr:colOff>3695700</xdr:colOff>
                <xdr:row>51</xdr:row>
                <xdr:rowOff>0</xdr:rowOff>
              </from>
              <to>
                <xdr:col>15</xdr:col>
                <xdr:colOff>114300</xdr:colOff>
                <xdr:row>52</xdr:row>
                <xdr:rowOff>0</xdr:rowOff>
              </to>
            </anchor>
          </controlPr>
        </control>
      </mc:Choice>
      <mc:Fallback>
        <control shapeId="21891" r:id="rId334" name="DDCROPSCOUNTRY4606"/>
      </mc:Fallback>
    </mc:AlternateContent>
    <mc:AlternateContent>
      <mc:Choice Requires="x14">
        <control shapeId="21892" r:id="rId335" name="DDCROPSCOUNTRY4701">
          <controlPr defaultSize="0" autoLine="0" linkedCell="Y53" listFillRange="Countries!F2:H252" r:id="rId7">
            <anchor moveWithCells="1" sizeWithCells="1">
              <from>
                <xdr:col>14</xdr:col>
                <xdr:colOff>0</xdr:colOff>
                <xdr:row>52</xdr:row>
                <xdr:rowOff>0</xdr:rowOff>
              </from>
              <to>
                <xdr:col>14</xdr:col>
                <xdr:colOff>714375</xdr:colOff>
                <xdr:row>53</xdr:row>
                <xdr:rowOff>0</xdr:rowOff>
              </to>
            </anchor>
          </controlPr>
        </control>
      </mc:Choice>
      <mc:Fallback>
        <control shapeId="21892" r:id="rId335" name="DDCROPSCOUNTRY4701"/>
      </mc:Fallback>
    </mc:AlternateContent>
    <mc:AlternateContent>
      <mc:Choice Requires="x14">
        <control shapeId="21893" r:id="rId336" name="DDCROPSCOUNTRY4702">
          <controlPr defaultSize="0" autoLine="0" linkedCell="Z53" listFillRange="Countries!F2:H252" r:id="rId7">
            <anchor moveWithCells="1" sizeWithCells="1">
              <from>
                <xdr:col>14</xdr:col>
                <xdr:colOff>733425</xdr:colOff>
                <xdr:row>52</xdr:row>
                <xdr:rowOff>0</xdr:rowOff>
              </from>
              <to>
                <xdr:col>14</xdr:col>
                <xdr:colOff>1447800</xdr:colOff>
                <xdr:row>53</xdr:row>
                <xdr:rowOff>0</xdr:rowOff>
              </to>
            </anchor>
          </controlPr>
        </control>
      </mc:Choice>
      <mc:Fallback>
        <control shapeId="21893" r:id="rId336" name="DDCROPSCOUNTRY4702"/>
      </mc:Fallback>
    </mc:AlternateContent>
    <mc:AlternateContent>
      <mc:Choice Requires="x14">
        <control shapeId="21894" r:id="rId337" name="DDCROPSCOUNTRY4703">
          <controlPr defaultSize="0" autoLine="0" linkedCell="AA53" listFillRange="Countries!F2:H252" r:id="rId9">
            <anchor moveWithCells="1" sizeWithCells="1">
              <from>
                <xdr:col>14</xdr:col>
                <xdr:colOff>1466850</xdr:colOff>
                <xdr:row>52</xdr:row>
                <xdr:rowOff>0</xdr:rowOff>
              </from>
              <to>
                <xdr:col>14</xdr:col>
                <xdr:colOff>2190750</xdr:colOff>
                <xdr:row>53</xdr:row>
                <xdr:rowOff>0</xdr:rowOff>
              </to>
            </anchor>
          </controlPr>
        </control>
      </mc:Choice>
      <mc:Fallback>
        <control shapeId="21894" r:id="rId337" name="DDCROPSCOUNTRY4703"/>
      </mc:Fallback>
    </mc:AlternateContent>
    <mc:AlternateContent>
      <mc:Choice Requires="x14">
        <control shapeId="21895" r:id="rId338" name="DDCROPSCOUNTRY4704">
          <controlPr defaultSize="0" autoLine="0" linkedCell="AB53" listFillRange="Countries!F2:H252" r:id="rId7">
            <anchor moveWithCells="1" sizeWithCells="1">
              <from>
                <xdr:col>14</xdr:col>
                <xdr:colOff>2228850</xdr:colOff>
                <xdr:row>52</xdr:row>
                <xdr:rowOff>0</xdr:rowOff>
              </from>
              <to>
                <xdr:col>14</xdr:col>
                <xdr:colOff>2943225</xdr:colOff>
                <xdr:row>53</xdr:row>
                <xdr:rowOff>0</xdr:rowOff>
              </to>
            </anchor>
          </controlPr>
        </control>
      </mc:Choice>
      <mc:Fallback>
        <control shapeId="21895" r:id="rId338" name="DDCROPSCOUNTRY4704"/>
      </mc:Fallback>
    </mc:AlternateContent>
    <mc:AlternateContent>
      <mc:Choice Requires="x14">
        <control shapeId="21896" r:id="rId339" name="DDCROPSCOUNTRY4705">
          <controlPr defaultSize="0" autoLine="0" linkedCell="AC53" listFillRange="Countries!F2:H252" r:id="rId9">
            <anchor moveWithCells="1" sizeWithCells="1">
              <from>
                <xdr:col>14</xdr:col>
                <xdr:colOff>2952750</xdr:colOff>
                <xdr:row>52</xdr:row>
                <xdr:rowOff>0</xdr:rowOff>
              </from>
              <to>
                <xdr:col>14</xdr:col>
                <xdr:colOff>3676650</xdr:colOff>
                <xdr:row>53</xdr:row>
                <xdr:rowOff>0</xdr:rowOff>
              </to>
            </anchor>
          </controlPr>
        </control>
      </mc:Choice>
      <mc:Fallback>
        <control shapeId="21896" r:id="rId339" name="DDCROPSCOUNTRY4705"/>
      </mc:Fallback>
    </mc:AlternateContent>
    <mc:AlternateContent>
      <mc:Choice Requires="x14">
        <control shapeId="21897" r:id="rId340" name="DDCROPSCOUNTRY4706">
          <controlPr defaultSize="0" autoLine="0" linkedCell="AD53" listFillRange="Countries!F2:H252" r:id="rId7">
            <anchor moveWithCells="1" sizeWithCells="1">
              <from>
                <xdr:col>14</xdr:col>
                <xdr:colOff>3695700</xdr:colOff>
                <xdr:row>52</xdr:row>
                <xdr:rowOff>0</xdr:rowOff>
              </from>
              <to>
                <xdr:col>15</xdr:col>
                <xdr:colOff>114300</xdr:colOff>
                <xdr:row>53</xdr:row>
                <xdr:rowOff>0</xdr:rowOff>
              </to>
            </anchor>
          </controlPr>
        </control>
      </mc:Choice>
      <mc:Fallback>
        <control shapeId="21897" r:id="rId340" name="DDCROPSCOUNTRY4706"/>
      </mc:Fallback>
    </mc:AlternateContent>
    <mc:AlternateContent>
      <mc:Choice Requires="x14">
        <control shapeId="21898" r:id="rId341" name="DDCROPSCOUNTRY4801">
          <controlPr defaultSize="0" autoLine="0" linkedCell="Y54" listFillRange="Countries!F2:H252" r:id="rId7">
            <anchor moveWithCells="1" sizeWithCells="1">
              <from>
                <xdr:col>14</xdr:col>
                <xdr:colOff>0</xdr:colOff>
                <xdr:row>53</xdr:row>
                <xdr:rowOff>0</xdr:rowOff>
              </from>
              <to>
                <xdr:col>14</xdr:col>
                <xdr:colOff>714375</xdr:colOff>
                <xdr:row>54</xdr:row>
                <xdr:rowOff>0</xdr:rowOff>
              </to>
            </anchor>
          </controlPr>
        </control>
      </mc:Choice>
      <mc:Fallback>
        <control shapeId="21898" r:id="rId341" name="DDCROPSCOUNTRY4801"/>
      </mc:Fallback>
    </mc:AlternateContent>
    <mc:AlternateContent>
      <mc:Choice Requires="x14">
        <control shapeId="21899" r:id="rId342" name="DDCROPSCOUNTRY4802">
          <controlPr defaultSize="0" autoLine="0" linkedCell="Z54" listFillRange="Countries!F2:H252" r:id="rId7">
            <anchor moveWithCells="1" sizeWithCells="1">
              <from>
                <xdr:col>14</xdr:col>
                <xdr:colOff>733425</xdr:colOff>
                <xdr:row>53</xdr:row>
                <xdr:rowOff>0</xdr:rowOff>
              </from>
              <to>
                <xdr:col>14</xdr:col>
                <xdr:colOff>1447800</xdr:colOff>
                <xdr:row>54</xdr:row>
                <xdr:rowOff>0</xdr:rowOff>
              </to>
            </anchor>
          </controlPr>
        </control>
      </mc:Choice>
      <mc:Fallback>
        <control shapeId="21899" r:id="rId342" name="DDCROPSCOUNTRY4802"/>
      </mc:Fallback>
    </mc:AlternateContent>
    <mc:AlternateContent>
      <mc:Choice Requires="x14">
        <control shapeId="21900" r:id="rId343" name="DDCROPSCOUNTRY4803">
          <controlPr defaultSize="0" autoLine="0" linkedCell="AA54" listFillRange="Countries!F2:H252" r:id="rId9">
            <anchor moveWithCells="1" sizeWithCells="1">
              <from>
                <xdr:col>14</xdr:col>
                <xdr:colOff>1466850</xdr:colOff>
                <xdr:row>53</xdr:row>
                <xdr:rowOff>0</xdr:rowOff>
              </from>
              <to>
                <xdr:col>14</xdr:col>
                <xdr:colOff>2190750</xdr:colOff>
                <xdr:row>54</xdr:row>
                <xdr:rowOff>0</xdr:rowOff>
              </to>
            </anchor>
          </controlPr>
        </control>
      </mc:Choice>
      <mc:Fallback>
        <control shapeId="21900" r:id="rId343" name="DDCROPSCOUNTRY4803"/>
      </mc:Fallback>
    </mc:AlternateContent>
    <mc:AlternateContent>
      <mc:Choice Requires="x14">
        <control shapeId="21901" r:id="rId344" name="DDCROPSCOUNTRY4804">
          <controlPr defaultSize="0" autoLine="0" linkedCell="AB54" listFillRange="Countries!F2:H252" r:id="rId7">
            <anchor moveWithCells="1" sizeWithCells="1">
              <from>
                <xdr:col>14</xdr:col>
                <xdr:colOff>2228850</xdr:colOff>
                <xdr:row>53</xdr:row>
                <xdr:rowOff>0</xdr:rowOff>
              </from>
              <to>
                <xdr:col>14</xdr:col>
                <xdr:colOff>2943225</xdr:colOff>
                <xdr:row>54</xdr:row>
                <xdr:rowOff>0</xdr:rowOff>
              </to>
            </anchor>
          </controlPr>
        </control>
      </mc:Choice>
      <mc:Fallback>
        <control shapeId="21901" r:id="rId344" name="DDCROPSCOUNTRY4804"/>
      </mc:Fallback>
    </mc:AlternateContent>
    <mc:AlternateContent>
      <mc:Choice Requires="x14">
        <control shapeId="21902" r:id="rId345" name="DDCROPSCOUNTRY4805">
          <controlPr defaultSize="0" autoLine="0" linkedCell="AC54" listFillRange="Countries!F2:H252" r:id="rId9">
            <anchor moveWithCells="1" sizeWithCells="1">
              <from>
                <xdr:col>14</xdr:col>
                <xdr:colOff>2952750</xdr:colOff>
                <xdr:row>53</xdr:row>
                <xdr:rowOff>0</xdr:rowOff>
              </from>
              <to>
                <xdr:col>14</xdr:col>
                <xdr:colOff>3676650</xdr:colOff>
                <xdr:row>54</xdr:row>
                <xdr:rowOff>0</xdr:rowOff>
              </to>
            </anchor>
          </controlPr>
        </control>
      </mc:Choice>
      <mc:Fallback>
        <control shapeId="21902" r:id="rId345" name="DDCROPSCOUNTRY4805"/>
      </mc:Fallback>
    </mc:AlternateContent>
    <mc:AlternateContent>
      <mc:Choice Requires="x14">
        <control shapeId="21903" r:id="rId346" name="DDCROPSCOUNTRY4806">
          <controlPr defaultSize="0" autoLine="0" linkedCell="AD54" listFillRange="Countries!F2:H252" r:id="rId7">
            <anchor moveWithCells="1" sizeWithCells="1">
              <from>
                <xdr:col>14</xdr:col>
                <xdr:colOff>3695700</xdr:colOff>
                <xdr:row>53</xdr:row>
                <xdr:rowOff>0</xdr:rowOff>
              </from>
              <to>
                <xdr:col>15</xdr:col>
                <xdr:colOff>114300</xdr:colOff>
                <xdr:row>54</xdr:row>
                <xdr:rowOff>0</xdr:rowOff>
              </to>
            </anchor>
          </controlPr>
        </control>
      </mc:Choice>
      <mc:Fallback>
        <control shapeId="21903" r:id="rId346" name="DDCROPSCOUNTRY4806"/>
      </mc:Fallback>
    </mc:AlternateContent>
    <mc:AlternateContent>
      <mc:Choice Requires="x14">
        <control shapeId="21904" r:id="rId347" name="DDCROPSCOUNTRY4901">
          <controlPr defaultSize="0" autoLine="0" linkedCell="Y55" listFillRange="Countries!F2:H252" r:id="rId7">
            <anchor moveWithCells="1" sizeWithCells="1">
              <from>
                <xdr:col>14</xdr:col>
                <xdr:colOff>0</xdr:colOff>
                <xdr:row>54</xdr:row>
                <xdr:rowOff>0</xdr:rowOff>
              </from>
              <to>
                <xdr:col>14</xdr:col>
                <xdr:colOff>714375</xdr:colOff>
                <xdr:row>55</xdr:row>
                <xdr:rowOff>0</xdr:rowOff>
              </to>
            </anchor>
          </controlPr>
        </control>
      </mc:Choice>
      <mc:Fallback>
        <control shapeId="21904" r:id="rId347" name="DDCROPSCOUNTRY4901"/>
      </mc:Fallback>
    </mc:AlternateContent>
    <mc:AlternateContent>
      <mc:Choice Requires="x14">
        <control shapeId="21905" r:id="rId348" name="DDCROPSCOUNTRY4902">
          <controlPr defaultSize="0" autoLine="0" linkedCell="Z55" listFillRange="Countries!F2:H252" r:id="rId7">
            <anchor moveWithCells="1" sizeWithCells="1">
              <from>
                <xdr:col>14</xdr:col>
                <xdr:colOff>733425</xdr:colOff>
                <xdr:row>54</xdr:row>
                <xdr:rowOff>0</xdr:rowOff>
              </from>
              <to>
                <xdr:col>14</xdr:col>
                <xdr:colOff>1447800</xdr:colOff>
                <xdr:row>55</xdr:row>
                <xdr:rowOff>0</xdr:rowOff>
              </to>
            </anchor>
          </controlPr>
        </control>
      </mc:Choice>
      <mc:Fallback>
        <control shapeId="21905" r:id="rId348" name="DDCROPSCOUNTRY4902"/>
      </mc:Fallback>
    </mc:AlternateContent>
    <mc:AlternateContent>
      <mc:Choice Requires="x14">
        <control shapeId="21906" r:id="rId349" name="DDCROPSCOUNTRY4903">
          <controlPr defaultSize="0" autoLine="0" linkedCell="AA55" listFillRange="Countries!F2:H252" r:id="rId9">
            <anchor moveWithCells="1" sizeWithCells="1">
              <from>
                <xdr:col>14</xdr:col>
                <xdr:colOff>1466850</xdr:colOff>
                <xdr:row>54</xdr:row>
                <xdr:rowOff>0</xdr:rowOff>
              </from>
              <to>
                <xdr:col>14</xdr:col>
                <xdr:colOff>2190750</xdr:colOff>
                <xdr:row>55</xdr:row>
                <xdr:rowOff>0</xdr:rowOff>
              </to>
            </anchor>
          </controlPr>
        </control>
      </mc:Choice>
      <mc:Fallback>
        <control shapeId="21906" r:id="rId349" name="DDCROPSCOUNTRY4903"/>
      </mc:Fallback>
    </mc:AlternateContent>
    <mc:AlternateContent>
      <mc:Choice Requires="x14">
        <control shapeId="21907" r:id="rId350" name="DDCROPSCOUNTRY4904">
          <controlPr defaultSize="0" autoLine="0" linkedCell="AB55" listFillRange="Countries!F2:H252" r:id="rId7">
            <anchor moveWithCells="1" sizeWithCells="1">
              <from>
                <xdr:col>14</xdr:col>
                <xdr:colOff>2228850</xdr:colOff>
                <xdr:row>54</xdr:row>
                <xdr:rowOff>0</xdr:rowOff>
              </from>
              <to>
                <xdr:col>14</xdr:col>
                <xdr:colOff>2943225</xdr:colOff>
                <xdr:row>55</xdr:row>
                <xdr:rowOff>0</xdr:rowOff>
              </to>
            </anchor>
          </controlPr>
        </control>
      </mc:Choice>
      <mc:Fallback>
        <control shapeId="21907" r:id="rId350" name="DDCROPSCOUNTRY4904"/>
      </mc:Fallback>
    </mc:AlternateContent>
    <mc:AlternateContent>
      <mc:Choice Requires="x14">
        <control shapeId="21908" r:id="rId351" name="DDCROPSCOUNTRY4905">
          <controlPr defaultSize="0" autoLine="0" linkedCell="AC55" listFillRange="Countries!F2:H252" r:id="rId9">
            <anchor moveWithCells="1" sizeWithCells="1">
              <from>
                <xdr:col>14</xdr:col>
                <xdr:colOff>2952750</xdr:colOff>
                <xdr:row>54</xdr:row>
                <xdr:rowOff>0</xdr:rowOff>
              </from>
              <to>
                <xdr:col>14</xdr:col>
                <xdr:colOff>3676650</xdr:colOff>
                <xdr:row>55</xdr:row>
                <xdr:rowOff>0</xdr:rowOff>
              </to>
            </anchor>
          </controlPr>
        </control>
      </mc:Choice>
      <mc:Fallback>
        <control shapeId="21908" r:id="rId351" name="DDCROPSCOUNTRY4905"/>
      </mc:Fallback>
    </mc:AlternateContent>
    <mc:AlternateContent>
      <mc:Choice Requires="x14">
        <control shapeId="21909" r:id="rId352" name="DDCROPSCOUNTRY4906">
          <controlPr defaultSize="0" autoLine="0" linkedCell="AD55" listFillRange="Countries!F2:H252" r:id="rId7">
            <anchor moveWithCells="1" sizeWithCells="1">
              <from>
                <xdr:col>14</xdr:col>
                <xdr:colOff>3695700</xdr:colOff>
                <xdr:row>54</xdr:row>
                <xdr:rowOff>0</xdr:rowOff>
              </from>
              <to>
                <xdr:col>15</xdr:col>
                <xdr:colOff>114300</xdr:colOff>
                <xdr:row>55</xdr:row>
                <xdr:rowOff>0</xdr:rowOff>
              </to>
            </anchor>
          </controlPr>
        </control>
      </mc:Choice>
      <mc:Fallback>
        <control shapeId="21909" r:id="rId352" name="DDCROPSCOUNTRY4906"/>
      </mc:Fallback>
    </mc:AlternateContent>
    <mc:AlternateContent>
      <mc:Choice Requires="x14">
        <control shapeId="21910" r:id="rId353" name="DDCROPSCOUNTRY5001">
          <controlPr defaultSize="0" autoLine="0" linkedCell="Y56" listFillRange="Countries!F2:H252" r:id="rId7">
            <anchor moveWithCells="1" sizeWithCells="1">
              <from>
                <xdr:col>14</xdr:col>
                <xdr:colOff>0</xdr:colOff>
                <xdr:row>55</xdr:row>
                <xdr:rowOff>0</xdr:rowOff>
              </from>
              <to>
                <xdr:col>14</xdr:col>
                <xdr:colOff>714375</xdr:colOff>
                <xdr:row>56</xdr:row>
                <xdr:rowOff>0</xdr:rowOff>
              </to>
            </anchor>
          </controlPr>
        </control>
      </mc:Choice>
      <mc:Fallback>
        <control shapeId="21910" r:id="rId353" name="DDCROPSCOUNTRY5001"/>
      </mc:Fallback>
    </mc:AlternateContent>
    <mc:AlternateContent>
      <mc:Choice Requires="x14">
        <control shapeId="21911" r:id="rId354" name="DDCROPSCOUNTRY5002">
          <controlPr defaultSize="0" autoLine="0" linkedCell="Z56" listFillRange="Countries!F2:H252" r:id="rId7">
            <anchor moveWithCells="1" sizeWithCells="1">
              <from>
                <xdr:col>14</xdr:col>
                <xdr:colOff>733425</xdr:colOff>
                <xdr:row>55</xdr:row>
                <xdr:rowOff>0</xdr:rowOff>
              </from>
              <to>
                <xdr:col>14</xdr:col>
                <xdr:colOff>1447800</xdr:colOff>
                <xdr:row>56</xdr:row>
                <xdr:rowOff>0</xdr:rowOff>
              </to>
            </anchor>
          </controlPr>
        </control>
      </mc:Choice>
      <mc:Fallback>
        <control shapeId="21911" r:id="rId354" name="DDCROPSCOUNTRY5002"/>
      </mc:Fallback>
    </mc:AlternateContent>
    <mc:AlternateContent>
      <mc:Choice Requires="x14">
        <control shapeId="21912" r:id="rId355" name="DDCROPSCOUNTRY5003">
          <controlPr defaultSize="0" autoLine="0" linkedCell="AA56" listFillRange="Countries!F2:H252" r:id="rId9">
            <anchor moveWithCells="1" sizeWithCells="1">
              <from>
                <xdr:col>14</xdr:col>
                <xdr:colOff>1466850</xdr:colOff>
                <xdr:row>55</xdr:row>
                <xdr:rowOff>0</xdr:rowOff>
              </from>
              <to>
                <xdr:col>14</xdr:col>
                <xdr:colOff>2190750</xdr:colOff>
                <xdr:row>56</xdr:row>
                <xdr:rowOff>0</xdr:rowOff>
              </to>
            </anchor>
          </controlPr>
        </control>
      </mc:Choice>
      <mc:Fallback>
        <control shapeId="21912" r:id="rId355" name="DDCROPSCOUNTRY5003"/>
      </mc:Fallback>
    </mc:AlternateContent>
    <mc:AlternateContent>
      <mc:Choice Requires="x14">
        <control shapeId="21913" r:id="rId356" name="DDCROPSCOUNTRY5004">
          <controlPr defaultSize="0" autoLine="0" linkedCell="AB56" listFillRange="Countries!F2:H252" r:id="rId7">
            <anchor moveWithCells="1" sizeWithCells="1">
              <from>
                <xdr:col>14</xdr:col>
                <xdr:colOff>2228850</xdr:colOff>
                <xdr:row>55</xdr:row>
                <xdr:rowOff>0</xdr:rowOff>
              </from>
              <to>
                <xdr:col>14</xdr:col>
                <xdr:colOff>2943225</xdr:colOff>
                <xdr:row>56</xdr:row>
                <xdr:rowOff>0</xdr:rowOff>
              </to>
            </anchor>
          </controlPr>
        </control>
      </mc:Choice>
      <mc:Fallback>
        <control shapeId="21913" r:id="rId356" name="DDCROPSCOUNTRY5004"/>
      </mc:Fallback>
    </mc:AlternateContent>
    <mc:AlternateContent>
      <mc:Choice Requires="x14">
        <control shapeId="21914" r:id="rId357" name="DDCROPSCOUNTRY5005">
          <controlPr defaultSize="0" autoLine="0" linkedCell="AC56" listFillRange="Countries!F2:H252" r:id="rId9">
            <anchor moveWithCells="1" sizeWithCells="1">
              <from>
                <xdr:col>14</xdr:col>
                <xdr:colOff>2952750</xdr:colOff>
                <xdr:row>55</xdr:row>
                <xdr:rowOff>0</xdr:rowOff>
              </from>
              <to>
                <xdr:col>14</xdr:col>
                <xdr:colOff>3676650</xdr:colOff>
                <xdr:row>56</xdr:row>
                <xdr:rowOff>0</xdr:rowOff>
              </to>
            </anchor>
          </controlPr>
        </control>
      </mc:Choice>
      <mc:Fallback>
        <control shapeId="21914" r:id="rId357" name="DDCROPSCOUNTRY5005"/>
      </mc:Fallback>
    </mc:AlternateContent>
    <mc:AlternateContent>
      <mc:Choice Requires="x14">
        <control shapeId="21915" r:id="rId358" name="DDCROPSCOUNTRY5006">
          <controlPr defaultSize="0" autoLine="0" linkedCell="AD56" listFillRange="Countries!F2:H252" r:id="rId7">
            <anchor moveWithCells="1" sizeWithCells="1">
              <from>
                <xdr:col>14</xdr:col>
                <xdr:colOff>3695700</xdr:colOff>
                <xdr:row>55</xdr:row>
                <xdr:rowOff>0</xdr:rowOff>
              </from>
              <to>
                <xdr:col>15</xdr:col>
                <xdr:colOff>114300</xdr:colOff>
                <xdr:row>56</xdr:row>
                <xdr:rowOff>0</xdr:rowOff>
              </to>
            </anchor>
          </controlPr>
        </control>
      </mc:Choice>
      <mc:Fallback>
        <control shapeId="21915" r:id="rId358" name="DDCROPSCOUNTRY5006"/>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E55"/>
  <sheetViews>
    <sheetView workbookViewId="0">
      <selection activeCell="D4" sqref="D4"/>
    </sheetView>
  </sheetViews>
  <sheetFormatPr defaultRowHeight="12.75"/>
  <cols>
    <col min="1" max="1" customWidth="true" width="1.7109375" collapsed="false"/>
    <col min="2" max="2" customWidth="true" width="9.0" collapsed="false"/>
    <col min="3" max="3" customWidth="true" width="30.5703125" collapsed="false"/>
    <col min="4" max="5" customWidth="true" width="50.5703125" collapsed="false"/>
  </cols>
  <sheetData>
    <row r="1" spans="2:5" ht="30" customHeight="1">
      <c r="B1" s="525" t="str">
        <f>Labels!$C$315</f>
        <v>Product Handling</v>
      </c>
      <c r="C1" s="525"/>
      <c r="D1" s="525"/>
      <c r="E1" s="525"/>
    </row>
    <row r="2" spans="2:5" ht="13.5" thickBot="1"/>
    <row r="3" spans="2:5" ht="15">
      <c r="B3" s="530"/>
      <c r="C3" s="531"/>
      <c r="D3" s="273"/>
      <c r="E3" s="272" t="str">
        <f>Labels!$C$35</f>
        <v>Date</v>
      </c>
    </row>
    <row r="4" spans="2:5" ht="30" customHeight="1">
      <c r="B4" s="526" t="str">
        <f>Labels!$C$116</f>
        <v>Auditor Signature</v>
      </c>
      <c r="C4" s="527"/>
      <c r="D4" s="277"/>
      <c r="E4" s="278"/>
    </row>
    <row r="5" spans="2:5" ht="30" customHeight="1" thickBot="1">
      <c r="B5" s="528" t="str">
        <f>Labels!$C$308</f>
        <v>Client Signature</v>
      </c>
      <c r="C5" s="529"/>
      <c r="D5" s="279"/>
      <c r="E5" s="280"/>
    </row>
    <row r="6" spans="2:5" ht="30" customHeight="1">
      <c r="B6" s="274" t="str">
        <f>Labels!$C$316</f>
        <v>No.</v>
      </c>
      <c r="C6" s="275" t="str">
        <f>Labels!$C$317</f>
        <v>Product handling registration no. (GLN/GGN if available)</v>
      </c>
      <c r="D6" s="273" t="str">
        <f>Labels!$C$318</f>
        <v>PHU name and address</v>
      </c>
      <c r="E6" s="276" t="str">
        <f>Labels!$C$319</f>
        <v>Certified crops handled</v>
      </c>
    </row>
    <row r="7" spans="2:5" ht="30" customHeight="1">
      <c r="B7" s="281"/>
      <c r="C7" s="282"/>
      <c r="D7" s="282"/>
      <c r="E7" s="283"/>
    </row>
    <row r="8" spans="2:5" ht="30" customHeight="1">
      <c r="B8" s="284"/>
      <c r="C8" s="285"/>
      <c r="D8" s="285"/>
      <c r="E8" s="286"/>
    </row>
    <row r="9" spans="2:5" ht="30" customHeight="1">
      <c r="B9" s="284"/>
      <c r="C9" s="285"/>
      <c r="D9" s="285"/>
      <c r="E9" s="286"/>
    </row>
    <row r="10" spans="2:5" ht="30" customHeight="1">
      <c r="B10" s="284"/>
      <c r="C10" s="285"/>
      <c r="D10" s="285"/>
      <c r="E10" s="286"/>
    </row>
    <row r="11" spans="2:5" ht="30" customHeight="1">
      <c r="B11" s="284"/>
      <c r="C11" s="285"/>
      <c r="D11" s="285"/>
      <c r="E11" s="286"/>
    </row>
    <row r="12" spans="2:5" ht="30" customHeight="1">
      <c r="B12" s="284"/>
      <c r="C12" s="285"/>
      <c r="D12" s="285"/>
      <c r="E12" s="286"/>
    </row>
    <row r="13" spans="2:5" ht="30" customHeight="1">
      <c r="B13" s="284"/>
      <c r="C13" s="285"/>
      <c r="D13" s="285"/>
      <c r="E13" s="286"/>
    </row>
    <row r="14" spans="2:5" ht="30" customHeight="1">
      <c r="B14" s="284"/>
      <c r="C14" s="285"/>
      <c r="D14" s="285"/>
      <c r="E14" s="286"/>
    </row>
    <row r="15" spans="2:5" ht="30" customHeight="1">
      <c r="B15" s="284"/>
      <c r="C15" s="285"/>
      <c r="D15" s="285"/>
      <c r="E15" s="286"/>
    </row>
    <row r="16" spans="2:5" ht="30" customHeight="1">
      <c r="B16" s="284"/>
      <c r="C16" s="285"/>
      <c r="D16" s="285"/>
      <c r="E16" s="286"/>
    </row>
    <row r="17" spans="2:5" ht="30" customHeight="1">
      <c r="B17" s="284"/>
      <c r="C17" s="285"/>
      <c r="D17" s="285"/>
      <c r="E17" s="286"/>
    </row>
    <row r="18" spans="2:5" ht="30" customHeight="1">
      <c r="B18" s="284"/>
      <c r="C18" s="285"/>
      <c r="D18" s="285"/>
      <c r="E18" s="286"/>
    </row>
    <row r="19" spans="2:5" ht="30" customHeight="1">
      <c r="B19" s="284"/>
      <c r="C19" s="285"/>
      <c r="D19" s="285"/>
      <c r="E19" s="286"/>
    </row>
    <row r="20" spans="2:5" ht="30" customHeight="1">
      <c r="B20" s="284"/>
      <c r="C20" s="285"/>
      <c r="D20" s="285"/>
      <c r="E20" s="286"/>
    </row>
    <row r="21" spans="2:5" ht="30" customHeight="1">
      <c r="B21" s="284"/>
      <c r="C21" s="285"/>
      <c r="D21" s="285"/>
      <c r="E21" s="286"/>
    </row>
    <row r="22" spans="2:5" ht="30" customHeight="1">
      <c r="B22" s="284"/>
      <c r="C22" s="285"/>
      <c r="D22" s="285"/>
      <c r="E22" s="286"/>
    </row>
    <row r="23" spans="2:5" ht="30" customHeight="1">
      <c r="B23" s="284"/>
      <c r="C23" s="285"/>
      <c r="D23" s="285"/>
      <c r="E23" s="286"/>
    </row>
    <row r="24" spans="2:5" ht="30" customHeight="1">
      <c r="B24" s="284"/>
      <c r="C24" s="285"/>
      <c r="D24" s="285"/>
      <c r="E24" s="286"/>
    </row>
    <row r="25" spans="2:5" ht="30" customHeight="1">
      <c r="B25" s="284"/>
      <c r="C25" s="285"/>
      <c r="D25" s="285"/>
      <c r="E25" s="286"/>
    </row>
    <row r="26" spans="2:5" ht="30" customHeight="1">
      <c r="B26" s="284"/>
      <c r="C26" s="285"/>
      <c r="D26" s="285"/>
      <c r="E26" s="286"/>
    </row>
    <row r="27" spans="2:5" ht="30" customHeight="1">
      <c r="B27" s="284"/>
      <c r="C27" s="285"/>
      <c r="D27" s="285"/>
      <c r="E27" s="286"/>
    </row>
    <row r="28" spans="2:5" ht="30" customHeight="1">
      <c r="B28" s="284"/>
      <c r="C28" s="285"/>
      <c r="D28" s="285"/>
      <c r="E28" s="286"/>
    </row>
    <row r="29" spans="2:5" ht="30" customHeight="1">
      <c r="B29" s="284"/>
      <c r="C29" s="285"/>
      <c r="D29" s="285"/>
      <c r="E29" s="286"/>
    </row>
    <row r="30" spans="2:5" ht="30" customHeight="1">
      <c r="B30" s="284"/>
      <c r="C30" s="285"/>
      <c r="D30" s="285"/>
      <c r="E30" s="286"/>
    </row>
    <row r="31" spans="2:5" ht="30" customHeight="1">
      <c r="B31" s="284"/>
      <c r="C31" s="285"/>
      <c r="D31" s="285"/>
      <c r="E31" s="286"/>
    </row>
    <row r="32" spans="2:5" ht="30" customHeight="1">
      <c r="B32" s="284"/>
      <c r="C32" s="285"/>
      <c r="D32" s="285"/>
      <c r="E32" s="286"/>
    </row>
    <row r="33" spans="2:5" ht="30" customHeight="1">
      <c r="B33" s="284"/>
      <c r="C33" s="285"/>
      <c r="D33" s="285"/>
      <c r="E33" s="286"/>
    </row>
    <row r="34" spans="2:5" ht="30" customHeight="1">
      <c r="B34" s="284"/>
      <c r="C34" s="285"/>
      <c r="D34" s="285"/>
      <c r="E34" s="286"/>
    </row>
    <row r="35" spans="2:5" ht="30" customHeight="1">
      <c r="B35" s="284"/>
      <c r="C35" s="285"/>
      <c r="D35" s="285"/>
      <c r="E35" s="286"/>
    </row>
    <row r="36" spans="2:5" ht="30" customHeight="1">
      <c r="B36" s="284"/>
      <c r="C36" s="285"/>
      <c r="D36" s="285"/>
      <c r="E36" s="286"/>
    </row>
    <row r="37" spans="2:5" ht="30" customHeight="1">
      <c r="B37" s="284"/>
      <c r="C37" s="285"/>
      <c r="D37" s="285"/>
      <c r="E37" s="286"/>
    </row>
    <row r="38" spans="2:5" ht="30" customHeight="1">
      <c r="B38" s="284"/>
      <c r="C38" s="285"/>
      <c r="D38" s="285"/>
      <c r="E38" s="286"/>
    </row>
    <row r="39" spans="2:5" ht="30" customHeight="1">
      <c r="B39" s="284"/>
      <c r="C39" s="285"/>
      <c r="D39" s="285"/>
      <c r="E39" s="286"/>
    </row>
    <row r="40" spans="2:5" ht="30" customHeight="1">
      <c r="B40" s="284"/>
      <c r="C40" s="285"/>
      <c r="D40" s="285"/>
      <c r="E40" s="286"/>
    </row>
    <row r="41" spans="2:5" ht="30" customHeight="1">
      <c r="B41" s="284"/>
      <c r="C41" s="285"/>
      <c r="D41" s="285"/>
      <c r="E41" s="286"/>
    </row>
    <row r="42" spans="2:5" ht="30" customHeight="1">
      <c r="B42" s="284"/>
      <c r="C42" s="285"/>
      <c r="D42" s="285"/>
      <c r="E42" s="286"/>
    </row>
    <row r="43" spans="2:5" ht="30" customHeight="1">
      <c r="B43" s="284"/>
      <c r="C43" s="285"/>
      <c r="D43" s="285"/>
      <c r="E43" s="286"/>
    </row>
    <row r="44" spans="2:5" ht="30" customHeight="1">
      <c r="B44" s="284"/>
      <c r="C44" s="285"/>
      <c r="D44" s="285"/>
      <c r="E44" s="286"/>
    </row>
    <row r="45" spans="2:5" ht="30" customHeight="1">
      <c r="B45" s="284"/>
      <c r="C45" s="285"/>
      <c r="D45" s="285"/>
      <c r="E45" s="286"/>
    </row>
    <row r="46" spans="2:5" ht="30" customHeight="1">
      <c r="B46" s="284"/>
      <c r="C46" s="285"/>
      <c r="D46" s="285"/>
      <c r="E46" s="286"/>
    </row>
    <row r="47" spans="2:5" ht="30" customHeight="1">
      <c r="B47" s="284"/>
      <c r="C47" s="285"/>
      <c r="D47" s="285"/>
      <c r="E47" s="286"/>
    </row>
    <row r="48" spans="2:5" ht="30" customHeight="1">
      <c r="B48" s="284"/>
      <c r="C48" s="285"/>
      <c r="D48" s="285"/>
      <c r="E48" s="286"/>
    </row>
    <row r="49" spans="2:5" ht="30" customHeight="1">
      <c r="B49" s="284"/>
      <c r="C49" s="285"/>
      <c r="D49" s="285"/>
      <c r="E49" s="286"/>
    </row>
    <row r="50" spans="2:5" ht="30" customHeight="1">
      <c r="B50" s="284"/>
      <c r="C50" s="285"/>
      <c r="D50" s="285"/>
      <c r="E50" s="286"/>
    </row>
    <row r="51" spans="2:5" ht="30" customHeight="1">
      <c r="B51" s="284"/>
      <c r="C51" s="285"/>
      <c r="D51" s="285"/>
      <c r="E51" s="286"/>
    </row>
    <row r="52" spans="2:5" ht="30" customHeight="1">
      <c r="B52" s="284"/>
      <c r="C52" s="285"/>
      <c r="D52" s="285"/>
      <c r="E52" s="286"/>
    </row>
    <row r="53" spans="2:5" ht="30" customHeight="1">
      <c r="B53" s="284"/>
      <c r="C53" s="285"/>
      <c r="D53" s="285"/>
      <c r="E53" s="286"/>
    </row>
    <row r="54" spans="2:5" ht="30" customHeight="1">
      <c r="B54" s="284"/>
      <c r="C54" s="285"/>
      <c r="D54" s="285"/>
      <c r="E54" s="286"/>
    </row>
    <row r="55" spans="2:5" ht="30" customHeight="1" thickBot="1">
      <c r="B55" s="287"/>
      <c r="C55" s="279"/>
      <c r="D55" s="279"/>
      <c r="E55" s="280"/>
    </row>
  </sheetData>
  <sheetProtection password="B6AC" sheet="1" scenarios="1" selectLockedCells="1"/>
  <mergeCells count="4">
    <mergeCell ref="B1:E1"/>
    <mergeCell ref="B4:C4"/>
    <mergeCell ref="B5:C5"/>
    <mergeCell ref="B3:C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B1:M31"/>
  <sheetViews>
    <sheetView zoomScaleNormal="100" workbookViewId="0">
      <selection activeCell="C6" sqref="C6"/>
    </sheetView>
  </sheetViews>
  <sheetFormatPr defaultColWidth="8.85546875" defaultRowHeight="12.75"/>
  <cols>
    <col min="1" max="1" customWidth="true" style="224" width="2.42578125" collapsed="false"/>
    <col min="2" max="2" customWidth="true" style="248" width="44.42578125" collapsed="false"/>
    <col min="3" max="3" customWidth="true" style="249" width="9.7109375" collapsed="false"/>
    <col min="4" max="4" customWidth="true" style="249" width="29.28515625" collapsed="false"/>
    <col min="5" max="5" customWidth="true" style="249" width="29.42578125" collapsed="false"/>
    <col min="6" max="6" customWidth="true" style="224" width="2.42578125" collapsed="false"/>
    <col min="7" max="7" customWidth="true" hidden="true" style="224" width="14.5703125" collapsed="false"/>
    <col min="8" max="9" customWidth="true" hidden="true" style="224" width="0.0" collapsed="false"/>
    <col min="10" max="11" customWidth="true" hidden="true" style="224" width="37.0" collapsed="false"/>
    <col min="12" max="13" customWidth="true" hidden="true" style="224" width="16.28515625" collapsed="false"/>
    <col min="14" max="20" customWidth="true" hidden="true" style="224" width="0.0" collapsed="false"/>
    <col min="21" max="16384" style="224" width="8.85546875" collapsed="false"/>
  </cols>
  <sheetData>
    <row r="1" spans="2:13" ht="39" customHeight="1">
      <c r="B1" s="561" t="str">
        <f>Labels!C169</f>
        <v>Additional Inspection Notes (for all external and internal inspections)</v>
      </c>
      <c r="C1" s="561"/>
      <c r="D1" s="561"/>
      <c r="E1" s="561"/>
    </row>
    <row r="2" spans="2:13" ht="13.5" thickBot="1">
      <c r="B2" s="225"/>
      <c r="C2" s="225"/>
      <c r="D2" s="225"/>
      <c r="E2" s="225"/>
    </row>
    <row r="3" spans="2:13" ht="25.9" customHeight="1">
      <c r="B3" s="226" t="str">
        <f>Labels!C63</f>
        <v>Producer Name</v>
      </c>
      <c r="C3" s="562" t="str">
        <f>Client!D18&amp;""</f>
        <v>PPU Test 1</v>
      </c>
      <c r="D3" s="562"/>
      <c r="E3" s="563"/>
      <c r="H3" s="224" t="str">
        <f>Labels!G2</f>
        <v>Yes</v>
      </c>
      <c r="I3" s="224" t="str">
        <f>Labels!F2</f>
        <v>Yes</v>
      </c>
      <c r="J3" s="224" t="str">
        <f>Labels!C175</f>
        <v>Option 1</v>
      </c>
      <c r="K3" s="224" t="str">
        <f>Labels!B175</f>
        <v>Option 1</v>
      </c>
      <c r="L3" s="224" t="str">
        <f>Labels!C181</f>
        <v>Announced</v>
      </c>
      <c r="M3" s="224" t="str">
        <f>Labels!B181</f>
        <v>Announced</v>
      </c>
    </row>
    <row r="4" spans="2:13" ht="25.9" customHeight="1" thickBot="1">
      <c r="B4" s="227" t="str">
        <f>Labels!C219</f>
        <v>GGN</v>
      </c>
      <c r="C4" s="564" t="str">
        <f>Client!C11&amp;""</f>
        <v>4063061164537</v>
      </c>
      <c r="D4" s="564"/>
      <c r="E4" s="565"/>
      <c r="H4" s="224" t="str">
        <f>Labels!G3</f>
        <v>No</v>
      </c>
      <c r="I4" s="224" t="str">
        <f>Labels!F3</f>
        <v>No</v>
      </c>
      <c r="J4" s="224" t="str">
        <f>Labels!C176</f>
        <v>Option 1 multisite without QMS</v>
      </c>
      <c r="K4" s="224" t="str">
        <f>Labels!B176</f>
        <v>Option 1 multisite without QMS</v>
      </c>
      <c r="L4" s="224" t="str">
        <f>Labels!C182</f>
        <v>Unannounced</v>
      </c>
      <c r="M4" s="224" t="str">
        <f>Labels!B182</f>
        <v>Unannounced</v>
      </c>
    </row>
    <row r="5" spans="2:13" ht="12.6" customHeight="1" thickBot="1">
      <c r="B5" s="566"/>
      <c r="C5" s="566"/>
      <c r="D5" s="566"/>
      <c r="E5" s="566"/>
      <c r="H5" s="224">
        <f>Labels!G4</f>
        <v>0</v>
      </c>
      <c r="I5" s="224">
        <f>Labels!F4</f>
        <v>0</v>
      </c>
      <c r="J5" s="224" t="str">
        <f>Labels!C177</f>
        <v>Option 1 multisite with QMS</v>
      </c>
      <c r="K5" s="224" t="str">
        <f>Labels!B177</f>
        <v>Option 1 multisite with QMS</v>
      </c>
      <c r="L5" s="224" t="str">
        <f>Labels!C183</f>
        <v>Other</v>
      </c>
      <c r="M5" s="224" t="str">
        <f>Labels!B183</f>
        <v>Other</v>
      </c>
    </row>
    <row r="6" spans="2:13" ht="59.45" customHeight="1">
      <c r="B6" s="228" t="str">
        <f>Labels!C170</f>
        <v>Did the producer show evidence during registration that he is an existing Tesco producer or a prospective producer directly linked to an approved primary supplier?</v>
      </c>
      <c r="C6" s="229"/>
      <c r="D6" s="567"/>
      <c r="E6" s="568"/>
      <c r="G6" s="224" t="e">
        <f>VLOOKUP(C6,H3:I4,2,FALSE)</f>
        <v>#N/A</v>
      </c>
      <c r="J6" s="224" t="str">
        <f>Labels!C178</f>
        <v>Option 2</v>
      </c>
      <c r="K6" s="224" t="str">
        <f>Labels!B178</f>
        <v>Option 2</v>
      </c>
    </row>
    <row r="7" spans="2:13" ht="25.9" customHeight="1">
      <c r="B7" s="230" t="str">
        <f>Labels!C171</f>
        <v>If yes, please enter the name of the primary supplier</v>
      </c>
      <c r="C7" s="569" t="str">
        <f>Labels!C172</f>
        <v>Please enter the o-key of the primary supplier</v>
      </c>
      <c r="D7" s="570"/>
      <c r="E7" s="571"/>
    </row>
    <row r="8" spans="2:13" ht="19.899999999999999" customHeight="1">
      <c r="B8" s="231"/>
      <c r="C8" s="558"/>
      <c r="D8" s="559"/>
      <c r="E8" s="560"/>
    </row>
    <row r="9" spans="2:13" ht="19.899999999999999" customHeight="1">
      <c r="B9" s="231"/>
      <c r="C9" s="558"/>
      <c r="D9" s="559"/>
      <c r="E9" s="560"/>
    </row>
    <row r="10" spans="2:13" ht="19.899999999999999" customHeight="1">
      <c r="B10" s="231"/>
      <c r="C10" s="558"/>
      <c r="D10" s="559"/>
      <c r="E10" s="560"/>
    </row>
    <row r="11" spans="2:13" ht="19.899999999999999" customHeight="1">
      <c r="B11" s="231"/>
      <c r="C11" s="558"/>
      <c r="D11" s="559"/>
      <c r="E11" s="560"/>
    </row>
    <row r="12" spans="2:13" ht="19.899999999999999" customHeight="1">
      <c r="B12" s="231"/>
      <c r="C12" s="558"/>
      <c r="D12" s="559"/>
      <c r="E12" s="560"/>
    </row>
    <row r="13" spans="2:13" ht="19.899999999999999" customHeight="1">
      <c r="B13" s="231"/>
      <c r="C13" s="558"/>
      <c r="D13" s="559"/>
      <c r="E13" s="560"/>
    </row>
    <row r="14" spans="2:13" ht="25.9" customHeight="1">
      <c r="B14" s="232" t="str">
        <f>Labels!C173</f>
        <v>Company type certificate holder:</v>
      </c>
      <c r="C14" s="540"/>
      <c r="D14" s="541"/>
      <c r="E14" s="542"/>
    </row>
    <row r="15" spans="2:13" ht="25.9" customHeight="1">
      <c r="B15" s="233" t="str">
        <f>Labels!C174</f>
        <v>Please choose:</v>
      </c>
      <c r="C15" s="543"/>
      <c r="D15" s="544"/>
      <c r="E15" s="234"/>
      <c r="G15" s="224" t="e">
        <f>VLOOKUP(C15,J3:K6,2,FALSE)</f>
        <v>#N/A</v>
      </c>
    </row>
    <row r="16" spans="2:13" ht="25.9" customHeight="1">
      <c r="B16" s="235" t="str">
        <f>Labels!C179</f>
        <v>GGN of the inspected producer:</v>
      </c>
      <c r="C16" s="545"/>
      <c r="D16" s="546"/>
      <c r="E16" s="542"/>
    </row>
    <row r="17" spans="2:7" ht="25.9" customHeight="1">
      <c r="B17" s="233" t="str">
        <f>Labels!C180</f>
        <v>Type of inspection:</v>
      </c>
      <c r="C17" s="543"/>
      <c r="D17" s="544"/>
      <c r="E17" s="236"/>
      <c r="G17" s="224" t="e">
        <f>VLOOKUP(C17,L3:M5,2,FALSE)</f>
        <v>#N/A</v>
      </c>
    </row>
    <row r="18" spans="2:7" ht="39" customHeight="1">
      <c r="B18" s="237" t="str">
        <f>Labels!C184</f>
        <v xml:space="preserve">Does the producer participate in the unannounced reward program? </v>
      </c>
      <c r="C18" s="238"/>
      <c r="D18" s="547"/>
      <c r="E18" s="548"/>
      <c r="G18" s="224">
        <f>VLOOKUP(C18,H3:I5,2,FALSE)</f>
        <v>0</v>
      </c>
    </row>
    <row r="19" spans="2:7" ht="39" customHeight="1">
      <c r="B19" s="233" t="str">
        <f>Labels!C185</f>
        <v xml:space="preserve">Does the producer make use of a consultant? </v>
      </c>
      <c r="C19" s="239"/>
      <c r="D19" s="549"/>
      <c r="E19" s="550"/>
      <c r="G19" s="224" t="e">
        <f>VLOOKUP(C19,H3:I4,2,FALSE)</f>
        <v>#N/A</v>
      </c>
    </row>
    <row r="20" spans="2:7" ht="39" customHeight="1">
      <c r="B20" s="240" t="str">
        <f>Labels!C186</f>
        <v>If yes, is the consultant a licensed GLOBALG.A.P. farm assurer?</v>
      </c>
      <c r="C20" s="239"/>
      <c r="D20" s="551"/>
      <c r="E20" s="552"/>
      <c r="G20" s="224" t="e">
        <f>VLOOKUP(C20,H3:I4,2,FALSE)</f>
        <v>#N/A</v>
      </c>
    </row>
    <row r="21" spans="2:7" ht="25.9" customHeight="1">
      <c r="B21" s="241" t="str">
        <f>Labels!C187</f>
        <v xml:space="preserve">If yes, what is the farm assurer's name? </v>
      </c>
      <c r="C21" s="553"/>
      <c r="D21" s="554"/>
      <c r="E21" s="555"/>
    </row>
    <row r="22" spans="2:7" ht="39" customHeight="1">
      <c r="B22" s="242" t="str">
        <f>Labels!C188</f>
        <v xml:space="preserve">Is the producer registered for parallel production? </v>
      </c>
      <c r="C22" s="243"/>
      <c r="D22" s="556"/>
      <c r="E22" s="557"/>
      <c r="G22" s="224" t="e">
        <f>VLOOKUP(C22,H3:I4,2,FALSE)</f>
        <v>#N/A</v>
      </c>
    </row>
    <row r="23" spans="2:7" ht="25.9" customHeight="1">
      <c r="B23" s="241" t="str">
        <f>Labels!C189</f>
        <v>If yes, for which products?</v>
      </c>
      <c r="C23" s="534"/>
      <c r="D23" s="535"/>
      <c r="E23" s="536"/>
    </row>
    <row r="24" spans="2:7" ht="39" customHeight="1">
      <c r="B24" s="242" t="str">
        <f>Labels!C190</f>
        <v xml:space="preserve">Is the producer registered for parallel ownership? </v>
      </c>
      <c r="C24" s="244"/>
      <c r="D24" s="532"/>
      <c r="E24" s="533"/>
      <c r="G24" s="224" t="e">
        <f>VLOOKUP(C24,H3:I4,2,FALSE)</f>
        <v>#N/A</v>
      </c>
    </row>
    <row r="25" spans="2:7" ht="25.9" customHeight="1">
      <c r="B25" s="241" t="str">
        <f>Labels!C189</f>
        <v>If yes, for which products?</v>
      </c>
      <c r="C25" s="534"/>
      <c r="D25" s="535"/>
      <c r="E25" s="536"/>
    </row>
    <row r="26" spans="2:7" ht="39" customHeight="1">
      <c r="B26" s="242" t="str">
        <f>Labels!C191</f>
        <v>Does the producer buy certified product from external sources?</v>
      </c>
      <c r="C26" s="244"/>
      <c r="D26" s="532"/>
      <c r="E26" s="533"/>
      <c r="G26" s="224" t="e">
        <f>VLOOKUP(C26,H3:I4,2,FALSE)</f>
        <v>#N/A</v>
      </c>
    </row>
    <row r="27" spans="2:7" ht="25.9" customHeight="1">
      <c r="B27" s="241" t="str">
        <f>Labels!C192</f>
        <v xml:space="preserve">If yes, which products? </v>
      </c>
      <c r="C27" s="534"/>
      <c r="D27" s="535"/>
      <c r="E27" s="536"/>
    </row>
    <row r="28" spans="2:7" ht="39" customHeight="1">
      <c r="B28" s="242" t="str">
        <f>Labels!C193</f>
        <v xml:space="preserve">Does the inspection take place in combination with any other standard or add-on? </v>
      </c>
      <c r="C28" s="244"/>
      <c r="D28" s="532"/>
      <c r="E28" s="533"/>
      <c r="G28" s="224" t="e">
        <f>VLOOKUP(C28,H3:I4,2,FALSE)</f>
        <v>#N/A</v>
      </c>
    </row>
    <row r="29" spans="2:7" ht="25.9" customHeight="1">
      <c r="B29" s="241" t="str">
        <f>Labels!C194</f>
        <v xml:space="preserve">If yes, which standard or add-on? </v>
      </c>
      <c r="C29" s="534"/>
      <c r="D29" s="535"/>
      <c r="E29" s="536"/>
    </row>
    <row r="30" spans="2:7" ht="25.9" customHeight="1" thickBot="1">
      <c r="B30" s="245" t="str">
        <f>Labels!C198</f>
        <v xml:space="preserve">Location(s) visited: </v>
      </c>
      <c r="C30" s="537"/>
      <c r="D30" s="538"/>
      <c r="E30" s="539"/>
    </row>
    <row r="31" spans="2:7" ht="12.6" customHeight="1">
      <c r="B31" s="246"/>
      <c r="C31" s="247"/>
      <c r="D31" s="247"/>
      <c r="E31" s="247"/>
    </row>
  </sheetData>
  <sheetProtection password="8653" sheet="1" scenarios="1" selectLockedCells="1"/>
  <mergeCells count="29">
    <mergeCell ref="C13:E13"/>
    <mergeCell ref="B1:E1"/>
    <mergeCell ref="C3:E3"/>
    <mergeCell ref="C4:E4"/>
    <mergeCell ref="B5:E5"/>
    <mergeCell ref="D6:E6"/>
    <mergeCell ref="C7:E7"/>
    <mergeCell ref="C8:E8"/>
    <mergeCell ref="C9:E9"/>
    <mergeCell ref="C10:E10"/>
    <mergeCell ref="C11:E11"/>
    <mergeCell ref="C12:E12"/>
    <mergeCell ref="C25:E25"/>
    <mergeCell ref="C14:E14"/>
    <mergeCell ref="C15:D15"/>
    <mergeCell ref="C16:E16"/>
    <mergeCell ref="C17:D17"/>
    <mergeCell ref="D18:E18"/>
    <mergeCell ref="D19:E19"/>
    <mergeCell ref="D20:E20"/>
    <mergeCell ref="C21:E21"/>
    <mergeCell ref="D22:E22"/>
    <mergeCell ref="C23:E23"/>
    <mergeCell ref="D24:E24"/>
    <mergeCell ref="D26:E26"/>
    <mergeCell ref="C27:E27"/>
    <mergeCell ref="D28:E28"/>
    <mergeCell ref="C29:E29"/>
    <mergeCell ref="C30:E30"/>
  </mergeCells>
  <dataValidations count="4">
    <dataValidation type="list" allowBlank="1" showInputMessage="1" showErrorMessage="1" sqref="C17:D17" xr:uid="{00000000-0002-0000-0400-000000000000}">
      <formula1>$L$3:$L$5</formula1>
    </dataValidation>
    <dataValidation type="list" allowBlank="1" showInputMessage="1" showErrorMessage="1" sqref="C15:D15" xr:uid="{00000000-0002-0000-0400-000001000000}">
      <formula1>$J$3:$J$6</formula1>
    </dataValidation>
    <dataValidation type="list" allowBlank="1" showInputMessage="1" showErrorMessage="1" sqref="C18" xr:uid="{00000000-0002-0000-0400-000002000000}">
      <formula1>$H$3:$H$5</formula1>
    </dataValidation>
    <dataValidation type="list" allowBlank="1" showInputMessage="1" showErrorMessage="1" sqref="C19:C20 C28 C26 C24 C22 C6" xr:uid="{00000000-0002-0000-0400-000003000000}">
      <formula1>$H$3:$H$4</formula1>
    </dataValidation>
  </dataValidations>
  <pageMargins left="0.7" right="0.7" top="0.75" bottom="0.75" header="0.3" footer="0.3"/>
  <pageSetup paperSize="9" scale="75" orientation="portrait" horizontalDpi="300" verticalDpi="300" r:id="rId1"/>
  <colBreaks count="1" manualBreakCount="1">
    <brk id="6" max="1048575" man="1"/>
  </col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A1:IV65536"/>
  <sheetViews>
    <sheetView showGridLines="0" zoomScale="70" zoomScaleNormal="70" workbookViewId="0">
      <pane xSplit="1" ySplit="6" topLeftCell="B7" activePane="bottomRight" state="frozen"/>
      <selection pane="topRight" activeCell="B1" sqref="B1"/>
      <selection pane="bottomLeft" activeCell="A7" sqref="A7"/>
      <selection pane="bottomRight" activeCell="G671" activeCellId="11" sqref="G638 G641 G644 G647 G650 G653 G656 G659 G662 G665 G668 G671"/>
    </sheetView>
  </sheetViews>
  <sheetFormatPr defaultColWidth="9.140625" defaultRowHeight="12.75"/>
  <cols>
    <col min="1" max="1" customWidth="true" style="42" width="2.42578125" collapsed="false"/>
    <col min="2" max="2" customWidth="true" style="5" width="12.85546875" collapsed="false"/>
    <col min="3" max="3" customWidth="true" style="5" width="16.140625" collapsed="false"/>
    <col min="4" max="4" customWidth="true" style="5" width="11.5703125" collapsed="false"/>
    <col min="5" max="5" customWidth="true" style="5" width="19.5703125" collapsed="false"/>
    <col min="6" max="7" customWidth="true" style="8" width="55.7109375" collapsed="false"/>
    <col min="8" max="8" customWidth="true" style="7" width="7.0" collapsed="false"/>
    <col min="9" max="9" customWidth="true" style="7" width="6.7109375" collapsed="false"/>
    <col min="10" max="11" bestFit="true" customWidth="true" style="7" width="5.7109375" collapsed="false"/>
    <col min="12" max="12" bestFit="true" customWidth="true" style="8" width="5.85546875" collapsed="false"/>
    <col min="13" max="13" customWidth="true" style="5" width="3.28515625" collapsed="false"/>
    <col min="14" max="17" customWidth="true" hidden="true" style="9" width="5.140625" collapsed="false"/>
    <col min="18" max="18" customWidth="true" hidden="true" style="9" width="14.7109375" collapsed="false"/>
    <col min="19" max="19" customWidth="true" hidden="true" style="9" width="5.140625" collapsed="false"/>
    <col min="20" max="20" customWidth="true" hidden="true" style="9" width="9.5703125" collapsed="false"/>
    <col min="21" max="21" customWidth="true" hidden="true" style="9" width="5.140625" collapsed="false"/>
    <col min="22" max="22" customWidth="true" hidden="true" style="9" width="5.42578125" collapsed="false"/>
    <col min="23" max="23" customWidth="true" hidden="true" style="9" width="5.140625" collapsed="false"/>
    <col min="24" max="24" customWidth="true" hidden="true" style="9" width="11.7109375" collapsed="false"/>
    <col min="25" max="28" customWidth="true" hidden="true" style="9" width="0.0" collapsed="false"/>
    <col min="29" max="29" customWidth="true" hidden="true" style="9" width="18.7109375" collapsed="false"/>
    <col min="30" max="31" customWidth="true" hidden="true" style="9" width="0.0" collapsed="false"/>
    <col min="32" max="32" customWidth="true" hidden="true" style="9" width="15.42578125" collapsed="false"/>
    <col min="33" max="33" customWidth="true" hidden="true" style="9" width="22.85546875" collapsed="false"/>
    <col min="34" max="34" customWidth="true" hidden="true" style="9" width="21.28515625" collapsed="false"/>
    <col min="35" max="35" customWidth="true" hidden="true" style="350" width="60.7109375" collapsed="false"/>
    <col min="36" max="36" customWidth="true" hidden="true" style="350" width="17.0" collapsed="false"/>
    <col min="37" max="37" customWidth="true" hidden="true" style="350" width="18.28515625" collapsed="false"/>
    <col min="38" max="38" customWidth="true" hidden="true" style="350" width="14.28515625" collapsed="false"/>
    <col min="39" max="39" customWidth="true" hidden="true" style="351" width="16.28515625" collapsed="false"/>
    <col min="40" max="40" customWidth="true" hidden="true" style="350" width="9.5703125" collapsed="false"/>
    <col min="41" max="256" customWidth="true" hidden="true" style="9" width="0.0" collapsed="false"/>
    <col min="257" max="16384" style="5" width="9.140625" collapsed="false"/>
  </cols>
  <sheetData>
    <row r="1" spans="1:256" ht="22.5">
      <c r="A1" s="211"/>
      <c r="B1" s="54"/>
      <c r="C1" s="212"/>
      <c r="D1" s="213"/>
      <c r="E1" s="213"/>
      <c r="F1" s="63" t="str">
        <f>Labels!C52</f>
        <v>Audit Report</v>
      </c>
      <c r="G1" s="6"/>
      <c r="L1" s="208"/>
      <c r="AB1" s="332"/>
      <c r="AC1" s="333" t="s">
        <v>41</v>
      </c>
      <c r="AD1" s="333"/>
      <c r="AE1" s="334"/>
      <c r="AF1" s="9" t="str">
        <f>Labels!C92</f>
        <v>Input Accepted</v>
      </c>
      <c r="AH1" s="9" t="s">
        <v>49</v>
      </c>
      <c r="AI1" s="335" t="s">
        <v>432</v>
      </c>
      <c r="AJ1" s="335" t="s">
        <v>434</v>
      </c>
      <c r="AK1" s="335" t="s">
        <v>431</v>
      </c>
      <c r="AL1" s="335" t="s">
        <v>401</v>
      </c>
      <c r="AM1" s="336" t="s">
        <v>402</v>
      </c>
      <c r="AN1" s="335" t="s">
        <v>403</v>
      </c>
      <c r="AO1" s="9" t="s">
        <v>4</v>
      </c>
      <c r="AU1" s="9" t="s">
        <v>13</v>
      </c>
      <c r="AV1" s="9" t="s">
        <v>23</v>
      </c>
      <c r="AW1" s="9" t="s">
        <v>23</v>
      </c>
    </row>
    <row r="2" spans="1:256" ht="24.75">
      <c r="A2" s="211">
        <f>Z2</f>
        <v>0</v>
      </c>
      <c r="B2" s="214"/>
      <c r="C2" s="215"/>
      <c r="D2" s="56"/>
      <c r="E2" s="56"/>
      <c r="F2" s="64" t="str">
        <f>""&amp;Client!D18</f>
        <v>PPU Test 1</v>
      </c>
      <c r="G2" s="10"/>
      <c r="L2" s="208"/>
      <c r="AB2" s="337" t="e">
        <f>VLOOKUP("X",L7:L5000,1,FALSE)</f>
        <v>#N/A</v>
      </c>
      <c r="AC2" s="338">
        <f>IF(ISNA(AB2),1,AB2)</f>
        <v>1</v>
      </c>
      <c r="AD2" s="339"/>
      <c r="AE2" s="340"/>
      <c r="AI2" s="327" t="s">
        <v>1759</v>
      </c>
      <c r="AJ2" s="327">
        <v>1805181</v>
      </c>
      <c r="AK2" s="327">
        <v>5783336</v>
      </c>
      <c r="AL2" s="327">
        <v>0</v>
      </c>
      <c r="AM2" s="327">
        <v>5</v>
      </c>
      <c r="AN2" s="327">
        <v>21</v>
      </c>
      <c r="AO2" s="327">
        <v>0</v>
      </c>
      <c r="AP2" s="327">
        <v>1</v>
      </c>
      <c r="AQ2" s="327">
        <v>0</v>
      </c>
      <c r="AR2" s="327">
        <v>0</v>
      </c>
      <c r="AS2" s="327"/>
    </row>
    <row r="3" spans="1:256" hidden="1">
      <c r="A3" s="211"/>
      <c r="C3" s="208"/>
      <c r="F3" s="208"/>
      <c r="G3" s="208"/>
      <c r="L3" s="208"/>
      <c r="AG3" s="341">
        <f>SUM($AG$7:$AG$4300)</f>
        <v>0</v>
      </c>
      <c r="AI3" s="327" t="s">
        <v>1760</v>
      </c>
      <c r="AJ3" s="327">
        <v>1805181</v>
      </c>
      <c r="AK3" s="327">
        <v>5783335</v>
      </c>
      <c r="AL3" s="327">
        <v>2</v>
      </c>
      <c r="AM3" s="327">
        <v>2</v>
      </c>
      <c r="AN3" s="327">
        <v>21</v>
      </c>
      <c r="AO3" s="327">
        <v>1</v>
      </c>
      <c r="AP3" s="327">
        <v>0</v>
      </c>
      <c r="AQ3" s="327">
        <v>0</v>
      </c>
      <c r="AR3" s="327">
        <v>0</v>
      </c>
      <c r="AS3" s="327"/>
      <c r="AU3" s="9">
        <v>8</v>
      </c>
    </row>
    <row r="4" spans="1:256" hidden="1">
      <c r="A4" s="211"/>
      <c r="C4" s="208"/>
      <c r="F4" s="208"/>
      <c r="G4" s="208"/>
      <c r="L4" s="208"/>
      <c r="AI4" s="327" t="s">
        <v>1761</v>
      </c>
      <c r="AJ4" s="327">
        <v>1805182</v>
      </c>
      <c r="AK4" s="327">
        <v>5783338</v>
      </c>
      <c r="AL4" s="327">
        <v>0</v>
      </c>
      <c r="AM4" s="327">
        <v>5</v>
      </c>
      <c r="AN4" s="327">
        <v>21</v>
      </c>
      <c r="AO4" s="327">
        <v>0</v>
      </c>
      <c r="AP4" s="327">
        <v>1</v>
      </c>
      <c r="AQ4" s="327">
        <v>0</v>
      </c>
      <c r="AR4" s="327">
        <v>0</v>
      </c>
      <c r="AS4" s="327"/>
    </row>
    <row r="5" spans="1:256" ht="13.5" thickBot="1">
      <c r="A5" s="211">
        <f t="shared" ref="A5:A9" si="0">Z5</f>
        <v>0</v>
      </c>
      <c r="B5" s="21">
        <f>B4</f>
        <v>0</v>
      </c>
      <c r="C5" s="216">
        <f>C4</f>
        <v>0</v>
      </c>
      <c r="F5" s="208"/>
      <c r="G5" s="208"/>
      <c r="L5" s="208"/>
      <c r="AH5" s="9" t="s">
        <v>50</v>
      </c>
      <c r="AI5" s="327" t="s">
        <v>1762</v>
      </c>
      <c r="AJ5" s="327">
        <v>1805182</v>
      </c>
      <c r="AK5" s="327">
        <v>5783337</v>
      </c>
      <c r="AL5" s="327">
        <v>2</v>
      </c>
      <c r="AM5" s="327">
        <v>2</v>
      </c>
      <c r="AN5" s="327">
        <v>21</v>
      </c>
      <c r="AO5" s="327">
        <v>1</v>
      </c>
      <c r="AP5" s="327">
        <v>0</v>
      </c>
      <c r="AQ5" s="327">
        <v>0</v>
      </c>
      <c r="AR5" s="327">
        <v>0</v>
      </c>
      <c r="AS5" s="327"/>
    </row>
    <row r="6" spans="1:256" s="11" customFormat="1" ht="81.75" customHeight="1" thickTop="1" thickBot="1">
      <c r="A6" s="211">
        <f t="shared" si="0"/>
        <v>0</v>
      </c>
      <c r="B6" s="12" t="str">
        <f>Labels!C43</f>
        <v>Protocol</v>
      </c>
      <c r="C6" s="209" t="str">
        <f>Labels!C91</f>
        <v>Level</v>
      </c>
      <c r="D6" s="210" t="str">
        <f>Labels!C56</f>
        <v>Ref</v>
      </c>
      <c r="E6" s="572" t="str">
        <f>Labels!C85</f>
        <v>Details</v>
      </c>
      <c r="F6" s="573"/>
      <c r="G6" s="573"/>
      <c r="H6" s="29" t="str">
        <f>Labels!C86</f>
        <v>Non-Compliance</v>
      </c>
      <c r="I6" s="29" t="str">
        <f>Labels!C87</f>
        <v>Not Applicable</v>
      </c>
      <c r="J6" s="29" t="str">
        <f>Labels!C88</f>
        <v>Evidence</v>
      </c>
      <c r="K6" s="29" t="str">
        <f>Labels!C89</f>
        <v>Comment</v>
      </c>
      <c r="L6" s="29" t="str">
        <f>Labels!C90</f>
        <v>Validation</v>
      </c>
      <c r="M6" s="13"/>
      <c r="N6" s="14"/>
      <c r="O6" s="14"/>
      <c r="P6" s="14"/>
      <c r="Q6" s="14"/>
      <c r="R6" s="14"/>
      <c r="S6" s="342"/>
      <c r="T6" s="342"/>
      <c r="U6" s="342" t="s">
        <v>14</v>
      </c>
      <c r="V6" s="342" t="s">
        <v>15</v>
      </c>
      <c r="W6" s="342" t="s">
        <v>13</v>
      </c>
      <c r="X6" s="342"/>
      <c r="Y6" s="342"/>
      <c r="Z6" s="342"/>
      <c r="AA6" s="342"/>
      <c r="AB6" s="342" t="s">
        <v>5</v>
      </c>
      <c r="AC6" s="342" t="s">
        <v>6</v>
      </c>
      <c r="AD6" s="342" t="s">
        <v>1</v>
      </c>
      <c r="AE6" s="342" t="s">
        <v>48</v>
      </c>
      <c r="AF6" s="342" t="s">
        <v>2</v>
      </c>
      <c r="AG6" s="342" t="s">
        <v>3</v>
      </c>
      <c r="AH6" s="342" t="s">
        <v>51</v>
      </c>
      <c r="AI6" s="327" t="s">
        <v>1763</v>
      </c>
      <c r="AJ6" s="327">
        <v>1805183</v>
      </c>
      <c r="AK6" s="327">
        <v>5783341</v>
      </c>
      <c r="AL6" s="327">
        <v>0</v>
      </c>
      <c r="AM6" s="327">
        <v>6</v>
      </c>
      <c r="AN6" s="327">
        <v>21</v>
      </c>
      <c r="AO6" s="327">
        <v>1</v>
      </c>
      <c r="AP6" s="327">
        <v>0</v>
      </c>
      <c r="AQ6" s="327">
        <v>1</v>
      </c>
      <c r="AR6" s="327">
        <v>0</v>
      </c>
      <c r="AS6" s="327"/>
      <c r="AT6" s="342"/>
      <c r="AU6" s="343" t="s">
        <v>52</v>
      </c>
      <c r="AV6" s="342" t="s">
        <v>58</v>
      </c>
      <c r="AW6" s="342"/>
      <c r="AX6" s="344" t="s">
        <v>1037</v>
      </c>
      <c r="AY6" s="342"/>
      <c r="AZ6" s="342"/>
      <c r="BA6" s="342"/>
      <c r="BB6" s="342"/>
      <c r="BC6" s="342"/>
      <c r="BD6" s="342"/>
      <c r="BE6" s="342"/>
      <c r="BF6" s="342"/>
      <c r="BG6" s="342"/>
      <c r="BH6" s="342"/>
      <c r="BI6" s="342"/>
      <c r="BJ6" s="342"/>
      <c r="BK6" s="342"/>
      <c r="BL6" s="342"/>
      <c r="BM6" s="342"/>
      <c r="BN6" s="342"/>
      <c r="BO6" s="342"/>
      <c r="BP6" s="342"/>
      <c r="BQ6" s="342"/>
      <c r="BR6" s="342"/>
      <c r="BS6" s="342"/>
      <c r="BT6" s="342"/>
      <c r="BU6" s="342"/>
      <c r="BV6" s="342"/>
      <c r="BW6" s="342"/>
      <c r="BX6" s="342"/>
      <c r="BY6" s="342"/>
      <c r="BZ6" s="342"/>
      <c r="CA6" s="342"/>
      <c r="CB6" s="342"/>
      <c r="CC6" s="342"/>
      <c r="CD6" s="342"/>
      <c r="CE6" s="342"/>
      <c r="CF6" s="342"/>
      <c r="CG6" s="342"/>
      <c r="CH6" s="342"/>
      <c r="CI6" s="342"/>
      <c r="CJ6" s="342"/>
      <c r="CK6" s="342"/>
      <c r="CL6" s="342"/>
      <c r="CM6" s="342"/>
      <c r="CN6" s="342"/>
      <c r="CO6" s="342"/>
      <c r="CP6" s="342"/>
      <c r="CQ6" s="342"/>
      <c r="CR6" s="342"/>
      <c r="CS6" s="342"/>
      <c r="CT6" s="342"/>
      <c r="CU6" s="342"/>
      <c r="CV6" s="342"/>
      <c r="CW6" s="342"/>
      <c r="CX6" s="342"/>
      <c r="CY6" s="342"/>
      <c r="CZ6" s="342"/>
      <c r="DA6" s="342"/>
      <c r="DB6" s="342"/>
      <c r="DC6" s="342"/>
      <c r="DD6" s="342"/>
      <c r="DE6" s="342"/>
      <c r="DF6" s="342"/>
      <c r="DG6" s="342"/>
      <c r="DH6" s="342"/>
      <c r="DI6" s="342"/>
      <c r="DJ6" s="342"/>
      <c r="DK6" s="342"/>
      <c r="DL6" s="342"/>
      <c r="DM6" s="342"/>
      <c r="DN6" s="342"/>
      <c r="DO6" s="342"/>
      <c r="DP6" s="342"/>
      <c r="DQ6" s="342"/>
      <c r="DR6" s="342"/>
      <c r="DS6" s="342"/>
      <c r="DT6" s="342"/>
      <c r="DU6" s="342"/>
      <c r="DV6" s="342"/>
      <c r="DW6" s="342"/>
      <c r="DX6" s="342"/>
      <c r="DY6" s="342"/>
      <c r="DZ6" s="342"/>
      <c r="EA6" s="342"/>
      <c r="EB6" s="342"/>
      <c r="EC6" s="342"/>
      <c r="ED6" s="342"/>
      <c r="EE6" s="342"/>
      <c r="EF6" s="342"/>
      <c r="EG6" s="342"/>
      <c r="EH6" s="342"/>
      <c r="EI6" s="342"/>
      <c r="EJ6" s="342"/>
      <c r="EK6" s="342"/>
      <c r="EL6" s="342"/>
      <c r="EM6" s="342"/>
      <c r="EN6" s="342"/>
      <c r="EO6" s="342"/>
      <c r="EP6" s="342"/>
      <c r="EQ6" s="342"/>
      <c r="ER6" s="342"/>
      <c r="ES6" s="342"/>
      <c r="ET6" s="342"/>
      <c r="EU6" s="342"/>
      <c r="EV6" s="342"/>
      <c r="EW6" s="342"/>
      <c r="EX6" s="342"/>
      <c r="EY6" s="342"/>
      <c r="EZ6" s="342"/>
      <c r="FA6" s="342"/>
      <c r="FB6" s="342"/>
      <c r="FC6" s="342"/>
      <c r="FD6" s="342"/>
      <c r="FE6" s="342"/>
      <c r="FF6" s="342"/>
      <c r="FG6" s="342"/>
      <c r="FH6" s="342"/>
      <c r="FI6" s="342"/>
      <c r="FJ6" s="342"/>
      <c r="FK6" s="342"/>
      <c r="FL6" s="342"/>
      <c r="FM6" s="342"/>
      <c r="FN6" s="342"/>
      <c r="FO6" s="342"/>
      <c r="FP6" s="342"/>
      <c r="FQ6" s="342"/>
      <c r="FR6" s="342"/>
      <c r="FS6" s="342"/>
      <c r="FT6" s="342"/>
      <c r="FU6" s="342"/>
      <c r="FV6" s="342"/>
      <c r="FW6" s="342"/>
      <c r="FX6" s="342"/>
      <c r="FY6" s="342"/>
      <c r="FZ6" s="342"/>
      <c r="GA6" s="342"/>
      <c r="GB6" s="342"/>
      <c r="GC6" s="342"/>
      <c r="GD6" s="342"/>
      <c r="GE6" s="342"/>
      <c r="GF6" s="342"/>
      <c r="GG6" s="342"/>
      <c r="GH6" s="342"/>
      <c r="GI6" s="342"/>
      <c r="GJ6" s="342"/>
      <c r="GK6" s="342"/>
      <c r="GL6" s="342"/>
      <c r="GM6" s="342"/>
      <c r="GN6" s="342"/>
      <c r="GO6" s="342"/>
      <c r="GP6" s="342"/>
      <c r="GQ6" s="342"/>
      <c r="GR6" s="342"/>
      <c r="GS6" s="342"/>
      <c r="GT6" s="342"/>
      <c r="GU6" s="342"/>
      <c r="GV6" s="342"/>
      <c r="GW6" s="342"/>
      <c r="GX6" s="342"/>
      <c r="GY6" s="342"/>
      <c r="GZ6" s="342"/>
      <c r="HA6" s="342"/>
      <c r="HB6" s="342"/>
      <c r="HC6" s="342"/>
      <c r="HD6" s="342"/>
      <c r="HE6" s="342"/>
      <c r="HF6" s="342"/>
      <c r="HG6" s="342"/>
      <c r="HH6" s="342"/>
      <c r="HI6" s="342"/>
      <c r="HJ6" s="342"/>
      <c r="HK6" s="342"/>
      <c r="HL6" s="342"/>
      <c r="HM6" s="342"/>
      <c r="HN6" s="342"/>
      <c r="HO6" s="342"/>
      <c r="HP6" s="342"/>
      <c r="HQ6" s="342"/>
      <c r="HR6" s="342"/>
      <c r="HS6" s="342"/>
      <c r="HT6" s="342"/>
      <c r="HU6" s="342"/>
      <c r="HV6" s="342"/>
      <c r="HW6" s="342"/>
      <c r="HX6" s="342"/>
      <c r="HY6" s="342"/>
      <c r="HZ6" s="342"/>
      <c r="IA6" s="342"/>
      <c r="IB6" s="342"/>
      <c r="IC6" s="342"/>
      <c r="ID6" s="342"/>
      <c r="IE6" s="342"/>
      <c r="IF6" s="342"/>
      <c r="IG6" s="342"/>
      <c r="IH6" s="342"/>
      <c r="II6" s="342"/>
      <c r="IJ6" s="342"/>
      <c r="IK6" s="342"/>
      <c r="IL6" s="342"/>
      <c r="IM6" s="342"/>
      <c r="IN6" s="342"/>
      <c r="IO6" s="342"/>
      <c r="IP6" s="342"/>
      <c r="IQ6" s="342"/>
      <c r="IR6" s="342"/>
      <c r="IS6" s="342"/>
      <c r="IT6" s="342"/>
      <c r="IU6" s="342"/>
      <c r="IV6" s="342"/>
    </row>
    <row r="7" spans="1:256" ht="204">
      <c r="A7" s="211">
        <f t="shared" si="0"/>
        <v>0</v>
      </c>
      <c r="B7" s="67" t="s">
        <v>1158</v>
      </c>
      <c r="C7" s="142" t="s">
        <v>1093</v>
      </c>
      <c r="D7" s="43" t="s">
        <v>2373</v>
      </c>
      <c r="E7" s="217" t="str">
        <f>Labels!$C$54</f>
        <v>Control Point</v>
      </c>
      <c r="F7" s="26" t="s">
        <v>2374</v>
      </c>
      <c r="G7" s="30" t="str">
        <f>IF(OR(ISERR(P8),ISERR(P9),ISERR(Q8),ISERR(Q9)),Labels!$C$94,Q7)</f>
        <v>Input Accepted</v>
      </c>
      <c r="H7" s="15" t="str">
        <f>IF(F8&lt;&gt;"",IF(TRIM(VLOOKUP(F8,$AI$2:$AR$5000,8,FALSE))="1","X",""),"")</f>
        <v/>
      </c>
      <c r="I7" s="15" t="str">
        <f>IF(F8&lt;&gt;"",IF(TRIM(VLOOKUP(F8,$AI$2:$AR$5000,9,FALSE))="1","X",""),"")</f>
        <v/>
      </c>
      <c r="J7" s="15" t="str">
        <f>IF(TRIM(""&amp;G9)&lt;&gt;"","X","")</f>
        <v/>
      </c>
      <c r="K7" s="15" t="str">
        <f>IF(TRIM(""&amp;G8)&lt;&gt;"","X","")</f>
        <v>X</v>
      </c>
      <c r="L7" s="31" t="str">
        <f>IF(G7&lt;&gt;Labels!$C$92,"X","")</f>
        <v/>
      </c>
      <c r="M7" s="16"/>
      <c r="N7" s="17">
        <v>1805181</v>
      </c>
      <c r="O7" s="17">
        <v>15573</v>
      </c>
      <c r="P7" s="17"/>
      <c r="Q7" s="22" t="str">
        <f>IF(F8="",Labels!$C$93,R7)</f>
        <v>Input Accepted</v>
      </c>
      <c r="R7" s="9" t="str">
        <f><![CDATA[IF(OR(O8&""<>D7&"",O9&""<>D7&""),"You are not allowed to copy cells in the answer column. Press Ctrl-z immediately to attempt to fix this error.",S7)]]></f>
        <v>Input Accepted</v>
      </c>
      <c r="S7" s="9" t="str">
        <f>IF(AND(OR(H7="X",S8=6,C7=Labels!$C$49,C7=Labels!$C$46,AX7="Y"),Q8=""),Labels!$C$95,T7)</f>
        <v>Input Accepted</v>
      </c>
      <c r="T7" s="345" t="str">
        <f>IF(OR(S9=6,AND(S9&gt;0,S8=6)),Labels!$C$96,IF(S9=1,Labels!$C$143,U7))</f>
        <v>Input Accepted</v>
      </c>
      <c r="U7" s="9" t="str">
        <f>IF(AND(S9&gt;0,U9&lt;=U8),Labels!C$97,V7)</f>
        <v>Input Accepted</v>
      </c>
      <c r="V7" s="9" t="str">
        <f>IF(AND(S9&gt;0,Q9=""),Labels!$C$98,W7)</f>
        <v>Input Accepted</v>
      </c>
      <c r="W7" s="9" t="str">
        <f>IF(AND(S9=0,Q9&lt;&gt;""),Labels!$C$99,Labels!$C$92)</f>
        <v>Input Accepted</v>
      </c>
      <c r="Y7" s="9">
        <f>IF(H7="X",1,0)</f>
        <v>0</v>
      </c>
      <c r="Z7" s="9">
        <f>SUM(Y$7:Y7)</f>
        <v>0</v>
      </c>
      <c r="AA7" s="9" t="str">
        <f>Q8</f>
        <v>None</v>
      </c>
      <c r="AB7" s="9">
        <f>VLOOKUP(P8,$AI$2:$AN$5000,6,FALSE)</f>
        <v>21</v>
      </c>
      <c r="AC7" s="9" t="str">
        <f>Q9</f>
        <v/>
      </c>
      <c r="AD7" s="9">
        <f>IF(TRIM(F8)="",1,0)</f>
        <v>0</v>
      </c>
      <c r="AF7" s="346">
        <f>SUM($AD$7:$AD$5000)</f>
        <v>0</v>
      </c>
      <c r="AG7" s="9">
        <f>IF(AND(H7="X",C7=Labels!C49),1,0)</f>
        <v>0</v>
      </c>
      <c r="AH7" s="347"/>
      <c r="AI7" s="327" t="s">
        <v>1764</v>
      </c>
      <c r="AJ7" s="327">
        <v>1805183</v>
      </c>
      <c r="AK7" s="327">
        <v>5783340</v>
      </c>
      <c r="AL7" s="327">
        <v>0</v>
      </c>
      <c r="AM7" s="327">
        <v>5</v>
      </c>
      <c r="AN7" s="327">
        <v>21</v>
      </c>
      <c r="AO7" s="327">
        <v>0</v>
      </c>
      <c r="AP7" s="327">
        <v>1</v>
      </c>
      <c r="AQ7" s="327">
        <v>0</v>
      </c>
      <c r="AR7" s="327">
        <v>0</v>
      </c>
      <c r="AS7" s="327"/>
      <c r="AX7" s="9" t="s">
        <v>664</v>
      </c>
    </row>
    <row r="8" spans="1:256" ht="25.5">
      <c r="A8" s="211">
        <f t="shared" si="0"/>
        <v>0</v>
      </c>
      <c r="B8" s="18" t="s">
        <v>1158</v>
      </c>
      <c r="C8" s="218" t="str">
        <f>C7</f>
        <v>Major Must</v>
      </c>
      <c r="D8" s="44" t="str">
        <f>D7</f>
        <v>AF. 1.1.1</v>
      </c>
      <c r="E8" s="19" t="str">
        <f>Labels!$C$103</f>
        <v>Answer 1 / Comment</v>
      </c>
      <c r="F8" s="62" t="str">
        <f>$AI$3</f>
        <v>AF. 1.1.1 -Yes</v>
      </c>
      <c r="G8" s="46" t="s">
        <v>2826</v>
      </c>
      <c r="H8" s="20" t="str">
        <f>H7</f>
        <v/>
      </c>
      <c r="I8" s="20" t="str">
        <f>I7</f>
        <v/>
      </c>
      <c r="J8" s="20" t="str">
        <f>J7</f>
        <v/>
      </c>
      <c r="K8" s="20" t="str">
        <f>K7</f>
        <v>X</v>
      </c>
      <c r="L8" s="28" t="str">
        <f>L7</f>
        <v/>
      </c>
      <c r="M8" s="21"/>
      <c r="N8" s="22" t="str">
        <f>LEFT(F8,FIND(" -",F8)-1)</f>
        <v>AF. 1.1.1</v>
      </c>
      <c r="O8" s="22" t="str">
        <f>IF(ISERR(N8),D7,N8)</f>
        <v>AF. 1.1.1</v>
      </c>
      <c r="P8" s="22" t="str">
        <f>TRIM(F8&amp;"")</f>
        <v>AF. 1.1.1 -Yes</v>
      </c>
      <c r="Q8" s="22" t="str">
        <f>TRIM(G8&amp;"")</f>
        <v>None</v>
      </c>
      <c r="R8" s="9">
        <f>VLOOKUP(F8,$AI$2:$AM$5000,5,FALSE)</f>
        <v>2</v>
      </c>
      <c r="S8" s="9">
        <f>IF(ISNA(R8),0,R8)</f>
        <v>2</v>
      </c>
      <c r="T8" s="9">
        <f>VLOOKUP(F8,$AI$2:$AL$5000,4,FALSE)</f>
        <v>2</v>
      </c>
      <c r="U8" s="9">
        <f>IF(ISNA(T8),0,T8)</f>
        <v>2</v>
      </c>
      <c r="X8" s="9">
        <f>VLOOKUP(F8,$AI$2:$AL$5000,3,FALSE)</f>
        <v>5783335</v>
      </c>
      <c r="Y8" s="348"/>
      <c r="Z8" s="9">
        <f>SUM(Y$7:Y8)</f>
        <v>0</v>
      </c>
      <c r="AC8" s="349">
        <f>IF(ISNA(VLOOKUP(F8,$AI$2:$AS$5000,11,FALSE)),"", VLOOKUP(F8,$AI$2:$AS$5000,11,FALSE))</f>
        <v>0</v>
      </c>
      <c r="AI8" s="327" t="s">
        <v>1765</v>
      </c>
      <c r="AJ8" s="327">
        <v>1805183</v>
      </c>
      <c r="AK8" s="327">
        <v>5783339</v>
      </c>
      <c r="AL8" s="327">
        <v>2</v>
      </c>
      <c r="AM8" s="327">
        <v>2</v>
      </c>
      <c r="AN8" s="327">
        <v>21</v>
      </c>
      <c r="AO8" s="327">
        <v>1</v>
      </c>
      <c r="AP8" s="327">
        <v>0</v>
      </c>
      <c r="AQ8" s="327">
        <v>0</v>
      </c>
      <c r="AR8" s="327">
        <v>0</v>
      </c>
      <c r="AS8" s="327"/>
    </row>
    <row r="9" spans="1:256" ht="26.25" thickBot="1">
      <c r="A9" s="211">
        <f t="shared" si="0"/>
        <v>0</v>
      </c>
      <c r="B9" s="23" t="str">
        <f>B7</f>
        <v>GGFV52FA</v>
      </c>
      <c r="C9" s="219" t="str">
        <f>C7</f>
        <v>Major Must</v>
      </c>
      <c r="D9" s="45" t="str">
        <f>D7</f>
        <v>AF. 1.1.1</v>
      </c>
      <c r="E9" s="24" t="str">
        <f>Labels!$C$104</f>
        <v>Answer 2 / Evidence</v>
      </c>
      <c r="F9" s="221"/>
      <c r="G9" s="222"/>
      <c r="H9" s="25" t="str">
        <f>H8</f>
        <v/>
      </c>
      <c r="I9" s="25" t="str">
        <f>I8</f>
        <v/>
      </c>
      <c r="J9" s="25" t="str">
        <f>J8</f>
        <v/>
      </c>
      <c r="K9" s="25" t="str">
        <f>K8</f>
        <v>X</v>
      </c>
      <c r="L9" s="27" t="str">
        <f>L7</f>
        <v/>
      </c>
      <c r="M9" s="21"/>
      <c r="N9" s="22" t="e">
        <f>LEFT(F9,FIND(" -",F9)-1)</f>
        <v>#VALUE!</v>
      </c>
      <c r="O9" s="22" t="str">
        <f>IF(ISERR(N9),D7,N9)</f>
        <v>AF. 1.1.1</v>
      </c>
      <c r="P9" s="22" t="str">
        <f>TRIM(F9&amp;"")</f>
        <v/>
      </c>
      <c r="Q9" s="22" t="str">
        <f>TRIM(G9&amp;"")</f>
        <v/>
      </c>
      <c r="R9" s="9" t="e">
        <f>VLOOKUP(F9,$AI$2:$AM$5000,5,FALSE)</f>
        <v>#N/A</v>
      </c>
      <c r="S9" s="9">
        <f>IF(ISNA(R9),0,R9)</f>
        <v>0</v>
      </c>
      <c r="T9" s="9" t="e">
        <f>VLOOKUP(F9,$AI$2:$AL$5000,4,FALSE)</f>
        <v>#N/A</v>
      </c>
      <c r="U9" s="9">
        <f>IF(ISNA(T9),0,T9)</f>
        <v>0</v>
      </c>
      <c r="V9" s="9">
        <f>IF(U9=0,U8,U9)</f>
        <v>2</v>
      </c>
      <c r="W9" s="346">
        <v>2</v>
      </c>
      <c r="X9" s="9" t="e">
        <f>VLOOKUP(F9,$AI$2:$AL$5000,3,FALSE)</f>
        <v>#N/A</v>
      </c>
      <c r="Y9" s="348"/>
      <c r="Z9" s="9">
        <f>SUM(Y$7:Y9)</f>
        <v>0</v>
      </c>
      <c r="AE9" s="9">
        <f>MIN(AH9,V9)</f>
        <v>2</v>
      </c>
      <c r="AH9" s="346">
        <v>2</v>
      </c>
      <c r="AI9" s="327" t="s">
        <v>1766</v>
      </c>
      <c r="AJ9" s="327">
        <v>1805184</v>
      </c>
      <c r="AK9" s="327">
        <v>5783344</v>
      </c>
      <c r="AL9" s="327">
        <v>0</v>
      </c>
      <c r="AM9" s="327">
        <v>6</v>
      </c>
      <c r="AN9" s="327">
        <v>21</v>
      </c>
      <c r="AO9" s="327">
        <v>1</v>
      </c>
      <c r="AP9" s="327">
        <v>0</v>
      </c>
      <c r="AQ9" s="327">
        <v>1</v>
      </c>
      <c r="AR9" s="327">
        <v>0</v>
      </c>
      <c r="AS9" s="327"/>
      <c r="AU9" s="9">
        <v>0</v>
      </c>
      <c r="AV9" s="9">
        <f>U8</f>
        <v>2</v>
      </c>
    </row>
    <row r="10" spans="1:256" ht="114.75">
      <c r="A10" s="211">
        <f t="shared" ref="A10:A73" si="1">Z10</f>
        <v>0</v>
      </c>
      <c r="B10" s="67" t="s">
        <v>1158</v>
      </c>
      <c r="C10" s="142" t="s">
        <v>1093</v>
      </c>
      <c r="D10" s="43" t="s">
        <v>2375</v>
      </c>
      <c r="E10" s="217" t="str">
        <f>Labels!$C$54</f>
        <v>Control Point</v>
      </c>
      <c r="F10" s="26" t="s">
        <v>2376</v>
      </c>
      <c r="G10" s="30" t="str">
        <f>IF(OR(ISERR(P11),ISERR(P12),ISERR(Q11),ISERR(Q12)),Labels!$C$94,Q10)</f>
        <v>Input Accepted</v>
      </c>
      <c r="H10" s="15" t="str">
        <f t="shared" ref="H10" si="2">IF(F11&lt;&gt;"",IF(TRIM(VLOOKUP(F11,$AI$2:$AR$5000,8,FALSE))="1","X",""),"")</f>
        <v/>
      </c>
      <c r="I10" s="15" t="str">
        <f t="shared" ref="I10" si="3">IF(F11&lt;&gt;"",IF(TRIM(VLOOKUP(F11,$AI$2:$AR$5000,9,FALSE))="1","X",""),"")</f>
        <v/>
      </c>
      <c r="J10" s="15" t="str">
        <f t="shared" ref="J10" si="4">IF(TRIM(""&amp;G12)&lt;&gt;"","X","")</f>
        <v/>
      </c>
      <c r="K10" s="15" t="str">
        <f t="shared" ref="K10" si="5">IF(TRIM(""&amp;G11)&lt;&gt;"","X","")</f>
        <v>X</v>
      </c>
      <c r="L10" s="31" t="str">
        <f>IF(G10&lt;&gt;Labels!$C$92,"X","")</f>
        <v/>
      </c>
      <c r="M10" s="16"/>
      <c r="N10" s="17">
        <v>1805182</v>
      </c>
      <c r="O10" s="17">
        <v>15573</v>
      </c>
      <c r="P10" s="17"/>
      <c r="Q10" s="22" t="str">
        <f>IF(F11="",Labels!$C$93,R10)</f>
        <v>Input Accepted</v>
      </c>
      <c r="R10" s="9" t="str">
        <f t="shared" ref="R10" si="6"><![CDATA[IF(OR(O11&""<>D10&"",O12&""<>D10&""),"You are not allowed to copy cells in the answer column. Press Ctrl-z immediately to attempt to fix this error.",S10)]]></f>
        <v>Input Accepted</v>
      </c>
      <c r="S10" s="9" t="str">
        <f>IF(AND(OR(H10="X",S11=6,C10=Labels!$C$49,C10=Labels!$C$46,AX10="Y"),Q11=""),Labels!$C$95,T10)</f>
        <v>Input Accepted</v>
      </c>
      <c r="T10" s="345" t="str">
        <f>IF(OR(S12=6,AND(S12&gt;0,S11=6)),Labels!$C$96,IF(S12=1,Labels!$C$143,U10))</f>
        <v>Input Accepted</v>
      </c>
      <c r="U10" s="9" t="str">
        <f>IF(AND(S12&gt;0,U12&lt;=U11),Labels!C$97,V10)</f>
        <v>Input Accepted</v>
      </c>
      <c r="V10" s="9" t="str">
        <f>IF(AND(S12&gt;0,Q12=""),Labels!$C$98,W10)</f>
        <v>Input Accepted</v>
      </c>
      <c r="W10" s="9" t="str">
        <f>IF(AND(S12=0,Q12&lt;&gt;""),Labels!$C$99,Labels!$C$92)</f>
        <v>Input Accepted</v>
      </c>
      <c r="Y10" s="9">
        <f t="shared" ref="Y10" si="7">IF(H10="X",1,0)</f>
        <v>0</v>
      </c>
      <c r="Z10" s="9">
        <f>SUM(Y$7:Y10)</f>
        <v>0</v>
      </c>
      <c r="AA10" s="9" t="str">
        <f t="shared" ref="AA10" si="8">Q11</f>
        <v>None</v>
      </c>
      <c r="AB10" s="9">
        <f t="shared" ref="AB10" si="9">VLOOKUP(P11,$AI$2:$AN$5000,6,FALSE)</f>
        <v>21</v>
      </c>
      <c r="AC10" s="9" t="str">
        <f t="shared" ref="AC10" si="10">Q12</f>
        <v/>
      </c>
      <c r="AD10" s="9">
        <f t="shared" ref="AD10" si="11">IF(TRIM(F11)="",1,0)</f>
        <v>0</v>
      </c>
      <c r="AF10" s="346">
        <f t="shared" ref="AF10" si="12">SUM($AD$7:$AD$5000)</f>
        <v>0</v>
      </c>
      <c r="AG10" s="9">
        <f>IF(AND(H10="X",C10=Labels!C52),1,0)</f>
        <v>0</v>
      </c>
      <c r="AI10" s="327" t="s">
        <v>1767</v>
      </c>
      <c r="AJ10" s="327">
        <v>1805184</v>
      </c>
      <c r="AK10" s="327">
        <v>5783343</v>
      </c>
      <c r="AL10" s="327">
        <v>0</v>
      </c>
      <c r="AM10" s="327">
        <v>5</v>
      </c>
      <c r="AN10" s="327">
        <v>21</v>
      </c>
      <c r="AO10" s="327">
        <v>0</v>
      </c>
      <c r="AP10" s="327">
        <v>1</v>
      </c>
      <c r="AQ10" s="327">
        <v>0</v>
      </c>
      <c r="AR10" s="327">
        <v>0</v>
      </c>
      <c r="AS10" s="327"/>
      <c r="AX10" s="9" t="s">
        <v>664</v>
      </c>
    </row>
    <row r="11" spans="1:256" ht="25.5">
      <c r="A11" s="211">
        <f t="shared" si="1"/>
        <v>0</v>
      </c>
      <c r="B11" s="18" t="s">
        <v>1158</v>
      </c>
      <c r="C11" s="218" t="str">
        <f t="shared" ref="C11" si="13">C10</f>
        <v>Major Must</v>
      </c>
      <c r="D11" s="44" t="str">
        <f t="shared" ref="D11" si="14">D10</f>
        <v>AF. 1.1.2</v>
      </c>
      <c r="E11" s="19" t="str">
        <f>Labels!$C$103</f>
        <v>Answer 1 / Comment</v>
      </c>
      <c r="F11" s="62" t="str">
        <f>$AI$5</f>
        <v>AF. 1.1.2 -Yes</v>
      </c>
      <c r="G11" s="46" t="s">
        <v>2826</v>
      </c>
      <c r="H11" s="20" t="str">
        <f t="shared" ref="H11:H12" si="15">H10</f>
        <v/>
      </c>
      <c r="I11" s="20" t="str">
        <f t="shared" ref="I11:I12" si="16">I10</f>
        <v/>
      </c>
      <c r="J11" s="20" t="str">
        <f t="shared" ref="J11:J12" si="17">J10</f>
        <v/>
      </c>
      <c r="K11" s="20" t="str">
        <f t="shared" ref="K11:K12" si="18">K10</f>
        <v>X</v>
      </c>
      <c r="L11" s="28" t="str">
        <f t="shared" ref="L11" si="19">L10</f>
        <v/>
      </c>
      <c r="M11" s="21"/>
      <c r="N11" s="22" t="str">
        <f t="shared" ref="N11:N12" si="20">LEFT(F11,FIND(" -",F11)-1)</f>
        <v>AF. 1.1.2</v>
      </c>
      <c r="O11" s="22" t="str">
        <f t="shared" ref="O11" si="21">IF(ISERR(N11),D10,N11)</f>
        <v>AF. 1.1.2</v>
      </c>
      <c r="P11" s="22" t="str">
        <f t="shared" ref="P11:P12" si="22">TRIM(F11&amp;"")</f>
        <v>AF. 1.1.2 -Yes</v>
      </c>
      <c r="Q11" s="22" t="str">
        <f t="shared" ref="Q11:Q12" si="23">TRIM(G11&amp;"")</f>
        <v>None</v>
      </c>
      <c r="R11" s="9">
        <f t="shared" ref="R11:R12" si="24">VLOOKUP(F11,$AI$2:$AM$5000,5,FALSE)</f>
        <v>2</v>
      </c>
      <c r="S11" s="9">
        <f t="shared" ref="S11:S12" si="25">IF(ISNA(R11),0,R11)</f>
        <v>2</v>
      </c>
      <c r="T11" s="9">
        <f t="shared" ref="T11:T12" si="26">VLOOKUP(F11,$AI$2:$AL$5000,4,FALSE)</f>
        <v>2</v>
      </c>
      <c r="U11" s="9">
        <f t="shared" ref="U11:U12" si="27">IF(ISNA(T11),0,T11)</f>
        <v>2</v>
      </c>
      <c r="X11" s="9">
        <f t="shared" ref="X11:X12" si="28">VLOOKUP(F11,$AI$2:$AL$5000,3,FALSE)</f>
        <v>5783337</v>
      </c>
      <c r="Y11" s="348"/>
      <c r="Z11" s="9">
        <f>SUM(Y$7:Y11)</f>
        <v>0</v>
      </c>
      <c r="AC11" s="349">
        <f t="shared" ref="AC11" si="29">IF(ISNA(VLOOKUP(F11,$AI$2:$AS$5000,11,FALSE)),"", VLOOKUP(F11,$AI$2:$AS$5000,11,FALSE))</f>
        <v>0</v>
      </c>
      <c r="AI11" s="327" t="s">
        <v>1768</v>
      </c>
      <c r="AJ11" s="327">
        <v>1805184</v>
      </c>
      <c r="AK11" s="327">
        <v>5783342</v>
      </c>
      <c r="AL11" s="327">
        <v>2</v>
      </c>
      <c r="AM11" s="327">
        <v>2</v>
      </c>
      <c r="AN11" s="327">
        <v>21</v>
      </c>
      <c r="AO11" s="327">
        <v>1</v>
      </c>
      <c r="AP11" s="327">
        <v>0</v>
      </c>
      <c r="AQ11" s="327">
        <v>0</v>
      </c>
      <c r="AR11" s="327">
        <v>0</v>
      </c>
      <c r="AS11" s="327"/>
    </row>
    <row r="12" spans="1:256" ht="26.25" thickBot="1">
      <c r="A12" s="211">
        <f t="shared" si="1"/>
        <v>0</v>
      </c>
      <c r="B12" s="23" t="str">
        <f t="shared" ref="B12:D12" si="30">B10</f>
        <v>GGFV52FA</v>
      </c>
      <c r="C12" s="219" t="str">
        <f t="shared" si="30"/>
        <v>Major Must</v>
      </c>
      <c r="D12" s="45" t="str">
        <f t="shared" si="30"/>
        <v>AF. 1.1.2</v>
      </c>
      <c r="E12" s="24" t="str">
        <f>Labels!$C$104</f>
        <v>Answer 2 / Evidence</v>
      </c>
      <c r="F12" s="221"/>
      <c r="G12" s="222"/>
      <c r="H12" s="25" t="str">
        <f t="shared" si="15"/>
        <v/>
      </c>
      <c r="I12" s="25" t="str">
        <f t="shared" si="16"/>
        <v/>
      </c>
      <c r="J12" s="25" t="str">
        <f t="shared" si="17"/>
        <v/>
      </c>
      <c r="K12" s="25" t="str">
        <f t="shared" si="18"/>
        <v>X</v>
      </c>
      <c r="L12" s="27" t="str">
        <f t="shared" ref="L12" si="31">L10</f>
        <v/>
      </c>
      <c r="M12" s="21"/>
      <c r="N12" s="22" t="e">
        <f t="shared" si="20"/>
        <v>#VALUE!</v>
      </c>
      <c r="O12" s="22" t="str">
        <f t="shared" ref="O12" si="32">IF(ISERR(N12),D10,N12)</f>
        <v>AF. 1.1.2</v>
      </c>
      <c r="P12" s="22" t="str">
        <f t="shared" si="22"/>
        <v/>
      </c>
      <c r="Q12" s="22" t="str">
        <f t="shared" si="23"/>
        <v/>
      </c>
      <c r="R12" s="9" t="e">
        <f t="shared" si="24"/>
        <v>#N/A</v>
      </c>
      <c r="S12" s="9">
        <f t="shared" si="25"/>
        <v>0</v>
      </c>
      <c r="T12" s="9" t="e">
        <f t="shared" si="26"/>
        <v>#N/A</v>
      </c>
      <c r="U12" s="9">
        <f t="shared" si="27"/>
        <v>0</v>
      </c>
      <c r="V12" s="9">
        <f t="shared" ref="V12" si="33">IF(U12=0,U11,U12)</f>
        <v>2</v>
      </c>
      <c r="W12" s="346">
        <v>2</v>
      </c>
      <c r="X12" s="9" t="e">
        <f t="shared" si="28"/>
        <v>#N/A</v>
      </c>
      <c r="Y12" s="348"/>
      <c r="Z12" s="9">
        <f>SUM(Y$7:Y12)</f>
        <v>0</v>
      </c>
      <c r="AE12" s="9">
        <f t="shared" ref="AE12" si="34">MIN(AH12,V12)</f>
        <v>2</v>
      </c>
      <c r="AH12" s="9">
        <v>2</v>
      </c>
      <c r="AI12" s="327" t="s">
        <v>1769</v>
      </c>
      <c r="AJ12" s="327">
        <v>1805185</v>
      </c>
      <c r="AK12" s="327">
        <v>5783346</v>
      </c>
      <c r="AL12" s="327">
        <v>0</v>
      </c>
      <c r="AM12" s="327">
        <v>5</v>
      </c>
      <c r="AN12" s="327">
        <v>21</v>
      </c>
      <c r="AO12" s="327">
        <v>0</v>
      </c>
      <c r="AP12" s="327">
        <v>1</v>
      </c>
      <c r="AQ12" s="327">
        <v>0</v>
      </c>
      <c r="AR12" s="327">
        <v>0</v>
      </c>
      <c r="AS12" s="327"/>
      <c r="AU12" s="9">
        <v>0</v>
      </c>
      <c r="AV12" s="9">
        <f>U11</f>
        <v>2</v>
      </c>
    </row>
    <row r="13" spans="1:256" ht="408">
      <c r="A13" s="211">
        <f t="shared" si="1"/>
        <v>0</v>
      </c>
      <c r="B13" s="67" t="s">
        <v>1158</v>
      </c>
      <c r="C13" s="142" t="s">
        <v>1093</v>
      </c>
      <c r="D13" s="43" t="s">
        <v>2377</v>
      </c>
      <c r="E13" s="217" t="str">
        <f>Labels!$C$54</f>
        <v>Control Point</v>
      </c>
      <c r="F13" s="26" t="s">
        <v>2378</v>
      </c>
      <c r="G13" s="30" t="str">
        <f>IF(OR(ISERR(P14),ISERR(P15),ISERR(Q14),ISERR(Q15)),Labels!$C$94,Q13)</f>
        <v>Input Accepted</v>
      </c>
      <c r="H13" s="15" t="str">
        <f t="shared" ref="H13" si="35">IF(F14&lt;&gt;"",IF(TRIM(VLOOKUP(F14,$AI$2:$AR$5000,8,FALSE))="1","X",""),"")</f>
        <v/>
      </c>
      <c r="I13" s="15" t="str">
        <f t="shared" ref="I13" si="36">IF(F14&lt;&gt;"",IF(TRIM(VLOOKUP(F14,$AI$2:$AR$5000,9,FALSE))="1","X",""),"")</f>
        <v/>
      </c>
      <c r="J13" s="15" t="str">
        <f t="shared" ref="J13" si="37">IF(TRIM(""&amp;G15)&lt;&gt;"","X","")</f>
        <v/>
      </c>
      <c r="K13" s="15" t="str">
        <f t="shared" ref="K13" si="38">IF(TRIM(""&amp;G14)&lt;&gt;"","X","")</f>
        <v>X</v>
      </c>
      <c r="L13" s="31" t="str">
        <f>IF(G13&lt;&gt;Labels!$C$92,"X","")</f>
        <v/>
      </c>
      <c r="M13" s="16"/>
      <c r="N13" s="17">
        <v>1805183</v>
      </c>
      <c r="O13" s="17">
        <v>15573</v>
      </c>
      <c r="P13" s="17"/>
      <c r="Q13" s="22" t="str">
        <f>IF(F14="",Labels!$C$93,R13)</f>
        <v>Input Accepted</v>
      </c>
      <c r="R13" s="9" t="str">
        <f t="shared" ref="R13" si="39"><![CDATA[IF(OR(O14&""<>D13&"",O15&""<>D13&""),"You are not allowed to copy cells in the answer column. Press Ctrl-z immediately to attempt to fix this error.",S13)]]></f>
        <v>Input Accepted</v>
      </c>
      <c r="S13" s="9" t="str">
        <f>IF(AND(OR(H13="X",S14=6,C13=Labels!$C$49,C13=Labels!$C$46,AX13="Y"),Q14=""),Labels!$C$95,T13)</f>
        <v>Input Accepted</v>
      </c>
      <c r="T13" s="345" t="str">
        <f>IF(OR(S15=6,AND(S15&gt;0,S14=6)),Labels!$C$96,IF(S15=1,Labels!$C$143,U13))</f>
        <v>Input Accepted</v>
      </c>
      <c r="U13" s="9" t="str">
        <f>IF(AND(S15&gt;0,U15&lt;=U14),Labels!C$97,V13)</f>
        <v>Input Accepted</v>
      </c>
      <c r="V13" s="9" t="str">
        <f>IF(AND(S15&gt;0,Q15=""),Labels!$C$98,W13)</f>
        <v>Input Accepted</v>
      </c>
      <c r="W13" s="9" t="str">
        <f>IF(AND(S15=0,Q15&lt;&gt;""),Labels!$C$99,Labels!$C$92)</f>
        <v>Input Accepted</v>
      </c>
      <c r="Y13" s="9">
        <f t="shared" ref="Y13" si="40">IF(H13="X",1,0)</f>
        <v>0</v>
      </c>
      <c r="Z13" s="9">
        <f>SUM(Y$7:Y13)</f>
        <v>0</v>
      </c>
      <c r="AA13" s="9" t="str">
        <f t="shared" ref="AA13" si="41">Q14</f>
        <v>None</v>
      </c>
      <c r="AB13" s="9">
        <f t="shared" ref="AB13" si="42">VLOOKUP(P14,$AI$2:$AN$5000,6,FALSE)</f>
        <v>21</v>
      </c>
      <c r="AC13" s="9" t="str">
        <f t="shared" ref="AC13" si="43">Q15</f>
        <v/>
      </c>
      <c r="AD13" s="9">
        <f t="shared" ref="AD13" si="44">IF(TRIM(F14)="",1,0)</f>
        <v>0</v>
      </c>
      <c r="AF13" s="346">
        <f t="shared" ref="AF13" si="45">SUM($AD$7:$AD$5000)</f>
        <v>0</v>
      </c>
      <c r="AG13" s="9">
        <f>IF(AND(H13="X",C13=Labels!C55),1,0)</f>
        <v>0</v>
      </c>
      <c r="AI13" s="327" t="s">
        <v>1770</v>
      </c>
      <c r="AJ13" s="327">
        <v>1805185</v>
      </c>
      <c r="AK13" s="327">
        <v>5783345</v>
      </c>
      <c r="AL13" s="327">
        <v>2</v>
      </c>
      <c r="AM13" s="327">
        <v>2</v>
      </c>
      <c r="AN13" s="327">
        <v>21</v>
      </c>
      <c r="AO13" s="327">
        <v>1</v>
      </c>
      <c r="AP13" s="327">
        <v>0</v>
      </c>
      <c r="AQ13" s="327">
        <v>0</v>
      </c>
      <c r="AR13" s="327">
        <v>0</v>
      </c>
      <c r="AS13" s="327"/>
      <c r="AX13" s="9" t="s">
        <v>664</v>
      </c>
    </row>
    <row r="14" spans="1:256" ht="25.5">
      <c r="A14" s="211">
        <f t="shared" si="1"/>
        <v>0</v>
      </c>
      <c r="B14" s="18" t="s">
        <v>1158</v>
      </c>
      <c r="C14" s="218" t="str">
        <f t="shared" ref="C14" si="46">C13</f>
        <v>Major Must</v>
      </c>
      <c r="D14" s="44" t="str">
        <f t="shared" ref="D14" si="47">D13</f>
        <v>AF. 1.2.1</v>
      </c>
      <c r="E14" s="19" t="str">
        <f>Labels!$C$103</f>
        <v>Answer 1 / Comment</v>
      </c>
      <c r="F14" s="62" t="str">
        <f>$AI$8</f>
        <v>AF. 1.2.1 -Yes</v>
      </c>
      <c r="G14" s="46" t="s">
        <v>2826</v>
      </c>
      <c r="H14" s="20" t="str">
        <f t="shared" ref="H14:H15" si="48">H13</f>
        <v/>
      </c>
      <c r="I14" s="20" t="str">
        <f t="shared" ref="I14:I15" si="49">I13</f>
        <v/>
      </c>
      <c r="J14" s="20" t="str">
        <f t="shared" ref="J14:J15" si="50">J13</f>
        <v/>
      </c>
      <c r="K14" s="20" t="str">
        <f t="shared" ref="K14:K15" si="51">K13</f>
        <v>X</v>
      </c>
      <c r="L14" s="28" t="str">
        <f t="shared" ref="L14" si="52">L13</f>
        <v/>
      </c>
      <c r="M14" s="21"/>
      <c r="N14" s="22" t="str">
        <f t="shared" ref="N14:N15" si="53">LEFT(F14,FIND(" -",F14)-1)</f>
        <v>AF. 1.2.1</v>
      </c>
      <c r="O14" s="22" t="str">
        <f t="shared" ref="O14" si="54">IF(ISERR(N14),D13,N14)</f>
        <v>AF. 1.2.1</v>
      </c>
      <c r="P14" s="22" t="str">
        <f t="shared" ref="P14:P15" si="55">TRIM(F14&amp;"")</f>
        <v>AF. 1.2.1 -Yes</v>
      </c>
      <c r="Q14" s="22" t="str">
        <f t="shared" ref="Q14:Q15" si="56">TRIM(G14&amp;"")</f>
        <v>None</v>
      </c>
      <c r="R14" s="9">
        <f t="shared" ref="R14:R15" si="57">VLOOKUP(F14,$AI$2:$AM$5000,5,FALSE)</f>
        <v>2</v>
      </c>
      <c r="S14" s="9">
        <f t="shared" ref="S14:S15" si="58">IF(ISNA(R14),0,R14)</f>
        <v>2</v>
      </c>
      <c r="T14" s="9">
        <f t="shared" ref="T14:T15" si="59">VLOOKUP(F14,$AI$2:$AL$5000,4,FALSE)</f>
        <v>2</v>
      </c>
      <c r="U14" s="9">
        <f t="shared" ref="U14:U15" si="60">IF(ISNA(T14),0,T14)</f>
        <v>2</v>
      </c>
      <c r="X14" s="9">
        <f t="shared" ref="X14:X15" si="61">VLOOKUP(F14,$AI$2:$AL$5000,3,FALSE)</f>
        <v>5783339</v>
      </c>
      <c r="Y14" s="348"/>
      <c r="Z14" s="9">
        <f>SUM(Y$7:Y14)</f>
        <v>0</v>
      </c>
      <c r="AC14" s="349">
        <f t="shared" ref="AC14" si="62">IF(ISNA(VLOOKUP(F14,$AI$2:$AS$5000,11,FALSE)),"", VLOOKUP(F14,$AI$2:$AS$5000,11,FALSE))</f>
        <v>0</v>
      </c>
      <c r="AI14" s="327" t="s">
        <v>1771</v>
      </c>
      <c r="AJ14" s="327">
        <v>1805186</v>
      </c>
      <c r="AK14" s="327">
        <v>5783349</v>
      </c>
      <c r="AL14" s="327">
        <v>0</v>
      </c>
      <c r="AM14" s="327">
        <v>6</v>
      </c>
      <c r="AN14" s="327">
        <v>21</v>
      </c>
      <c r="AO14" s="327">
        <v>1</v>
      </c>
      <c r="AP14" s="327">
        <v>0</v>
      </c>
      <c r="AQ14" s="327">
        <v>1</v>
      </c>
      <c r="AR14" s="327">
        <v>0</v>
      </c>
      <c r="AS14" s="327"/>
    </row>
    <row r="15" spans="1:256" ht="26.25" thickBot="1">
      <c r="A15" s="211">
        <f t="shared" si="1"/>
        <v>0</v>
      </c>
      <c r="B15" s="23" t="str">
        <f t="shared" ref="B15:D15" si="63">B13</f>
        <v>GGFV52FA</v>
      </c>
      <c r="C15" s="219" t="str">
        <f t="shared" si="63"/>
        <v>Major Must</v>
      </c>
      <c r="D15" s="45" t="str">
        <f t="shared" si="63"/>
        <v>AF. 1.2.1</v>
      </c>
      <c r="E15" s="24" t="str">
        <f>Labels!$C$104</f>
        <v>Answer 2 / Evidence</v>
      </c>
      <c r="F15" s="221"/>
      <c r="G15" s="222"/>
      <c r="H15" s="25" t="str">
        <f t="shared" si="48"/>
        <v/>
      </c>
      <c r="I15" s="25" t="str">
        <f t="shared" si="49"/>
        <v/>
      </c>
      <c r="J15" s="25" t="str">
        <f t="shared" si="50"/>
        <v/>
      </c>
      <c r="K15" s="25" t="str">
        <f t="shared" si="51"/>
        <v>X</v>
      </c>
      <c r="L15" s="27" t="str">
        <f t="shared" ref="L15" si="64">L13</f>
        <v/>
      </c>
      <c r="M15" s="21"/>
      <c r="N15" s="22" t="e">
        <f t="shared" si="53"/>
        <v>#VALUE!</v>
      </c>
      <c r="O15" s="22" t="str">
        <f t="shared" ref="O15" si="65">IF(ISERR(N15),D13,N15)</f>
        <v>AF. 1.2.1</v>
      </c>
      <c r="P15" s="22" t="str">
        <f t="shared" si="55"/>
        <v/>
      </c>
      <c r="Q15" s="22" t="str">
        <f t="shared" si="56"/>
        <v/>
      </c>
      <c r="R15" s="9" t="e">
        <f t="shared" si="57"/>
        <v>#N/A</v>
      </c>
      <c r="S15" s="9">
        <f t="shared" si="58"/>
        <v>0</v>
      </c>
      <c r="T15" s="9" t="e">
        <f t="shared" si="59"/>
        <v>#N/A</v>
      </c>
      <c r="U15" s="9">
        <f t="shared" si="60"/>
        <v>0</v>
      </c>
      <c r="V15" s="9">
        <f t="shared" ref="V15" si="66">IF(U15=0,U14,U15)</f>
        <v>2</v>
      </c>
      <c r="W15" s="346">
        <v>2</v>
      </c>
      <c r="X15" s="9" t="e">
        <f t="shared" si="61"/>
        <v>#N/A</v>
      </c>
      <c r="Y15" s="348"/>
      <c r="Z15" s="9">
        <f>SUM(Y$7:Y15)</f>
        <v>0</v>
      </c>
      <c r="AE15" s="9">
        <f t="shared" ref="AE15" si="67">MIN(AH15,V15)</f>
        <v>2</v>
      </c>
      <c r="AH15" s="9">
        <v>2</v>
      </c>
      <c r="AI15" s="327" t="s">
        <v>1772</v>
      </c>
      <c r="AJ15" s="327">
        <v>1805186</v>
      </c>
      <c r="AK15" s="327">
        <v>5783348</v>
      </c>
      <c r="AL15" s="327">
        <v>0</v>
      </c>
      <c r="AM15" s="327">
        <v>5</v>
      </c>
      <c r="AN15" s="327">
        <v>21</v>
      </c>
      <c r="AO15" s="327">
        <v>0</v>
      </c>
      <c r="AP15" s="327">
        <v>1</v>
      </c>
      <c r="AQ15" s="327">
        <v>0</v>
      </c>
      <c r="AR15" s="327">
        <v>0</v>
      </c>
      <c r="AS15" s="327"/>
      <c r="AU15" s="9">
        <v>0</v>
      </c>
      <c r="AV15" s="9">
        <f>U14</f>
        <v>2</v>
      </c>
    </row>
    <row r="16" spans="1:256" ht="178.5">
      <c r="A16" s="211">
        <f t="shared" si="1"/>
        <v>0</v>
      </c>
      <c r="B16" s="67" t="s">
        <v>1158</v>
      </c>
      <c r="C16" s="142" t="s">
        <v>1093</v>
      </c>
      <c r="D16" s="43" t="s">
        <v>2379</v>
      </c>
      <c r="E16" s="217" t="str">
        <f>Labels!$C$54</f>
        <v>Control Point</v>
      </c>
      <c r="F16" s="26" t="s">
        <v>2380</v>
      </c>
      <c r="G16" s="30" t="str">
        <f>IF(OR(ISERR(P17),ISERR(P18),ISERR(Q17),ISERR(Q18)),Labels!$C$94,Q16)</f>
        <v>Input Accepted</v>
      </c>
      <c r="H16" s="15" t="str">
        <f t="shared" ref="H16" si="68">IF(F17&lt;&gt;"",IF(TRIM(VLOOKUP(F17,$AI$2:$AR$5000,8,FALSE))="1","X",""),"")</f>
        <v/>
      </c>
      <c r="I16" s="15" t="str">
        <f t="shared" ref="I16" si="69">IF(F17&lt;&gt;"",IF(TRIM(VLOOKUP(F17,$AI$2:$AR$5000,9,FALSE))="1","X",""),"")</f>
        <v/>
      </c>
      <c r="J16" s="15" t="str">
        <f t="shared" ref="J16" si="70">IF(TRIM(""&amp;G18)&lt;&gt;"","X","")</f>
        <v/>
      </c>
      <c r="K16" s="15" t="str">
        <f t="shared" ref="K16" si="71">IF(TRIM(""&amp;G17)&lt;&gt;"","X","")</f>
        <v>X</v>
      </c>
      <c r="L16" s="31" t="str">
        <f>IF(G16&lt;&gt;Labels!$C$92,"X","")</f>
        <v/>
      </c>
      <c r="M16" s="16"/>
      <c r="N16" s="17">
        <v>1805184</v>
      </c>
      <c r="O16" s="17">
        <v>15573</v>
      </c>
      <c r="P16" s="17"/>
      <c r="Q16" s="22" t="str">
        <f>IF(F17="",Labels!$C$93,R16)</f>
        <v>Input Accepted</v>
      </c>
      <c r="R16" s="9" t="str">
        <f t="shared" ref="R16" si="72"><![CDATA[IF(OR(O17&""<>D16&"",O18&""<>D16&""),"You are not allowed to copy cells in the answer column. Press Ctrl-z immediately to attempt to fix this error.",S16)]]></f>
        <v>Input Accepted</v>
      </c>
      <c r="S16" s="9" t="str">
        <f>IF(AND(OR(H16="X",S17=6,C16=Labels!$C$49,C16=Labels!$C$46,AX16="Y"),Q17=""),Labels!$C$95,T16)</f>
        <v>Input Accepted</v>
      </c>
      <c r="T16" s="345" t="str">
        <f>IF(OR(S18=6,AND(S18&gt;0,S17=6)),Labels!$C$96,IF(S18=1,Labels!$C$143,U16))</f>
        <v>Input Accepted</v>
      </c>
      <c r="U16" s="9" t="str">
        <f>IF(AND(S18&gt;0,U18&lt;=U17),Labels!C$97,V16)</f>
        <v>Input Accepted</v>
      </c>
      <c r="V16" s="9" t="str">
        <f>IF(AND(S18&gt;0,Q18=""),Labels!$C$98,W16)</f>
        <v>Input Accepted</v>
      </c>
      <c r="W16" s="9" t="str">
        <f>IF(AND(S18=0,Q18&lt;&gt;""),Labels!$C$99,Labels!$C$92)</f>
        <v>Input Accepted</v>
      </c>
      <c r="Y16" s="9">
        <f t="shared" ref="Y16" si="73">IF(H16="X",1,0)</f>
        <v>0</v>
      </c>
      <c r="Z16" s="9">
        <f>SUM(Y$7:Y16)</f>
        <v>0</v>
      </c>
      <c r="AA16" s="9" t="str">
        <f t="shared" ref="AA16" si="74">Q17</f>
        <v>None</v>
      </c>
      <c r="AB16" s="9">
        <f t="shared" ref="AB16" si="75">VLOOKUP(P17,$AI$2:$AN$5000,6,FALSE)</f>
        <v>21</v>
      </c>
      <c r="AC16" s="9" t="str">
        <f t="shared" ref="AC16" si="76">Q18</f>
        <v/>
      </c>
      <c r="AD16" s="9">
        <f t="shared" ref="AD16" si="77">IF(TRIM(F17)="",1,0)</f>
        <v>0</v>
      </c>
      <c r="AF16" s="346">
        <f t="shared" ref="AF16" si="78">SUM($AD$7:$AD$5000)</f>
        <v>0</v>
      </c>
      <c r="AG16" s="9">
        <f>IF(AND(H16="X",C16=Labels!C58),1,0)</f>
        <v>0</v>
      </c>
      <c r="AI16" s="327" t="s">
        <v>1773</v>
      </c>
      <c r="AJ16" s="327">
        <v>1805186</v>
      </c>
      <c r="AK16" s="327">
        <v>5783347</v>
      </c>
      <c r="AL16" s="327">
        <v>2</v>
      </c>
      <c r="AM16" s="327">
        <v>2</v>
      </c>
      <c r="AN16" s="327">
        <v>21</v>
      </c>
      <c r="AO16" s="327">
        <v>1</v>
      </c>
      <c r="AP16" s="327">
        <v>0</v>
      </c>
      <c r="AQ16" s="327">
        <v>0</v>
      </c>
      <c r="AR16" s="327">
        <v>0</v>
      </c>
      <c r="AS16" s="327"/>
      <c r="AX16" s="9" t="s">
        <v>664</v>
      </c>
    </row>
    <row r="17" spans="1:50" ht="25.5">
      <c r="A17" s="211">
        <f t="shared" si="1"/>
        <v>0</v>
      </c>
      <c r="B17" s="18" t="s">
        <v>1158</v>
      </c>
      <c r="C17" s="218" t="str">
        <f t="shared" ref="C17" si="79">C16</f>
        <v>Major Must</v>
      </c>
      <c r="D17" s="44" t="str">
        <f t="shared" ref="D17" si="80">D16</f>
        <v>AF. 1.2.2</v>
      </c>
      <c r="E17" s="19" t="str">
        <f>Labels!$C$103</f>
        <v>Answer 1 / Comment</v>
      </c>
      <c r="F17" s="62" t="str">
        <f>$AI$11</f>
        <v>AF. 1.2.2 -Yes</v>
      </c>
      <c r="G17" s="46" t="s">
        <v>2826</v>
      </c>
      <c r="H17" s="20" t="str">
        <f t="shared" ref="H17:H18" si="81">H16</f>
        <v/>
      </c>
      <c r="I17" s="20" t="str">
        <f t="shared" ref="I17:I18" si="82">I16</f>
        <v/>
      </c>
      <c r="J17" s="20" t="str">
        <f t="shared" ref="J17:J18" si="83">J16</f>
        <v/>
      </c>
      <c r="K17" s="20" t="str">
        <f t="shared" ref="K17:K18" si="84">K16</f>
        <v>X</v>
      </c>
      <c r="L17" s="28" t="str">
        <f t="shared" ref="L17" si="85">L16</f>
        <v/>
      </c>
      <c r="M17" s="21"/>
      <c r="N17" s="22" t="str">
        <f t="shared" ref="N17:N18" si="86">LEFT(F17,FIND(" -",F17)-1)</f>
        <v>AF. 1.2.2</v>
      </c>
      <c r="O17" s="22" t="str">
        <f t="shared" ref="O17" si="87">IF(ISERR(N17),D16,N17)</f>
        <v>AF. 1.2.2</v>
      </c>
      <c r="P17" s="22" t="str">
        <f t="shared" ref="P17:P18" si="88">TRIM(F17&amp;"")</f>
        <v>AF. 1.2.2 -Yes</v>
      </c>
      <c r="Q17" s="22" t="str">
        <f t="shared" ref="Q17:Q18" si="89">TRIM(G17&amp;"")</f>
        <v>None</v>
      </c>
      <c r="R17" s="9">
        <f t="shared" ref="R17:R18" si="90">VLOOKUP(F17,$AI$2:$AM$5000,5,FALSE)</f>
        <v>2</v>
      </c>
      <c r="S17" s="9">
        <f t="shared" ref="S17:S18" si="91">IF(ISNA(R17),0,R17)</f>
        <v>2</v>
      </c>
      <c r="T17" s="9">
        <f t="shared" ref="T17:T18" si="92">VLOOKUP(F17,$AI$2:$AL$5000,4,FALSE)</f>
        <v>2</v>
      </c>
      <c r="U17" s="9">
        <f t="shared" ref="U17:U18" si="93">IF(ISNA(T17),0,T17)</f>
        <v>2</v>
      </c>
      <c r="X17" s="9">
        <f t="shared" ref="X17:X18" si="94">VLOOKUP(F17,$AI$2:$AL$5000,3,FALSE)</f>
        <v>5783342</v>
      </c>
      <c r="Y17" s="348"/>
      <c r="Z17" s="9">
        <f>SUM(Y$7:Y17)</f>
        <v>0</v>
      </c>
      <c r="AC17" s="349">
        <f t="shared" ref="AC17" si="95">IF(ISNA(VLOOKUP(F17,$AI$2:$AS$5000,11,FALSE)),"", VLOOKUP(F17,$AI$2:$AS$5000,11,FALSE))</f>
        <v>0</v>
      </c>
      <c r="AI17" s="327" t="s">
        <v>1774</v>
      </c>
      <c r="AJ17" s="327">
        <v>1805187</v>
      </c>
      <c r="AK17" s="327">
        <v>5783352</v>
      </c>
      <c r="AL17" s="327">
        <v>0</v>
      </c>
      <c r="AM17" s="327">
        <v>6</v>
      </c>
      <c r="AN17" s="327">
        <v>21</v>
      </c>
      <c r="AO17" s="327">
        <v>1</v>
      </c>
      <c r="AP17" s="327">
        <v>0</v>
      </c>
      <c r="AQ17" s="327">
        <v>1</v>
      </c>
      <c r="AR17" s="327">
        <v>0</v>
      </c>
      <c r="AS17" s="327"/>
    </row>
    <row r="18" spans="1:50" ht="26.25" thickBot="1">
      <c r="A18" s="211">
        <f t="shared" si="1"/>
        <v>0</v>
      </c>
      <c r="B18" s="23" t="str">
        <f t="shared" ref="B18:D18" si="96">B16</f>
        <v>GGFV52FA</v>
      </c>
      <c r="C18" s="219" t="str">
        <f t="shared" si="96"/>
        <v>Major Must</v>
      </c>
      <c r="D18" s="45" t="str">
        <f t="shared" si="96"/>
        <v>AF. 1.2.2</v>
      </c>
      <c r="E18" s="24" t="str">
        <f>Labels!$C$104</f>
        <v>Answer 2 / Evidence</v>
      </c>
      <c r="F18" s="221"/>
      <c r="G18" s="222"/>
      <c r="H18" s="25" t="str">
        <f t="shared" si="81"/>
        <v/>
      </c>
      <c r="I18" s="25" t="str">
        <f t="shared" si="82"/>
        <v/>
      </c>
      <c r="J18" s="25" t="str">
        <f t="shared" si="83"/>
        <v/>
      </c>
      <c r="K18" s="25" t="str">
        <f t="shared" si="84"/>
        <v>X</v>
      </c>
      <c r="L18" s="27" t="str">
        <f t="shared" ref="L18" si="97">L16</f>
        <v/>
      </c>
      <c r="M18" s="21"/>
      <c r="N18" s="22" t="e">
        <f t="shared" si="86"/>
        <v>#VALUE!</v>
      </c>
      <c r="O18" s="22" t="str">
        <f t="shared" ref="O18" si="98">IF(ISERR(N18),D16,N18)</f>
        <v>AF. 1.2.2</v>
      </c>
      <c r="P18" s="22" t="str">
        <f t="shared" si="88"/>
        <v/>
      </c>
      <c r="Q18" s="22" t="str">
        <f t="shared" si="89"/>
        <v/>
      </c>
      <c r="R18" s="9" t="e">
        <f t="shared" si="90"/>
        <v>#N/A</v>
      </c>
      <c r="S18" s="9">
        <f t="shared" si="91"/>
        <v>0</v>
      </c>
      <c r="T18" s="9" t="e">
        <f t="shared" si="92"/>
        <v>#N/A</v>
      </c>
      <c r="U18" s="9">
        <f t="shared" si="93"/>
        <v>0</v>
      </c>
      <c r="V18" s="9">
        <f t="shared" ref="V18" si="99">IF(U18=0,U17,U18)</f>
        <v>2</v>
      </c>
      <c r="W18" s="346">
        <v>2</v>
      </c>
      <c r="X18" s="9" t="e">
        <f t="shared" si="94"/>
        <v>#N/A</v>
      </c>
      <c r="Y18" s="348"/>
      <c r="Z18" s="9">
        <f>SUM(Y$7:Y18)</f>
        <v>0</v>
      </c>
      <c r="AE18" s="9">
        <f t="shared" ref="AE18" si="100">MIN(AH18,V18)</f>
        <v>2</v>
      </c>
      <c r="AH18" s="9">
        <v>2</v>
      </c>
      <c r="AI18" s="327" t="s">
        <v>1775</v>
      </c>
      <c r="AJ18" s="327">
        <v>1805187</v>
      </c>
      <c r="AK18" s="327">
        <v>5783351</v>
      </c>
      <c r="AL18" s="327">
        <v>0</v>
      </c>
      <c r="AM18" s="327">
        <v>5</v>
      </c>
      <c r="AN18" s="327">
        <v>21</v>
      </c>
      <c r="AO18" s="327">
        <v>0</v>
      </c>
      <c r="AP18" s="327">
        <v>1</v>
      </c>
      <c r="AQ18" s="327">
        <v>0</v>
      </c>
      <c r="AR18" s="327">
        <v>0</v>
      </c>
      <c r="AS18" s="327"/>
      <c r="AU18" s="9">
        <v>0</v>
      </c>
      <c r="AV18" s="9">
        <f>U17</f>
        <v>2</v>
      </c>
    </row>
    <row r="19" spans="1:50" ht="51">
      <c r="A19" s="211">
        <f t="shared" si="1"/>
        <v>0</v>
      </c>
      <c r="B19" s="67" t="s">
        <v>1158</v>
      </c>
      <c r="C19" s="142" t="s">
        <v>1093</v>
      </c>
      <c r="D19" s="43" t="s">
        <v>2381</v>
      </c>
      <c r="E19" s="217" t="str">
        <f>Labels!$C$54</f>
        <v>Control Point</v>
      </c>
      <c r="F19" s="26" t="s">
        <v>2382</v>
      </c>
      <c r="G19" s="30" t="str">
        <f>IF(OR(ISERR(P20),ISERR(P21),ISERR(Q20),ISERR(Q21)),Labels!$C$94,Q19)</f>
        <v>Input Accepted</v>
      </c>
      <c r="H19" s="15" t="str">
        <f t="shared" ref="H19" si="101">IF(F20&lt;&gt;"",IF(TRIM(VLOOKUP(F20,$AI$2:$AR$5000,8,FALSE))="1","X",""),"")</f>
        <v/>
      </c>
      <c r="I19" s="15" t="str">
        <f t="shared" ref="I19" si="102">IF(F20&lt;&gt;"",IF(TRIM(VLOOKUP(F20,$AI$2:$AR$5000,9,FALSE))="1","X",""),"")</f>
        <v/>
      </c>
      <c r="J19" s="15" t="str">
        <f t="shared" ref="J19" si="103">IF(TRIM(""&amp;G21)&lt;&gt;"","X","")</f>
        <v/>
      </c>
      <c r="K19" s="15" t="str">
        <f t="shared" ref="K19" si="104">IF(TRIM(""&amp;G20)&lt;&gt;"","X","")</f>
        <v>X</v>
      </c>
      <c r="L19" s="31" t="str">
        <f>IF(G19&lt;&gt;Labels!$C$92,"X","")</f>
        <v/>
      </c>
      <c r="M19" s="16"/>
      <c r="N19" s="17">
        <v>1805185</v>
      </c>
      <c r="O19" s="17">
        <v>15573</v>
      </c>
      <c r="P19" s="17"/>
      <c r="Q19" s="22" t="str">
        <f>IF(F20="",Labels!$C$93,R19)</f>
        <v>Input Accepted</v>
      </c>
      <c r="R19" s="9" t="str">
        <f t="shared" ref="R19" si="105"><![CDATA[IF(OR(O20&""<>D19&"",O21&""<>D19&""),"You are not allowed to copy cells in the answer column. Press Ctrl-z immediately to attempt to fix this error.",S19)]]></f>
        <v>Input Accepted</v>
      </c>
      <c r="S19" s="9" t="str">
        <f>IF(AND(OR(H19="X",S20=6,C19=Labels!$C$49,C19=Labels!$C$46,AX19="Y"),Q20=""),Labels!$C$95,T19)</f>
        <v>Input Accepted</v>
      </c>
      <c r="T19" s="345" t="str">
        <f>IF(OR(S21=6,AND(S21&gt;0,S20=6)),Labels!$C$96,IF(S21=1,Labels!$C$143,U19))</f>
        <v>Input Accepted</v>
      </c>
      <c r="U19" s="9" t="str">
        <f>IF(AND(S21&gt;0,U21&lt;=U20),Labels!C$97,V19)</f>
        <v>Input Accepted</v>
      </c>
      <c r="V19" s="9" t="str">
        <f>IF(AND(S21&gt;0,Q21=""),Labels!$C$98,W19)</f>
        <v>Input Accepted</v>
      </c>
      <c r="W19" s="9" t="str">
        <f>IF(AND(S21=0,Q21&lt;&gt;""),Labels!$C$99,Labels!$C$92)</f>
        <v>Input Accepted</v>
      </c>
      <c r="Y19" s="9">
        <f t="shared" ref="Y19" si="106">IF(H19="X",1,0)</f>
        <v>0</v>
      </c>
      <c r="Z19" s="9">
        <f>SUM(Y$7:Y19)</f>
        <v>0</v>
      </c>
      <c r="AA19" s="9" t="str">
        <f t="shared" ref="AA19" si="107">Q20</f>
        <v>None</v>
      </c>
      <c r="AB19" s="9">
        <f t="shared" ref="AB19" si="108">VLOOKUP(P20,$AI$2:$AN$5000,6,FALSE)</f>
        <v>21</v>
      </c>
      <c r="AC19" s="9" t="str">
        <f t="shared" ref="AC19" si="109">Q21</f>
        <v/>
      </c>
      <c r="AD19" s="9">
        <f t="shared" ref="AD19" si="110">IF(TRIM(F20)="",1,0)</f>
        <v>0</v>
      </c>
      <c r="AF19" s="346">
        <f t="shared" ref="AF19" si="111">SUM($AD$7:$AD$5000)</f>
        <v>0</v>
      </c>
      <c r="AG19" s="9">
        <f>IF(AND(H19="X",C19=Labels!C61),1,0)</f>
        <v>0</v>
      </c>
      <c r="AI19" s="327" t="s">
        <v>1776</v>
      </c>
      <c r="AJ19" s="327">
        <v>1805187</v>
      </c>
      <c r="AK19" s="327">
        <v>5783350</v>
      </c>
      <c r="AL19" s="327">
        <v>2</v>
      </c>
      <c r="AM19" s="327">
        <v>2</v>
      </c>
      <c r="AN19" s="327">
        <v>21</v>
      </c>
      <c r="AO19" s="327">
        <v>1</v>
      </c>
      <c r="AP19" s="327">
        <v>0</v>
      </c>
      <c r="AQ19" s="327">
        <v>0</v>
      </c>
      <c r="AR19" s="327">
        <v>0</v>
      </c>
      <c r="AS19" s="327"/>
      <c r="AX19" s="9" t="s">
        <v>664</v>
      </c>
    </row>
    <row r="20" spans="1:50" ht="25.5">
      <c r="A20" s="211">
        <f t="shared" si="1"/>
        <v>0</v>
      </c>
      <c r="B20" s="18" t="s">
        <v>1158</v>
      </c>
      <c r="C20" s="218" t="str">
        <f t="shared" ref="C20" si="112">C19</f>
        <v>Major Must</v>
      </c>
      <c r="D20" s="44" t="str">
        <f t="shared" ref="D20" si="113">D19</f>
        <v>AF. 2.1</v>
      </c>
      <c r="E20" s="19" t="str">
        <f>Labels!$C$103</f>
        <v>Answer 1 / Comment</v>
      </c>
      <c r="F20" s="62" t="str">
        <f>$AI$13</f>
        <v>AF. 2.1 -Yes</v>
      </c>
      <c r="G20" s="46" t="s">
        <v>2826</v>
      </c>
      <c r="H20" s="20" t="str">
        <f t="shared" ref="H20:H21" si="114">H19</f>
        <v/>
      </c>
      <c r="I20" s="20" t="str">
        <f t="shared" ref="I20:I21" si="115">I19</f>
        <v/>
      </c>
      <c r="J20" s="20" t="str">
        <f t="shared" ref="J20:J21" si="116">J19</f>
        <v/>
      </c>
      <c r="K20" s="20" t="str">
        <f t="shared" ref="K20:K21" si="117">K19</f>
        <v>X</v>
      </c>
      <c r="L20" s="28" t="str">
        <f t="shared" ref="L20" si="118">L19</f>
        <v/>
      </c>
      <c r="M20" s="21"/>
      <c r="N20" s="22" t="str">
        <f t="shared" ref="N20:N21" si="119">LEFT(F20,FIND(" -",F20)-1)</f>
        <v>AF. 2.1</v>
      </c>
      <c r="O20" s="22" t="str">
        <f t="shared" ref="O20" si="120">IF(ISERR(N20),D19,N20)</f>
        <v>AF. 2.1</v>
      </c>
      <c r="P20" s="22" t="str">
        <f t="shared" ref="P20:P21" si="121">TRIM(F20&amp;"")</f>
        <v>AF. 2.1 -Yes</v>
      </c>
      <c r="Q20" s="22" t="str">
        <f t="shared" ref="Q20:Q21" si="122">TRIM(G20&amp;"")</f>
        <v>None</v>
      </c>
      <c r="R20" s="9">
        <f t="shared" ref="R20:R21" si="123">VLOOKUP(F20,$AI$2:$AM$5000,5,FALSE)</f>
        <v>2</v>
      </c>
      <c r="S20" s="9">
        <f t="shared" ref="S20:S21" si="124">IF(ISNA(R20),0,R20)</f>
        <v>2</v>
      </c>
      <c r="T20" s="9">
        <f t="shared" ref="T20:T21" si="125">VLOOKUP(F20,$AI$2:$AL$5000,4,FALSE)</f>
        <v>2</v>
      </c>
      <c r="U20" s="9">
        <f t="shared" ref="U20:U21" si="126">IF(ISNA(T20),0,T20)</f>
        <v>2</v>
      </c>
      <c r="X20" s="9">
        <f t="shared" ref="X20:X21" si="127">VLOOKUP(F20,$AI$2:$AL$5000,3,FALSE)</f>
        <v>5783345</v>
      </c>
      <c r="Y20" s="348"/>
      <c r="Z20" s="9">
        <f>SUM(Y$7:Y20)</f>
        <v>0</v>
      </c>
      <c r="AC20" s="349">
        <f t="shared" ref="AC20" si="128">IF(ISNA(VLOOKUP(F20,$AI$2:$AS$5000,11,FALSE)),"", VLOOKUP(F20,$AI$2:$AS$5000,11,FALSE))</f>
        <v>0</v>
      </c>
      <c r="AI20" s="327" t="s">
        <v>1777</v>
      </c>
      <c r="AJ20" s="327">
        <v>1805188</v>
      </c>
      <c r="AK20" s="327">
        <v>5783354</v>
      </c>
      <c r="AL20" s="327">
        <v>0</v>
      </c>
      <c r="AM20" s="327">
        <v>5</v>
      </c>
      <c r="AN20" s="327">
        <v>21</v>
      </c>
      <c r="AO20" s="327">
        <v>0</v>
      </c>
      <c r="AP20" s="327">
        <v>1</v>
      </c>
      <c r="AQ20" s="327">
        <v>0</v>
      </c>
      <c r="AR20" s="327">
        <v>0</v>
      </c>
      <c r="AS20" s="327"/>
    </row>
    <row r="21" spans="1:50" ht="26.25" thickBot="1">
      <c r="A21" s="211">
        <f t="shared" si="1"/>
        <v>0</v>
      </c>
      <c r="B21" s="23" t="str">
        <f t="shared" ref="B21:D21" si="129">B19</f>
        <v>GGFV52FA</v>
      </c>
      <c r="C21" s="219" t="str">
        <f t="shared" si="129"/>
        <v>Major Must</v>
      </c>
      <c r="D21" s="45" t="str">
        <f t="shared" si="129"/>
        <v>AF. 2.1</v>
      </c>
      <c r="E21" s="24" t="str">
        <f>Labels!$C$104</f>
        <v>Answer 2 / Evidence</v>
      </c>
      <c r="F21" s="221"/>
      <c r="G21" s="222"/>
      <c r="H21" s="25" t="str">
        <f t="shared" si="114"/>
        <v/>
      </c>
      <c r="I21" s="25" t="str">
        <f t="shared" si="115"/>
        <v/>
      </c>
      <c r="J21" s="25" t="str">
        <f t="shared" si="116"/>
        <v/>
      </c>
      <c r="K21" s="25" t="str">
        <f t="shared" si="117"/>
        <v>X</v>
      </c>
      <c r="L21" s="27" t="str">
        <f t="shared" ref="L21" si="130">L19</f>
        <v/>
      </c>
      <c r="M21" s="21"/>
      <c r="N21" s="22" t="e">
        <f t="shared" si="119"/>
        <v>#VALUE!</v>
      </c>
      <c r="O21" s="22" t="str">
        <f t="shared" ref="O21" si="131">IF(ISERR(N21),D19,N21)</f>
        <v>AF. 2.1</v>
      </c>
      <c r="P21" s="22" t="str">
        <f t="shared" si="121"/>
        <v/>
      </c>
      <c r="Q21" s="22" t="str">
        <f t="shared" si="122"/>
        <v/>
      </c>
      <c r="R21" s="9" t="e">
        <f t="shared" si="123"/>
        <v>#N/A</v>
      </c>
      <c r="S21" s="9">
        <f t="shared" si="124"/>
        <v>0</v>
      </c>
      <c r="T21" s="9" t="e">
        <f t="shared" si="125"/>
        <v>#N/A</v>
      </c>
      <c r="U21" s="9">
        <f t="shared" si="126"/>
        <v>0</v>
      </c>
      <c r="V21" s="9">
        <f t="shared" ref="V21" si="132">IF(U21=0,U20,U21)</f>
        <v>2</v>
      </c>
      <c r="W21" s="346">
        <v>2</v>
      </c>
      <c r="X21" s="9" t="e">
        <f t="shared" si="127"/>
        <v>#N/A</v>
      </c>
      <c r="Y21" s="348"/>
      <c r="Z21" s="9">
        <f>SUM(Y$7:Y21)</f>
        <v>0</v>
      </c>
      <c r="AE21" s="9">
        <f t="shared" ref="AE21" si="133">MIN(AH21,V21)</f>
        <v>2</v>
      </c>
      <c r="AH21" s="9">
        <v>2</v>
      </c>
      <c r="AI21" s="327" t="s">
        <v>1778</v>
      </c>
      <c r="AJ21" s="327">
        <v>1805188</v>
      </c>
      <c r="AK21" s="327">
        <v>5783353</v>
      </c>
      <c r="AL21" s="327">
        <v>2</v>
      </c>
      <c r="AM21" s="327">
        <v>2</v>
      </c>
      <c r="AN21" s="327">
        <v>21</v>
      </c>
      <c r="AO21" s="327">
        <v>1</v>
      </c>
      <c r="AP21" s="327">
        <v>0</v>
      </c>
      <c r="AQ21" s="327">
        <v>0</v>
      </c>
      <c r="AR21" s="327">
        <v>0</v>
      </c>
      <c r="AS21" s="327"/>
      <c r="AU21" s="9">
        <v>0</v>
      </c>
      <c r="AV21" s="9">
        <f>U20</f>
        <v>2</v>
      </c>
    </row>
    <row r="22" spans="1:50" ht="38.25">
      <c r="A22" s="211">
        <f t="shared" si="1"/>
        <v>0</v>
      </c>
      <c r="B22" s="67" t="s">
        <v>1158</v>
      </c>
      <c r="C22" s="142" t="s">
        <v>1093</v>
      </c>
      <c r="D22" s="43" t="s">
        <v>2383</v>
      </c>
      <c r="E22" s="217" t="str">
        <f>Labels!$C$54</f>
        <v>Control Point</v>
      </c>
      <c r="F22" s="26" t="s">
        <v>2384</v>
      </c>
      <c r="G22" s="30" t="str">
        <f>IF(OR(ISERR(P23),ISERR(P24),ISERR(Q23),ISERR(Q24)),Labels!$C$94,Q22)</f>
        <v>Input Accepted</v>
      </c>
      <c r="H22" s="15" t="str">
        <f t="shared" ref="H22" si="134">IF(F23&lt;&gt;"",IF(TRIM(VLOOKUP(F23,$AI$2:$AR$5000,8,FALSE))="1","X",""),"")</f>
        <v/>
      </c>
      <c r="I22" s="15" t="str">
        <f t="shared" ref="I22" si="135">IF(F23&lt;&gt;"",IF(TRIM(VLOOKUP(F23,$AI$2:$AR$5000,9,FALSE))="1","X",""),"")</f>
        <v/>
      </c>
      <c r="J22" s="15" t="str">
        <f t="shared" ref="J22" si="136">IF(TRIM(""&amp;G24)&lt;&gt;"","X","")</f>
        <v/>
      </c>
      <c r="K22" s="15" t="str">
        <f t="shared" ref="K22" si="137">IF(TRIM(""&amp;G23)&lt;&gt;"","X","")</f>
        <v>X</v>
      </c>
      <c r="L22" s="31" t="str">
        <f>IF(G22&lt;&gt;Labels!$C$92,"X","")</f>
        <v/>
      </c>
      <c r="M22" s="16"/>
      <c r="N22" s="17">
        <v>1805186</v>
      </c>
      <c r="O22" s="17">
        <v>15573</v>
      </c>
      <c r="P22" s="17"/>
      <c r="Q22" s="22" t="str">
        <f>IF(F23="",Labels!$C$93,R22)</f>
        <v>Input Accepted</v>
      </c>
      <c r="R22" s="9" t="str">
        <f t="shared" ref="R22" si="138"><![CDATA[IF(OR(O23&""<>D22&"",O24&""<>D22&""),"You are not allowed to copy cells in the answer column. Press Ctrl-z immediately to attempt to fix this error.",S22)]]></f>
        <v>Input Accepted</v>
      </c>
      <c r="S22" s="9" t="str">
        <f>IF(AND(OR(H22="X",S23=6,C22=Labels!$C$49,C22=Labels!$C$46,AX22="Y"),Q23=""),Labels!$C$95,T22)</f>
        <v>Input Accepted</v>
      </c>
      <c r="T22" s="345" t="str">
        <f>IF(OR(S24=6,AND(S24&gt;0,S23=6)),Labels!$C$96,IF(S24=1,Labels!$C$143,U22))</f>
        <v>Input Accepted</v>
      </c>
      <c r="U22" s="9" t="str">
        <f>IF(AND(S24&gt;0,U24&lt;=U23),Labels!C$97,V22)</f>
        <v>Input Accepted</v>
      </c>
      <c r="V22" s="9" t="str">
        <f>IF(AND(S24&gt;0,Q24=""),Labels!$C$98,W22)</f>
        <v>Input Accepted</v>
      </c>
      <c r="W22" s="9" t="str">
        <f>IF(AND(S24=0,Q24&lt;&gt;""),Labels!$C$99,Labels!$C$92)</f>
        <v>Input Accepted</v>
      </c>
      <c r="Y22" s="9">
        <f t="shared" ref="Y22" si="139">IF(H22="X",1,0)</f>
        <v>0</v>
      </c>
      <c r="Z22" s="9">
        <f>SUM(Y$7:Y22)</f>
        <v>0</v>
      </c>
      <c r="AA22" s="9" t="str">
        <f t="shared" ref="AA22" si="140">Q23</f>
        <v>None</v>
      </c>
      <c r="AB22" s="9">
        <f t="shared" ref="AB22" si="141">VLOOKUP(P23,$AI$2:$AN$5000,6,FALSE)</f>
        <v>21</v>
      </c>
      <c r="AC22" s="9" t="str">
        <f t="shared" ref="AC22" si="142">Q24</f>
        <v/>
      </c>
      <c r="AD22" s="9">
        <f t="shared" ref="AD22" si="143">IF(TRIM(F23)="",1,0)</f>
        <v>0</v>
      </c>
      <c r="AF22" s="346">
        <f t="shared" ref="AF22" si="144">SUM($AD$7:$AD$5000)</f>
        <v>0</v>
      </c>
      <c r="AG22" s="9">
        <f>IF(AND(H22="X",C22=Labels!C64),1,0)</f>
        <v>0</v>
      </c>
      <c r="AI22" s="327" t="s">
        <v>1779</v>
      </c>
      <c r="AJ22" s="327">
        <v>1805189</v>
      </c>
      <c r="AK22" s="327">
        <v>5783357</v>
      </c>
      <c r="AL22" s="327">
        <v>0</v>
      </c>
      <c r="AM22" s="327">
        <v>6</v>
      </c>
      <c r="AN22" s="327">
        <v>21</v>
      </c>
      <c r="AO22" s="327">
        <v>1</v>
      </c>
      <c r="AP22" s="327">
        <v>0</v>
      </c>
      <c r="AQ22" s="327">
        <v>1</v>
      </c>
      <c r="AR22" s="327">
        <v>0</v>
      </c>
      <c r="AS22" s="327"/>
      <c r="AX22" s="9" t="s">
        <v>664</v>
      </c>
    </row>
    <row r="23" spans="1:50" ht="25.5">
      <c r="A23" s="211">
        <f t="shared" si="1"/>
        <v>0</v>
      </c>
      <c r="B23" s="18" t="s">
        <v>1158</v>
      </c>
      <c r="C23" s="218" t="str">
        <f t="shared" ref="C23" si="145">C22</f>
        <v>Major Must</v>
      </c>
      <c r="D23" s="44" t="str">
        <f t="shared" ref="D23" si="146">D22</f>
        <v>AF. 2.2</v>
      </c>
      <c r="E23" s="19" t="str">
        <f>Labels!$C$103</f>
        <v>Answer 1 / Comment</v>
      </c>
      <c r="F23" s="62" t="str">
        <f>$AI$16</f>
        <v>AF. 2.2 -Yes</v>
      </c>
      <c r="G23" s="46" t="s">
        <v>2826</v>
      </c>
      <c r="H23" s="20" t="str">
        <f t="shared" ref="H23:H24" si="147">H22</f>
        <v/>
      </c>
      <c r="I23" s="20" t="str">
        <f t="shared" ref="I23:I24" si="148">I22</f>
        <v/>
      </c>
      <c r="J23" s="20" t="str">
        <f t="shared" ref="J23:J24" si="149">J22</f>
        <v/>
      </c>
      <c r="K23" s="20" t="str">
        <f t="shared" ref="K23:K24" si="150">K22</f>
        <v>X</v>
      </c>
      <c r="L23" s="28" t="str">
        <f t="shared" ref="L23" si="151">L22</f>
        <v/>
      </c>
      <c r="M23" s="21"/>
      <c r="N23" s="22" t="str">
        <f t="shared" ref="N23:N24" si="152">LEFT(F23,FIND(" -",F23)-1)</f>
        <v>AF. 2.2</v>
      </c>
      <c r="O23" s="22" t="str">
        <f t="shared" ref="O23" si="153">IF(ISERR(N23),D22,N23)</f>
        <v>AF. 2.2</v>
      </c>
      <c r="P23" s="22" t="str">
        <f t="shared" ref="P23:P24" si="154">TRIM(F23&amp;"")</f>
        <v>AF. 2.2 -Yes</v>
      </c>
      <c r="Q23" s="22" t="str">
        <f t="shared" ref="Q23:Q24" si="155">TRIM(G23&amp;"")</f>
        <v>None</v>
      </c>
      <c r="R23" s="9">
        <f t="shared" ref="R23:R24" si="156">VLOOKUP(F23,$AI$2:$AM$5000,5,FALSE)</f>
        <v>2</v>
      </c>
      <c r="S23" s="9">
        <f t="shared" ref="S23:S24" si="157">IF(ISNA(R23),0,R23)</f>
        <v>2</v>
      </c>
      <c r="T23" s="9">
        <f t="shared" ref="T23:T24" si="158">VLOOKUP(F23,$AI$2:$AL$5000,4,FALSE)</f>
        <v>2</v>
      </c>
      <c r="U23" s="9">
        <f t="shared" ref="U23:U24" si="159">IF(ISNA(T23),0,T23)</f>
        <v>2</v>
      </c>
      <c r="X23" s="9">
        <f t="shared" ref="X23:X24" si="160">VLOOKUP(F23,$AI$2:$AL$5000,3,FALSE)</f>
        <v>5783347</v>
      </c>
      <c r="Y23" s="348"/>
      <c r="Z23" s="9">
        <f>SUM(Y$7:Y23)</f>
        <v>0</v>
      </c>
      <c r="AC23" s="349">
        <f t="shared" ref="AC23" si="161">IF(ISNA(VLOOKUP(F23,$AI$2:$AS$5000,11,FALSE)),"", VLOOKUP(F23,$AI$2:$AS$5000,11,FALSE))</f>
        <v>0</v>
      </c>
      <c r="AI23" s="327" t="s">
        <v>1780</v>
      </c>
      <c r="AJ23" s="327">
        <v>1805189</v>
      </c>
      <c r="AK23" s="327">
        <v>5783356</v>
      </c>
      <c r="AL23" s="327">
        <v>0</v>
      </c>
      <c r="AM23" s="327">
        <v>5</v>
      </c>
      <c r="AN23" s="327">
        <v>21</v>
      </c>
      <c r="AO23" s="327">
        <v>0</v>
      </c>
      <c r="AP23" s="327">
        <v>1</v>
      </c>
      <c r="AQ23" s="327">
        <v>0</v>
      </c>
      <c r="AR23" s="327">
        <v>0</v>
      </c>
      <c r="AS23" s="327"/>
    </row>
    <row r="24" spans="1:50" ht="26.25" thickBot="1">
      <c r="A24" s="211">
        <f t="shared" si="1"/>
        <v>0</v>
      </c>
      <c r="B24" s="23" t="str">
        <f t="shared" ref="B24:D24" si="162">B22</f>
        <v>GGFV52FA</v>
      </c>
      <c r="C24" s="219" t="str">
        <f t="shared" si="162"/>
        <v>Major Must</v>
      </c>
      <c r="D24" s="45" t="str">
        <f t="shared" si="162"/>
        <v>AF. 2.2</v>
      </c>
      <c r="E24" s="24" t="str">
        <f>Labels!$C$104</f>
        <v>Answer 2 / Evidence</v>
      </c>
      <c r="F24" s="221"/>
      <c r="G24" s="222"/>
      <c r="H24" s="25" t="str">
        <f t="shared" si="147"/>
        <v/>
      </c>
      <c r="I24" s="25" t="str">
        <f t="shared" si="148"/>
        <v/>
      </c>
      <c r="J24" s="25" t="str">
        <f t="shared" si="149"/>
        <v/>
      </c>
      <c r="K24" s="25" t="str">
        <f t="shared" si="150"/>
        <v>X</v>
      </c>
      <c r="L24" s="27" t="str">
        <f t="shared" ref="L24" si="163">L22</f>
        <v/>
      </c>
      <c r="M24" s="21"/>
      <c r="N24" s="22" t="e">
        <f t="shared" si="152"/>
        <v>#VALUE!</v>
      </c>
      <c r="O24" s="22" t="str">
        <f t="shared" ref="O24" si="164">IF(ISERR(N24),D22,N24)</f>
        <v>AF. 2.2</v>
      </c>
      <c r="P24" s="22" t="str">
        <f t="shared" si="154"/>
        <v/>
      </c>
      <c r="Q24" s="22" t="str">
        <f t="shared" si="155"/>
        <v/>
      </c>
      <c r="R24" s="9" t="e">
        <f t="shared" si="156"/>
        <v>#N/A</v>
      </c>
      <c r="S24" s="9">
        <f t="shared" si="157"/>
        <v>0</v>
      </c>
      <c r="T24" s="9" t="e">
        <f t="shared" si="158"/>
        <v>#N/A</v>
      </c>
      <c r="U24" s="9">
        <f t="shared" si="159"/>
        <v>0</v>
      </c>
      <c r="V24" s="9">
        <f t="shared" ref="V24" si="165">IF(U24=0,U23,U24)</f>
        <v>2</v>
      </c>
      <c r="W24" s="346">
        <v>2</v>
      </c>
      <c r="X24" s="9" t="e">
        <f t="shared" si="160"/>
        <v>#N/A</v>
      </c>
      <c r="Y24" s="348"/>
      <c r="Z24" s="9">
        <f>SUM(Y$7:Y24)</f>
        <v>0</v>
      </c>
      <c r="AE24" s="9">
        <f t="shared" ref="AE24" si="166">MIN(AH24,V24)</f>
        <v>2</v>
      </c>
      <c r="AH24" s="9">
        <v>2</v>
      </c>
      <c r="AI24" s="327" t="s">
        <v>1781</v>
      </c>
      <c r="AJ24" s="327">
        <v>1805189</v>
      </c>
      <c r="AK24" s="327">
        <v>5783355</v>
      </c>
      <c r="AL24" s="327">
        <v>2</v>
      </c>
      <c r="AM24" s="327">
        <v>2</v>
      </c>
      <c r="AN24" s="327">
        <v>21</v>
      </c>
      <c r="AO24" s="327">
        <v>1</v>
      </c>
      <c r="AP24" s="327">
        <v>0</v>
      </c>
      <c r="AQ24" s="327">
        <v>0</v>
      </c>
      <c r="AR24" s="327">
        <v>0</v>
      </c>
      <c r="AS24" s="327"/>
      <c r="AU24" s="9">
        <v>0</v>
      </c>
      <c r="AV24" s="9">
        <f>U23</f>
        <v>2</v>
      </c>
    </row>
    <row r="25" spans="1:50" ht="51">
      <c r="A25" s="211">
        <f t="shared" si="1"/>
        <v>0</v>
      </c>
      <c r="B25" s="67" t="s">
        <v>1158</v>
      </c>
      <c r="C25" s="142" t="s">
        <v>1093</v>
      </c>
      <c r="D25" s="43" t="s">
        <v>2385</v>
      </c>
      <c r="E25" s="217" t="str">
        <f>Labels!$C$54</f>
        <v>Control Point</v>
      </c>
      <c r="F25" s="26" t="s">
        <v>2386</v>
      </c>
      <c r="G25" s="30" t="str">
        <f>IF(OR(ISERR(P26),ISERR(P27),ISERR(Q26),ISERR(Q27)),Labels!$C$94,Q25)</f>
        <v>Input Accepted</v>
      </c>
      <c r="H25" s="15" t="str">
        <f t="shared" ref="H25" si="167">IF(F26&lt;&gt;"",IF(TRIM(VLOOKUP(F26,$AI$2:$AR$5000,8,FALSE))="1","X",""),"")</f>
        <v/>
      </c>
      <c r="I25" s="15" t="str">
        <f t="shared" ref="I25" si="168">IF(F26&lt;&gt;"",IF(TRIM(VLOOKUP(F26,$AI$2:$AR$5000,9,FALSE))="1","X",""),"")</f>
        <v/>
      </c>
      <c r="J25" s="15" t="str">
        <f t="shared" ref="J25" si="169">IF(TRIM(""&amp;G27)&lt;&gt;"","X","")</f>
        <v/>
      </c>
      <c r="K25" s="15" t="str">
        <f t="shared" ref="K25" si="170">IF(TRIM(""&amp;G26)&lt;&gt;"","X","")</f>
        <v>X</v>
      </c>
      <c r="L25" s="31" t="str">
        <f>IF(G25&lt;&gt;Labels!$C$92,"X","")</f>
        <v/>
      </c>
      <c r="M25" s="16"/>
      <c r="N25" s="17">
        <v>1805187</v>
      </c>
      <c r="O25" s="17">
        <v>15573</v>
      </c>
      <c r="P25" s="17"/>
      <c r="Q25" s="22" t="str">
        <f>IF(F26="",Labels!$C$93,R25)</f>
        <v>Input Accepted</v>
      </c>
      <c r="R25" s="9" t="str">
        <f t="shared" ref="R25" si="171"><![CDATA[IF(OR(O26&""<>D25&"",O27&""<>D25&""),"You are not allowed to copy cells in the answer column. Press Ctrl-z immediately to attempt to fix this error.",S25)]]></f>
        <v>Input Accepted</v>
      </c>
      <c r="S25" s="9" t="str">
        <f>IF(AND(OR(H25="X",S26=6,C25=Labels!$C$49,C25=Labels!$C$46,AX25="Y"),Q26=""),Labels!$C$95,T25)</f>
        <v>Input Accepted</v>
      </c>
      <c r="T25" s="345" t="str">
        <f>IF(OR(S27=6,AND(S27&gt;0,S26=6)),Labels!$C$96,IF(S27=1,Labels!$C$143,U25))</f>
        <v>Input Accepted</v>
      </c>
      <c r="U25" s="9" t="str">
        <f>IF(AND(S27&gt;0,U27&lt;=U26),Labels!C$97,V25)</f>
        <v>Input Accepted</v>
      </c>
      <c r="V25" s="9" t="str">
        <f>IF(AND(S27&gt;0,Q27=""),Labels!$C$98,W25)</f>
        <v>Input Accepted</v>
      </c>
      <c r="W25" s="9" t="str">
        <f>IF(AND(S27=0,Q27&lt;&gt;""),Labels!$C$99,Labels!$C$92)</f>
        <v>Input Accepted</v>
      </c>
      <c r="Y25" s="9">
        <f t="shared" ref="Y25" si="172">IF(H25="X",1,0)</f>
        <v>0</v>
      </c>
      <c r="Z25" s="9">
        <f>SUM(Y$7:Y25)</f>
        <v>0</v>
      </c>
      <c r="AA25" s="9" t="str">
        <f t="shared" ref="AA25" si="173">Q26</f>
        <v>None</v>
      </c>
      <c r="AB25" s="9">
        <f t="shared" ref="AB25" si="174">VLOOKUP(P26,$AI$2:$AN$5000,6,FALSE)</f>
        <v>21</v>
      </c>
      <c r="AC25" s="9" t="str">
        <f t="shared" ref="AC25" si="175">Q27</f>
        <v/>
      </c>
      <c r="AD25" s="9">
        <f t="shared" ref="AD25" si="176">IF(TRIM(F26)="",1,0)</f>
        <v>0</v>
      </c>
      <c r="AF25" s="346">
        <f t="shared" ref="AF25" si="177">SUM($AD$7:$AD$5000)</f>
        <v>0</v>
      </c>
      <c r="AG25" s="9">
        <f>IF(AND(H25="X",C25=Labels!C67),1,0)</f>
        <v>0</v>
      </c>
      <c r="AI25" s="327" t="s">
        <v>1782</v>
      </c>
      <c r="AJ25" s="327">
        <v>1805190</v>
      </c>
      <c r="AK25" s="327">
        <v>5783360</v>
      </c>
      <c r="AL25" s="327">
        <v>0</v>
      </c>
      <c r="AM25" s="327">
        <v>6</v>
      </c>
      <c r="AN25" s="327">
        <v>21</v>
      </c>
      <c r="AO25" s="327">
        <v>1</v>
      </c>
      <c r="AP25" s="327">
        <v>0</v>
      </c>
      <c r="AQ25" s="327">
        <v>1</v>
      </c>
      <c r="AR25" s="327">
        <v>0</v>
      </c>
      <c r="AS25" s="327"/>
      <c r="AX25" s="9" t="s">
        <v>664</v>
      </c>
    </row>
    <row r="26" spans="1:50" ht="25.5">
      <c r="A26" s="211">
        <f t="shared" si="1"/>
        <v>0</v>
      </c>
      <c r="B26" s="18" t="s">
        <v>1158</v>
      </c>
      <c r="C26" s="218" t="str">
        <f t="shared" ref="C26" si="178">C25</f>
        <v>Major Must</v>
      </c>
      <c r="D26" s="44" t="str">
        <f t="shared" ref="D26" si="179">D25</f>
        <v>AF. 2.3</v>
      </c>
      <c r="E26" s="19" t="str">
        <f>Labels!$C$103</f>
        <v>Answer 1 / Comment</v>
      </c>
      <c r="F26" s="62" t="str">
        <f>$AI$19</f>
        <v>AF. 2.3 -Yes</v>
      </c>
      <c r="G26" s="46" t="s">
        <v>2826</v>
      </c>
      <c r="H26" s="20" t="str">
        <f t="shared" ref="H26:H27" si="180">H25</f>
        <v/>
      </c>
      <c r="I26" s="20" t="str">
        <f t="shared" ref="I26:I27" si="181">I25</f>
        <v/>
      </c>
      <c r="J26" s="20" t="str">
        <f t="shared" ref="J26:J27" si="182">J25</f>
        <v/>
      </c>
      <c r="K26" s="20" t="str">
        <f t="shared" ref="K26:K27" si="183">K25</f>
        <v>X</v>
      </c>
      <c r="L26" s="28" t="str">
        <f t="shared" ref="L26" si="184">L25</f>
        <v/>
      </c>
      <c r="M26" s="21"/>
      <c r="N26" s="22" t="str">
        <f t="shared" ref="N26:N27" si="185">LEFT(F26,FIND(" -",F26)-1)</f>
        <v>AF. 2.3</v>
      </c>
      <c r="O26" s="22" t="str">
        <f t="shared" ref="O26" si="186">IF(ISERR(N26),D25,N26)</f>
        <v>AF. 2.3</v>
      </c>
      <c r="P26" s="22" t="str">
        <f t="shared" ref="P26:P27" si="187">TRIM(F26&amp;"")</f>
        <v>AF. 2.3 -Yes</v>
      </c>
      <c r="Q26" s="22" t="str">
        <f t="shared" ref="Q26:Q27" si="188">TRIM(G26&amp;"")</f>
        <v>None</v>
      </c>
      <c r="R26" s="9">
        <f t="shared" ref="R26:R27" si="189">VLOOKUP(F26,$AI$2:$AM$5000,5,FALSE)</f>
        <v>2</v>
      </c>
      <c r="S26" s="9">
        <f t="shared" ref="S26:S27" si="190">IF(ISNA(R26),0,R26)</f>
        <v>2</v>
      </c>
      <c r="T26" s="9">
        <f t="shared" ref="T26:T27" si="191">VLOOKUP(F26,$AI$2:$AL$5000,4,FALSE)</f>
        <v>2</v>
      </c>
      <c r="U26" s="9">
        <f t="shared" ref="U26:U27" si="192">IF(ISNA(T26),0,T26)</f>
        <v>2</v>
      </c>
      <c r="X26" s="9">
        <f t="shared" ref="X26:X27" si="193">VLOOKUP(F26,$AI$2:$AL$5000,3,FALSE)</f>
        <v>5783350</v>
      </c>
      <c r="Y26" s="348"/>
      <c r="Z26" s="9">
        <f>SUM(Y$7:Y26)</f>
        <v>0</v>
      </c>
      <c r="AC26" s="349">
        <f t="shared" ref="AC26" si="194">IF(ISNA(VLOOKUP(F26,$AI$2:$AS$5000,11,FALSE)),"", VLOOKUP(F26,$AI$2:$AS$5000,11,FALSE))</f>
        <v>0</v>
      </c>
      <c r="AI26" s="327" t="s">
        <v>1783</v>
      </c>
      <c r="AJ26" s="327">
        <v>1805190</v>
      </c>
      <c r="AK26" s="327">
        <v>5783359</v>
      </c>
      <c r="AL26" s="327">
        <v>0</v>
      </c>
      <c r="AM26" s="327">
        <v>5</v>
      </c>
      <c r="AN26" s="327">
        <v>21</v>
      </c>
      <c r="AO26" s="327">
        <v>0</v>
      </c>
      <c r="AP26" s="327">
        <v>1</v>
      </c>
      <c r="AQ26" s="327">
        <v>0</v>
      </c>
      <c r="AR26" s="327">
        <v>0</v>
      </c>
      <c r="AS26" s="327"/>
    </row>
    <row r="27" spans="1:50" ht="26.25" thickBot="1">
      <c r="A27" s="211">
        <f t="shared" si="1"/>
        <v>0</v>
      </c>
      <c r="B27" s="23" t="str">
        <f t="shared" ref="B27:D27" si="195">B25</f>
        <v>GGFV52FA</v>
      </c>
      <c r="C27" s="219" t="str">
        <f t="shared" si="195"/>
        <v>Major Must</v>
      </c>
      <c r="D27" s="45" t="str">
        <f t="shared" si="195"/>
        <v>AF. 2.3</v>
      </c>
      <c r="E27" s="24" t="str">
        <f>Labels!$C$104</f>
        <v>Answer 2 / Evidence</v>
      </c>
      <c r="F27" s="221"/>
      <c r="G27" s="222"/>
      <c r="H27" s="25" t="str">
        <f t="shared" si="180"/>
        <v/>
      </c>
      <c r="I27" s="25" t="str">
        <f t="shared" si="181"/>
        <v/>
      </c>
      <c r="J27" s="25" t="str">
        <f t="shared" si="182"/>
        <v/>
      </c>
      <c r="K27" s="25" t="str">
        <f t="shared" si="183"/>
        <v>X</v>
      </c>
      <c r="L27" s="27" t="str">
        <f t="shared" ref="L27" si="196">L25</f>
        <v/>
      </c>
      <c r="M27" s="21"/>
      <c r="N27" s="22" t="e">
        <f t="shared" si="185"/>
        <v>#VALUE!</v>
      </c>
      <c r="O27" s="22" t="str">
        <f t="shared" ref="O27" si="197">IF(ISERR(N27),D25,N27)</f>
        <v>AF. 2.3</v>
      </c>
      <c r="P27" s="22" t="str">
        <f t="shared" si="187"/>
        <v/>
      </c>
      <c r="Q27" s="22" t="str">
        <f t="shared" si="188"/>
        <v/>
      </c>
      <c r="R27" s="9" t="e">
        <f t="shared" si="189"/>
        <v>#N/A</v>
      </c>
      <c r="S27" s="9">
        <f t="shared" si="190"/>
        <v>0</v>
      </c>
      <c r="T27" s="9" t="e">
        <f t="shared" si="191"/>
        <v>#N/A</v>
      </c>
      <c r="U27" s="9">
        <f t="shared" si="192"/>
        <v>0</v>
      </c>
      <c r="V27" s="9">
        <f t="shared" ref="V27" si="198">IF(U27=0,U26,U27)</f>
        <v>2</v>
      </c>
      <c r="W27" s="346">
        <v>2</v>
      </c>
      <c r="X27" s="9" t="e">
        <f t="shared" si="193"/>
        <v>#N/A</v>
      </c>
      <c r="Y27" s="348"/>
      <c r="Z27" s="9">
        <f>SUM(Y$7:Y27)</f>
        <v>0</v>
      </c>
      <c r="AE27" s="9">
        <f t="shared" ref="AE27" si="199">MIN(AH27,V27)</f>
        <v>2</v>
      </c>
      <c r="AH27" s="9">
        <v>2</v>
      </c>
      <c r="AI27" s="327" t="s">
        <v>1784</v>
      </c>
      <c r="AJ27" s="327">
        <v>1805190</v>
      </c>
      <c r="AK27" s="327">
        <v>5783358</v>
      </c>
      <c r="AL27" s="327">
        <v>2</v>
      </c>
      <c r="AM27" s="327">
        <v>2</v>
      </c>
      <c r="AN27" s="327">
        <v>21</v>
      </c>
      <c r="AO27" s="327">
        <v>1</v>
      </c>
      <c r="AP27" s="327">
        <v>0</v>
      </c>
      <c r="AQ27" s="327">
        <v>0</v>
      </c>
      <c r="AR27" s="327">
        <v>0</v>
      </c>
      <c r="AS27" s="327"/>
      <c r="AU27" s="9">
        <v>0</v>
      </c>
      <c r="AV27" s="9">
        <f>U26</f>
        <v>2</v>
      </c>
    </row>
    <row r="28" spans="1:50" ht="25.5">
      <c r="A28" s="211">
        <f t="shared" si="1"/>
        <v>0</v>
      </c>
      <c r="B28" s="67" t="s">
        <v>1158</v>
      </c>
      <c r="C28" s="142" t="s">
        <v>1094</v>
      </c>
      <c r="D28" s="43" t="s">
        <v>2387</v>
      </c>
      <c r="E28" s="217" t="str">
        <f>Labels!$C$54</f>
        <v>Control Point</v>
      </c>
      <c r="F28" s="26" t="s">
        <v>2388</v>
      </c>
      <c r="G28" s="30" t="str">
        <f>IF(OR(ISERR(P29),ISERR(P30),ISERR(Q29),ISERR(Q30)),Labels!$C$94,Q28)</f>
        <v>Input Accepted</v>
      </c>
      <c r="H28" s="15" t="str">
        <f t="shared" ref="H28" si="200">IF(F29&lt;&gt;"",IF(TRIM(VLOOKUP(F29,$AI$2:$AR$5000,8,FALSE))="1","X",""),"")</f>
        <v/>
      </c>
      <c r="I28" s="15" t="str">
        <f t="shared" ref="I28" si="201">IF(F29&lt;&gt;"",IF(TRIM(VLOOKUP(F29,$AI$2:$AR$5000,9,FALSE))="1","X",""),"")</f>
        <v/>
      </c>
      <c r="J28" s="15" t="str">
        <f t="shared" ref="J28" si="202">IF(TRIM(""&amp;G30)&lt;&gt;"","X","")</f>
        <v/>
      </c>
      <c r="K28" s="15" t="str">
        <f t="shared" ref="K28" si="203">IF(TRIM(""&amp;G29)&lt;&gt;"","X","")</f>
        <v>X</v>
      </c>
      <c r="L28" s="31" t="str">
        <f>IF(G28&lt;&gt;Labels!$C$92,"X","")</f>
        <v/>
      </c>
      <c r="M28" s="16"/>
      <c r="N28" s="17">
        <v>1805188</v>
      </c>
      <c r="O28" s="17">
        <v>15573</v>
      </c>
      <c r="P28" s="17"/>
      <c r="Q28" s="22" t="str">
        <f>IF(F29="",Labels!$C$93,R28)</f>
        <v>Input Accepted</v>
      </c>
      <c r="R28" s="9" t="str">
        <f t="shared" ref="R28" si="204"><![CDATA[IF(OR(O29&""<>D28&"",O30&""<>D28&""),"You are not allowed to copy cells in the answer column. Press Ctrl-z immediately to attempt to fix this error.",S28)]]></f>
        <v>Input Accepted</v>
      </c>
      <c r="S28" s="9" t="str">
        <f>IF(AND(OR(H28="X",S29=6,C28=Labels!$C$49,C28=Labels!$C$46,AX28="Y"),Q29=""),Labels!$C$95,T28)</f>
        <v>Input Accepted</v>
      </c>
      <c r="T28" s="345" t="str">
        <f>IF(OR(S30=6,AND(S30&gt;0,S29=6)),Labels!$C$96,IF(S30=1,Labels!$C$143,U28))</f>
        <v>Input Accepted</v>
      </c>
      <c r="U28" s="9" t="str">
        <f>IF(AND(S30&gt;0,U30&lt;=U29),Labels!C$97,V28)</f>
        <v>Input Accepted</v>
      </c>
      <c r="V28" s="9" t="str">
        <f>IF(AND(S30&gt;0,Q30=""),Labels!$C$98,W28)</f>
        <v>Input Accepted</v>
      </c>
      <c r="W28" s="9" t="str">
        <f>IF(AND(S30=0,Q30&lt;&gt;""),Labels!$C$99,Labels!$C$92)</f>
        <v>Input Accepted</v>
      </c>
      <c r="Y28" s="9">
        <f t="shared" ref="Y28" si="205">IF(H28="X",1,0)</f>
        <v>0</v>
      </c>
      <c r="Z28" s="9">
        <f>SUM(Y$7:Y28)</f>
        <v>0</v>
      </c>
      <c r="AA28" s="9" t="str">
        <f t="shared" ref="AA28" si="206">Q29</f>
        <v>None</v>
      </c>
      <c r="AB28" s="9">
        <f t="shared" ref="AB28" si="207">VLOOKUP(P29,$AI$2:$AN$5000,6,FALSE)</f>
        <v>21</v>
      </c>
      <c r="AC28" s="9" t="str">
        <f t="shared" ref="AC28" si="208">Q30</f>
        <v/>
      </c>
      <c r="AD28" s="9">
        <f t="shared" ref="AD28" si="209">IF(TRIM(F29)="",1,0)</f>
        <v>0</v>
      </c>
      <c r="AF28" s="346">
        <f t="shared" ref="AF28" si="210">SUM($AD$7:$AD$5000)</f>
        <v>0</v>
      </c>
      <c r="AG28" s="9">
        <f>IF(AND(H28="X",C28=Labels!C70),1,0)</f>
        <v>0</v>
      </c>
      <c r="AI28" s="327" t="s">
        <v>1785</v>
      </c>
      <c r="AJ28" s="327">
        <v>1805191</v>
      </c>
      <c r="AK28" s="327">
        <v>5783362</v>
      </c>
      <c r="AL28" s="327">
        <v>0</v>
      </c>
      <c r="AM28" s="327">
        <v>5</v>
      </c>
      <c r="AN28" s="327">
        <v>21</v>
      </c>
      <c r="AO28" s="327">
        <v>0</v>
      </c>
      <c r="AP28" s="327">
        <v>1</v>
      </c>
      <c r="AQ28" s="327">
        <v>0</v>
      </c>
      <c r="AR28" s="327">
        <v>0</v>
      </c>
      <c r="AS28" s="327"/>
      <c r="AX28" s="9" t="s">
        <v>664</v>
      </c>
    </row>
    <row r="29" spans="1:50" ht="25.5">
      <c r="A29" s="211">
        <f t="shared" si="1"/>
        <v>0</v>
      </c>
      <c r="B29" s="18" t="s">
        <v>1158</v>
      </c>
      <c r="C29" s="218" t="str">
        <f t="shared" ref="C29" si="211">C28</f>
        <v>Minor Must</v>
      </c>
      <c r="D29" s="44" t="str">
        <f t="shared" ref="D29" si="212">D28</f>
        <v>AF. 3.1</v>
      </c>
      <c r="E29" s="19" t="str">
        <f>Labels!$C$103</f>
        <v>Answer 1 / Comment</v>
      </c>
      <c r="F29" s="62" t="str">
        <f>$AI$21</f>
        <v>AF. 3.1 -Yes</v>
      </c>
      <c r="G29" s="46" t="s">
        <v>2826</v>
      </c>
      <c r="H29" s="20" t="str">
        <f t="shared" ref="H29:H30" si="213">H28</f>
        <v/>
      </c>
      <c r="I29" s="20" t="str">
        <f t="shared" ref="I29:I30" si="214">I28</f>
        <v/>
      </c>
      <c r="J29" s="20" t="str">
        <f t="shared" ref="J29:J30" si="215">J28</f>
        <v/>
      </c>
      <c r="K29" s="20" t="str">
        <f t="shared" ref="K29:K30" si="216">K28</f>
        <v>X</v>
      </c>
      <c r="L29" s="28" t="str">
        <f t="shared" ref="L29" si="217">L28</f>
        <v/>
      </c>
      <c r="M29" s="21"/>
      <c r="N29" s="22" t="str">
        <f t="shared" ref="N29:N30" si="218">LEFT(F29,FIND(" -",F29)-1)</f>
        <v>AF. 3.1</v>
      </c>
      <c r="O29" s="22" t="str">
        <f t="shared" ref="O29" si="219">IF(ISERR(N29),D28,N29)</f>
        <v>AF. 3.1</v>
      </c>
      <c r="P29" s="22" t="str">
        <f t="shared" ref="P29:P30" si="220">TRIM(F29&amp;"")</f>
        <v>AF. 3.1 -Yes</v>
      </c>
      <c r="Q29" s="22" t="str">
        <f t="shared" ref="Q29:Q30" si="221">TRIM(G29&amp;"")</f>
        <v>None</v>
      </c>
      <c r="R29" s="9">
        <f t="shared" ref="R29:R30" si="222">VLOOKUP(F29,$AI$2:$AM$5000,5,FALSE)</f>
        <v>2</v>
      </c>
      <c r="S29" s="9">
        <f t="shared" ref="S29:S30" si="223">IF(ISNA(R29),0,R29)</f>
        <v>2</v>
      </c>
      <c r="T29" s="9">
        <f t="shared" ref="T29:T30" si="224">VLOOKUP(F29,$AI$2:$AL$5000,4,FALSE)</f>
        <v>2</v>
      </c>
      <c r="U29" s="9">
        <f t="shared" ref="U29:U30" si="225">IF(ISNA(T29),0,T29)</f>
        <v>2</v>
      </c>
      <c r="X29" s="9">
        <f t="shared" ref="X29:X30" si="226">VLOOKUP(F29,$AI$2:$AL$5000,3,FALSE)</f>
        <v>5783353</v>
      </c>
      <c r="Y29" s="348"/>
      <c r="Z29" s="9">
        <f>SUM(Y$7:Y29)</f>
        <v>0</v>
      </c>
      <c r="AC29" s="349">
        <f t="shared" ref="AC29" si="227">IF(ISNA(VLOOKUP(F29,$AI$2:$AS$5000,11,FALSE)),"", VLOOKUP(F29,$AI$2:$AS$5000,11,FALSE))</f>
        <v>0</v>
      </c>
      <c r="AI29" s="327" t="s">
        <v>1786</v>
      </c>
      <c r="AJ29" s="327">
        <v>1805191</v>
      </c>
      <c r="AK29" s="327">
        <v>5783361</v>
      </c>
      <c r="AL29" s="327">
        <v>2</v>
      </c>
      <c r="AM29" s="327">
        <v>2</v>
      </c>
      <c r="AN29" s="327">
        <v>21</v>
      </c>
      <c r="AO29" s="327">
        <v>1</v>
      </c>
      <c r="AP29" s="327">
        <v>0</v>
      </c>
      <c r="AQ29" s="327">
        <v>0</v>
      </c>
      <c r="AR29" s="327">
        <v>0</v>
      </c>
      <c r="AS29" s="327"/>
    </row>
    <row r="30" spans="1:50" ht="26.25" thickBot="1">
      <c r="A30" s="211">
        <f t="shared" si="1"/>
        <v>0</v>
      </c>
      <c r="B30" s="23" t="str">
        <f t="shared" ref="B30:D30" si="228">B28</f>
        <v>GGFV52FA</v>
      </c>
      <c r="C30" s="219" t="str">
        <f t="shared" si="228"/>
        <v>Minor Must</v>
      </c>
      <c r="D30" s="45" t="str">
        <f t="shared" si="228"/>
        <v>AF. 3.1</v>
      </c>
      <c r="E30" s="24" t="str">
        <f>Labels!$C$104</f>
        <v>Answer 2 / Evidence</v>
      </c>
      <c r="F30" s="221"/>
      <c r="G30" s="222"/>
      <c r="H30" s="25" t="str">
        <f t="shared" si="213"/>
        <v/>
      </c>
      <c r="I30" s="25" t="str">
        <f t="shared" si="214"/>
        <v/>
      </c>
      <c r="J30" s="25" t="str">
        <f t="shared" si="215"/>
        <v/>
      </c>
      <c r="K30" s="25" t="str">
        <f t="shared" si="216"/>
        <v>X</v>
      </c>
      <c r="L30" s="27" t="str">
        <f t="shared" ref="L30" si="229">L28</f>
        <v/>
      </c>
      <c r="M30" s="21"/>
      <c r="N30" s="22" t="e">
        <f t="shared" si="218"/>
        <v>#VALUE!</v>
      </c>
      <c r="O30" s="22" t="str">
        <f t="shared" ref="O30" si="230">IF(ISERR(N30),D28,N30)</f>
        <v>AF. 3.1</v>
      </c>
      <c r="P30" s="22" t="str">
        <f t="shared" si="220"/>
        <v/>
      </c>
      <c r="Q30" s="22" t="str">
        <f t="shared" si="221"/>
        <v/>
      </c>
      <c r="R30" s="9" t="e">
        <f t="shared" si="222"/>
        <v>#N/A</v>
      </c>
      <c r="S30" s="9">
        <f t="shared" si="223"/>
        <v>0</v>
      </c>
      <c r="T30" s="9" t="e">
        <f t="shared" si="224"/>
        <v>#N/A</v>
      </c>
      <c r="U30" s="9">
        <f t="shared" si="225"/>
        <v>0</v>
      </c>
      <c r="V30" s="9">
        <f t="shared" ref="V30" si="231">IF(U30=0,U29,U30)</f>
        <v>2</v>
      </c>
      <c r="W30" s="346">
        <v>2</v>
      </c>
      <c r="X30" s="9" t="e">
        <f t="shared" si="226"/>
        <v>#N/A</v>
      </c>
      <c r="Y30" s="348"/>
      <c r="Z30" s="9">
        <f>SUM(Y$7:Y30)</f>
        <v>0</v>
      </c>
      <c r="AE30" s="9">
        <f t="shared" ref="AE30" si="232">MIN(AH30,V30)</f>
        <v>2</v>
      </c>
      <c r="AH30" s="9">
        <v>2</v>
      </c>
      <c r="AI30" s="327" t="s">
        <v>1787</v>
      </c>
      <c r="AJ30" s="327">
        <v>1805192</v>
      </c>
      <c r="AK30" s="327">
        <v>5783364</v>
      </c>
      <c r="AL30" s="327">
        <v>0</v>
      </c>
      <c r="AM30" s="327">
        <v>5</v>
      </c>
      <c r="AN30" s="327">
        <v>21</v>
      </c>
      <c r="AO30" s="327">
        <v>0</v>
      </c>
      <c r="AP30" s="327">
        <v>1</v>
      </c>
      <c r="AQ30" s="327">
        <v>0</v>
      </c>
      <c r="AR30" s="327">
        <v>0</v>
      </c>
      <c r="AS30" s="327"/>
      <c r="AU30" s="9">
        <v>0</v>
      </c>
      <c r="AV30" s="9">
        <f>U29</f>
        <v>2</v>
      </c>
    </row>
    <row r="31" spans="1:50" ht="63.75">
      <c r="A31" s="211">
        <f t="shared" si="1"/>
        <v>0</v>
      </c>
      <c r="B31" s="67" t="s">
        <v>1158</v>
      </c>
      <c r="C31" s="142" t="s">
        <v>1094</v>
      </c>
      <c r="D31" s="43" t="s">
        <v>2389</v>
      </c>
      <c r="E31" s="217" t="str">
        <f>Labels!$C$54</f>
        <v>Control Point</v>
      </c>
      <c r="F31" s="26" t="s">
        <v>2390</v>
      </c>
      <c r="G31" s="30" t="str">
        <f>IF(OR(ISERR(P32),ISERR(P33),ISERR(Q32),ISERR(Q33)),Labels!$C$94,Q31)</f>
        <v>Input Accepted</v>
      </c>
      <c r="H31" s="15" t="str">
        <f t="shared" ref="H31" si="233">IF(F32&lt;&gt;"",IF(TRIM(VLOOKUP(F32,$AI$2:$AR$5000,8,FALSE))="1","X",""),"")</f>
        <v/>
      </c>
      <c r="I31" s="15" t="str">
        <f t="shared" ref="I31" si="234">IF(F32&lt;&gt;"",IF(TRIM(VLOOKUP(F32,$AI$2:$AR$5000,9,FALSE))="1","X",""),"")</f>
        <v/>
      </c>
      <c r="J31" s="15" t="str">
        <f t="shared" ref="J31" si="235">IF(TRIM(""&amp;G33)&lt;&gt;"","X","")</f>
        <v/>
      </c>
      <c r="K31" s="15" t="str">
        <f t="shared" ref="K31" si="236">IF(TRIM(""&amp;G32)&lt;&gt;"","X","")</f>
        <v>X</v>
      </c>
      <c r="L31" s="31" t="str">
        <f>IF(G31&lt;&gt;Labels!$C$92,"X","")</f>
        <v/>
      </c>
      <c r="M31" s="16"/>
      <c r="N31" s="17">
        <v>1805189</v>
      </c>
      <c r="O31" s="17">
        <v>15573</v>
      </c>
      <c r="P31" s="17"/>
      <c r="Q31" s="22" t="str">
        <f>IF(F32="",Labels!$C$93,R31)</f>
        <v>Input Accepted</v>
      </c>
      <c r="R31" s="9" t="str">
        <f t="shared" ref="R31" si="237"><![CDATA[IF(OR(O32&""<>D31&"",O33&""<>D31&""),"You are not allowed to copy cells in the answer column. Press Ctrl-z immediately to attempt to fix this error.",S31)]]></f>
        <v>Input Accepted</v>
      </c>
      <c r="S31" s="9" t="str">
        <f>IF(AND(OR(H31="X",S32=6,C31=Labels!$C$49,C31=Labels!$C$46,AX31="Y"),Q32=""),Labels!$C$95,T31)</f>
        <v>Input Accepted</v>
      </c>
      <c r="T31" s="345" t="str">
        <f>IF(OR(S33=6,AND(S33&gt;0,S32=6)),Labels!$C$96,IF(S33=1,Labels!$C$143,U31))</f>
        <v>Input Accepted</v>
      </c>
      <c r="U31" s="9" t="str">
        <f>IF(AND(S33&gt;0,U33&lt;=U32),Labels!C$97,V31)</f>
        <v>Input Accepted</v>
      </c>
      <c r="V31" s="9" t="str">
        <f>IF(AND(S33&gt;0,Q33=""),Labels!$C$98,W31)</f>
        <v>Input Accepted</v>
      </c>
      <c r="W31" s="9" t="str">
        <f>IF(AND(S33=0,Q33&lt;&gt;""),Labels!$C$99,Labels!$C$92)</f>
        <v>Input Accepted</v>
      </c>
      <c r="Y31" s="9">
        <f t="shared" ref="Y31" si="238">IF(H31="X",1,0)</f>
        <v>0</v>
      </c>
      <c r="Z31" s="9">
        <f>SUM(Y$7:Y31)</f>
        <v>0</v>
      </c>
      <c r="AA31" s="9" t="str">
        <f t="shared" ref="AA31" si="239">Q32</f>
        <v>None</v>
      </c>
      <c r="AB31" s="9">
        <f t="shared" ref="AB31" si="240">VLOOKUP(P32,$AI$2:$AN$5000,6,FALSE)</f>
        <v>21</v>
      </c>
      <c r="AC31" s="9" t="str">
        <f t="shared" ref="AC31" si="241">Q33</f>
        <v/>
      </c>
      <c r="AD31" s="9">
        <f t="shared" ref="AD31" si="242">IF(TRIM(F32)="",1,0)</f>
        <v>0</v>
      </c>
      <c r="AF31" s="346">
        <f t="shared" ref="AF31" si="243">SUM($AD$7:$AD$5000)</f>
        <v>0</v>
      </c>
      <c r="AG31" s="9">
        <f>IF(AND(H31="X",C31=Labels!C73),1,0)</f>
        <v>0</v>
      </c>
      <c r="AI31" s="327" t="s">
        <v>1788</v>
      </c>
      <c r="AJ31" s="327">
        <v>1805192</v>
      </c>
      <c r="AK31" s="327">
        <v>5783363</v>
      </c>
      <c r="AL31" s="327">
        <v>2</v>
      </c>
      <c r="AM31" s="327">
        <v>2</v>
      </c>
      <c r="AN31" s="327">
        <v>21</v>
      </c>
      <c r="AO31" s="327">
        <v>1</v>
      </c>
      <c r="AP31" s="327">
        <v>0</v>
      </c>
      <c r="AQ31" s="327">
        <v>0</v>
      </c>
      <c r="AR31" s="327">
        <v>0</v>
      </c>
      <c r="AS31" s="327"/>
      <c r="AX31" s="9" t="s">
        <v>664</v>
      </c>
    </row>
    <row r="32" spans="1:50" ht="25.5">
      <c r="A32" s="211">
        <f t="shared" si="1"/>
        <v>0</v>
      </c>
      <c r="B32" s="18" t="s">
        <v>1158</v>
      </c>
      <c r="C32" s="218" t="str">
        <f t="shared" ref="C32" si="244">C31</f>
        <v>Minor Must</v>
      </c>
      <c r="D32" s="44" t="str">
        <f t="shared" ref="D32" si="245">D31</f>
        <v>AF. 3.2</v>
      </c>
      <c r="E32" s="19" t="str">
        <f>Labels!$C$103</f>
        <v>Answer 1 / Comment</v>
      </c>
      <c r="F32" s="62" t="str">
        <f>$AI$24</f>
        <v>AF. 3.2 -Yes</v>
      </c>
      <c r="G32" s="46" t="s">
        <v>2826</v>
      </c>
      <c r="H32" s="20" t="str">
        <f t="shared" ref="H32:H33" si="246">H31</f>
        <v/>
      </c>
      <c r="I32" s="20" t="str">
        <f t="shared" ref="I32:I33" si="247">I31</f>
        <v/>
      </c>
      <c r="J32" s="20" t="str">
        <f t="shared" ref="J32:J33" si="248">J31</f>
        <v/>
      </c>
      <c r="K32" s="20" t="str">
        <f t="shared" ref="K32:K33" si="249">K31</f>
        <v>X</v>
      </c>
      <c r="L32" s="28" t="str">
        <f t="shared" ref="L32" si="250">L31</f>
        <v/>
      </c>
      <c r="M32" s="21"/>
      <c r="N32" s="22" t="str">
        <f t="shared" ref="N32:N33" si="251">LEFT(F32,FIND(" -",F32)-1)</f>
        <v>AF. 3.2</v>
      </c>
      <c r="O32" s="22" t="str">
        <f t="shared" ref="O32" si="252">IF(ISERR(N32),D31,N32)</f>
        <v>AF. 3.2</v>
      </c>
      <c r="P32" s="22" t="str">
        <f t="shared" ref="P32:P33" si="253">TRIM(F32&amp;"")</f>
        <v>AF. 3.2 -Yes</v>
      </c>
      <c r="Q32" s="22" t="str">
        <f t="shared" ref="Q32:Q33" si="254">TRIM(G32&amp;"")</f>
        <v>None</v>
      </c>
      <c r="R32" s="9">
        <f t="shared" ref="R32:R33" si="255">VLOOKUP(F32,$AI$2:$AM$5000,5,FALSE)</f>
        <v>2</v>
      </c>
      <c r="S32" s="9">
        <f t="shared" ref="S32:S33" si="256">IF(ISNA(R32),0,R32)</f>
        <v>2</v>
      </c>
      <c r="T32" s="9">
        <f t="shared" ref="T32:T33" si="257">VLOOKUP(F32,$AI$2:$AL$5000,4,FALSE)</f>
        <v>2</v>
      </c>
      <c r="U32" s="9">
        <f t="shared" ref="U32:U33" si="258">IF(ISNA(T32),0,T32)</f>
        <v>2</v>
      </c>
      <c r="X32" s="9">
        <f t="shared" ref="X32:X33" si="259">VLOOKUP(F32,$AI$2:$AL$5000,3,FALSE)</f>
        <v>5783355</v>
      </c>
      <c r="Y32" s="348"/>
      <c r="Z32" s="9">
        <f>SUM(Y$7:Y32)</f>
        <v>0</v>
      </c>
      <c r="AC32" s="349">
        <f t="shared" ref="AC32" si="260">IF(ISNA(VLOOKUP(F32,$AI$2:$AS$5000,11,FALSE)),"", VLOOKUP(F32,$AI$2:$AS$5000,11,FALSE))</f>
        <v>0</v>
      </c>
      <c r="AI32" s="327" t="s">
        <v>1789</v>
      </c>
      <c r="AJ32" s="327">
        <v>1805193</v>
      </c>
      <c r="AK32" s="327">
        <v>5783367</v>
      </c>
      <c r="AL32" s="327">
        <v>0</v>
      </c>
      <c r="AM32" s="327">
        <v>6</v>
      </c>
      <c r="AN32" s="327">
        <v>21</v>
      </c>
      <c r="AO32" s="327">
        <v>1</v>
      </c>
      <c r="AP32" s="327">
        <v>0</v>
      </c>
      <c r="AQ32" s="327">
        <v>1</v>
      </c>
      <c r="AR32" s="327">
        <v>0</v>
      </c>
      <c r="AS32" s="327"/>
    </row>
    <row r="33" spans="1:50" ht="26.25" thickBot="1">
      <c r="A33" s="211">
        <f t="shared" si="1"/>
        <v>0</v>
      </c>
      <c r="B33" s="23" t="str">
        <f t="shared" ref="B33:D33" si="261">B31</f>
        <v>GGFV52FA</v>
      </c>
      <c r="C33" s="219" t="str">
        <f t="shared" si="261"/>
        <v>Minor Must</v>
      </c>
      <c r="D33" s="45" t="str">
        <f t="shared" si="261"/>
        <v>AF. 3.2</v>
      </c>
      <c r="E33" s="24" t="str">
        <f>Labels!$C$104</f>
        <v>Answer 2 / Evidence</v>
      </c>
      <c r="F33" s="221"/>
      <c r="G33" s="222"/>
      <c r="H33" s="25" t="str">
        <f t="shared" si="246"/>
        <v/>
      </c>
      <c r="I33" s="25" t="str">
        <f t="shared" si="247"/>
        <v/>
      </c>
      <c r="J33" s="25" t="str">
        <f t="shared" si="248"/>
        <v/>
      </c>
      <c r="K33" s="25" t="str">
        <f t="shared" si="249"/>
        <v>X</v>
      </c>
      <c r="L33" s="27" t="str">
        <f t="shared" ref="L33" si="262">L31</f>
        <v/>
      </c>
      <c r="M33" s="21"/>
      <c r="N33" s="22" t="e">
        <f t="shared" si="251"/>
        <v>#VALUE!</v>
      </c>
      <c r="O33" s="22" t="str">
        <f t="shared" ref="O33" si="263">IF(ISERR(N33),D31,N33)</f>
        <v>AF. 3.2</v>
      </c>
      <c r="P33" s="22" t="str">
        <f t="shared" si="253"/>
        <v/>
      </c>
      <c r="Q33" s="22" t="str">
        <f t="shared" si="254"/>
        <v/>
      </c>
      <c r="R33" s="9" t="e">
        <f t="shared" si="255"/>
        <v>#N/A</v>
      </c>
      <c r="S33" s="9">
        <f t="shared" si="256"/>
        <v>0</v>
      </c>
      <c r="T33" s="9" t="e">
        <f t="shared" si="257"/>
        <v>#N/A</v>
      </c>
      <c r="U33" s="9">
        <f t="shared" si="258"/>
        <v>0</v>
      </c>
      <c r="V33" s="9">
        <f t="shared" ref="V33" si="264">IF(U33=0,U32,U33)</f>
        <v>2</v>
      </c>
      <c r="W33" s="346">
        <v>2</v>
      </c>
      <c r="X33" s="9" t="e">
        <f t="shared" si="259"/>
        <v>#N/A</v>
      </c>
      <c r="Y33" s="348"/>
      <c r="Z33" s="9">
        <f>SUM(Y$7:Y33)</f>
        <v>0</v>
      </c>
      <c r="AE33" s="9">
        <f t="shared" ref="AE33" si="265">MIN(AH33,V33)</f>
        <v>2</v>
      </c>
      <c r="AH33" s="9">
        <v>2</v>
      </c>
      <c r="AI33" s="327" t="s">
        <v>1790</v>
      </c>
      <c r="AJ33" s="327">
        <v>1805193</v>
      </c>
      <c r="AK33" s="327">
        <v>5783366</v>
      </c>
      <c r="AL33" s="327">
        <v>0</v>
      </c>
      <c r="AM33" s="327">
        <v>5</v>
      </c>
      <c r="AN33" s="327">
        <v>21</v>
      </c>
      <c r="AO33" s="327">
        <v>0</v>
      </c>
      <c r="AP33" s="327">
        <v>1</v>
      </c>
      <c r="AQ33" s="327">
        <v>0</v>
      </c>
      <c r="AR33" s="327">
        <v>0</v>
      </c>
      <c r="AS33" s="327"/>
      <c r="AU33" s="9">
        <v>0</v>
      </c>
      <c r="AV33" s="9">
        <f>U32</f>
        <v>2</v>
      </c>
    </row>
    <row r="34" spans="1:50" ht="51">
      <c r="A34" s="211">
        <f t="shared" si="1"/>
        <v>0</v>
      </c>
      <c r="B34" s="67" t="s">
        <v>1158</v>
      </c>
      <c r="C34" s="142" t="s">
        <v>1094</v>
      </c>
      <c r="D34" s="43" t="s">
        <v>2391</v>
      </c>
      <c r="E34" s="217" t="str">
        <f>Labels!$C$54</f>
        <v>Control Point</v>
      </c>
      <c r="F34" s="26" t="s">
        <v>2392</v>
      </c>
      <c r="G34" s="30" t="str">
        <f>IF(OR(ISERR(P35),ISERR(P36),ISERR(Q35),ISERR(Q36)),Labels!$C$94,Q34)</f>
        <v>Input Accepted</v>
      </c>
      <c r="H34" s="15" t="str">
        <f t="shared" ref="H34" si="266">IF(F35&lt;&gt;"",IF(TRIM(VLOOKUP(F35,$AI$2:$AR$5000,8,FALSE))="1","X",""),"")</f>
        <v/>
      </c>
      <c r="I34" s="15" t="str">
        <f t="shared" ref="I34" si="267">IF(F35&lt;&gt;"",IF(TRIM(VLOOKUP(F35,$AI$2:$AR$5000,9,FALSE))="1","X",""),"")</f>
        <v/>
      </c>
      <c r="J34" s="15" t="str">
        <f t="shared" ref="J34" si="268">IF(TRIM(""&amp;G36)&lt;&gt;"","X","")</f>
        <v/>
      </c>
      <c r="K34" s="15" t="str">
        <f t="shared" ref="K34" si="269">IF(TRIM(""&amp;G35)&lt;&gt;"","X","")</f>
        <v>X</v>
      </c>
      <c r="L34" s="31" t="str">
        <f>IF(G34&lt;&gt;Labels!$C$92,"X","")</f>
        <v/>
      </c>
      <c r="M34" s="16"/>
      <c r="N34" s="17">
        <v>1805190</v>
      </c>
      <c r="O34" s="17">
        <v>15573</v>
      </c>
      <c r="P34" s="17"/>
      <c r="Q34" s="22" t="str">
        <f>IF(F35="",Labels!$C$93,R34)</f>
        <v>Input Accepted</v>
      </c>
      <c r="R34" s="9" t="str">
        <f t="shared" ref="R34" si="270"><![CDATA[IF(OR(O35&""<>D34&"",O36&""<>D34&""),"You are not allowed to copy cells in the answer column. Press Ctrl-z immediately to attempt to fix this error.",S34)]]></f>
        <v>Input Accepted</v>
      </c>
      <c r="S34" s="9" t="str">
        <f>IF(AND(OR(H34="X",S35=6,C34=Labels!$C$49,C34=Labels!$C$46,AX34="Y"),Q35=""),Labels!$C$95,T34)</f>
        <v>Input Accepted</v>
      </c>
      <c r="T34" s="345" t="str">
        <f>IF(OR(S36=6,AND(S36&gt;0,S35=6)),Labels!$C$96,IF(S36=1,Labels!$C$143,U34))</f>
        <v>Input Accepted</v>
      </c>
      <c r="U34" s="9" t="str">
        <f>IF(AND(S36&gt;0,U36&lt;=U35),Labels!C$97,V34)</f>
        <v>Input Accepted</v>
      </c>
      <c r="V34" s="9" t="str">
        <f>IF(AND(S36&gt;0,Q36=""),Labels!$C$98,W34)</f>
        <v>Input Accepted</v>
      </c>
      <c r="W34" s="9" t="str">
        <f>IF(AND(S36=0,Q36&lt;&gt;""),Labels!$C$99,Labels!$C$92)</f>
        <v>Input Accepted</v>
      </c>
      <c r="Y34" s="9">
        <f t="shared" ref="Y34" si="271">IF(H34="X",1,0)</f>
        <v>0</v>
      </c>
      <c r="Z34" s="9">
        <f>SUM(Y$7:Y34)</f>
        <v>0</v>
      </c>
      <c r="AA34" s="9" t="str">
        <f t="shared" ref="AA34" si="272">Q35</f>
        <v>None</v>
      </c>
      <c r="AB34" s="9">
        <f t="shared" ref="AB34" si="273">VLOOKUP(P35,$AI$2:$AN$5000,6,FALSE)</f>
        <v>21</v>
      </c>
      <c r="AC34" s="9" t="str">
        <f t="shared" ref="AC34" si="274">Q36</f>
        <v/>
      </c>
      <c r="AD34" s="9">
        <f t="shared" ref="AD34" si="275">IF(TRIM(F35)="",1,0)</f>
        <v>0</v>
      </c>
      <c r="AF34" s="346">
        <f t="shared" ref="AF34" si="276">SUM($AD$7:$AD$5000)</f>
        <v>0</v>
      </c>
      <c r="AG34" s="9">
        <f>IF(AND(H34="X",C34=Labels!C76),1,0)</f>
        <v>0</v>
      </c>
      <c r="AI34" s="327" t="s">
        <v>1791</v>
      </c>
      <c r="AJ34" s="327">
        <v>1805193</v>
      </c>
      <c r="AK34" s="327">
        <v>5783365</v>
      </c>
      <c r="AL34" s="327">
        <v>2</v>
      </c>
      <c r="AM34" s="327">
        <v>2</v>
      </c>
      <c r="AN34" s="327">
        <v>21</v>
      </c>
      <c r="AO34" s="327">
        <v>1</v>
      </c>
      <c r="AP34" s="327">
        <v>0</v>
      </c>
      <c r="AQ34" s="327">
        <v>0</v>
      </c>
      <c r="AR34" s="327">
        <v>0</v>
      </c>
      <c r="AS34" s="327"/>
      <c r="AX34" s="9" t="s">
        <v>664</v>
      </c>
    </row>
    <row r="35" spans="1:50" ht="25.5">
      <c r="A35" s="211">
        <f t="shared" si="1"/>
        <v>0</v>
      </c>
      <c r="B35" s="18" t="s">
        <v>1158</v>
      </c>
      <c r="C35" s="218" t="str">
        <f t="shared" ref="C35" si="277">C34</f>
        <v>Minor Must</v>
      </c>
      <c r="D35" s="44" t="str">
        <f t="shared" ref="D35" si="278">D34</f>
        <v>AF. 3.3</v>
      </c>
      <c r="E35" s="19" t="str">
        <f>Labels!$C$103</f>
        <v>Answer 1 / Comment</v>
      </c>
      <c r="F35" s="62" t="str">
        <f>$AI$27</f>
        <v>AF. 3.3 -Yes</v>
      </c>
      <c r="G35" s="46" t="s">
        <v>2826</v>
      </c>
      <c r="H35" s="20" t="str">
        <f t="shared" ref="H35:H36" si="279">H34</f>
        <v/>
      </c>
      <c r="I35" s="20" t="str">
        <f t="shared" ref="I35:I36" si="280">I34</f>
        <v/>
      </c>
      <c r="J35" s="20" t="str">
        <f t="shared" ref="J35:J36" si="281">J34</f>
        <v/>
      </c>
      <c r="K35" s="20" t="str">
        <f t="shared" ref="K35:K36" si="282">K34</f>
        <v>X</v>
      </c>
      <c r="L35" s="28" t="str">
        <f t="shared" ref="L35" si="283">L34</f>
        <v/>
      </c>
      <c r="M35" s="21"/>
      <c r="N35" s="22" t="str">
        <f t="shared" ref="N35:N36" si="284">LEFT(F35,FIND(" -",F35)-1)</f>
        <v>AF. 3.3</v>
      </c>
      <c r="O35" s="22" t="str">
        <f t="shared" ref="O35" si="285">IF(ISERR(N35),D34,N35)</f>
        <v>AF. 3.3</v>
      </c>
      <c r="P35" s="22" t="str">
        <f t="shared" ref="P35:P36" si="286">TRIM(F35&amp;"")</f>
        <v>AF. 3.3 -Yes</v>
      </c>
      <c r="Q35" s="22" t="str">
        <f t="shared" ref="Q35:Q36" si="287">TRIM(G35&amp;"")</f>
        <v>None</v>
      </c>
      <c r="R35" s="9">
        <f t="shared" ref="R35:R36" si="288">VLOOKUP(F35,$AI$2:$AM$5000,5,FALSE)</f>
        <v>2</v>
      </c>
      <c r="S35" s="9">
        <f t="shared" ref="S35:S36" si="289">IF(ISNA(R35),0,R35)</f>
        <v>2</v>
      </c>
      <c r="T35" s="9">
        <f t="shared" ref="T35:T36" si="290">VLOOKUP(F35,$AI$2:$AL$5000,4,FALSE)</f>
        <v>2</v>
      </c>
      <c r="U35" s="9">
        <f t="shared" ref="U35:U36" si="291">IF(ISNA(T35),0,T35)</f>
        <v>2</v>
      </c>
      <c r="X35" s="9">
        <f t="shared" ref="X35:X36" si="292">VLOOKUP(F35,$AI$2:$AL$5000,3,FALSE)</f>
        <v>5783358</v>
      </c>
      <c r="Y35" s="348"/>
      <c r="Z35" s="9">
        <f>SUM(Y$7:Y35)</f>
        <v>0</v>
      </c>
      <c r="AC35" s="349">
        <f t="shared" ref="AC35" si="293">IF(ISNA(VLOOKUP(F35,$AI$2:$AS$5000,11,FALSE)),"", VLOOKUP(F35,$AI$2:$AS$5000,11,FALSE))</f>
        <v>0</v>
      </c>
      <c r="AI35" s="327" t="s">
        <v>1792</v>
      </c>
      <c r="AJ35" s="327">
        <v>1805194</v>
      </c>
      <c r="AK35" s="327">
        <v>5783370</v>
      </c>
      <c r="AL35" s="327">
        <v>0</v>
      </c>
      <c r="AM35" s="327">
        <v>6</v>
      </c>
      <c r="AN35" s="327">
        <v>21</v>
      </c>
      <c r="AO35" s="327">
        <v>1</v>
      </c>
      <c r="AP35" s="327">
        <v>0</v>
      </c>
      <c r="AQ35" s="327">
        <v>1</v>
      </c>
      <c r="AR35" s="327">
        <v>0</v>
      </c>
      <c r="AS35" s="327"/>
    </row>
    <row r="36" spans="1:50" ht="26.25" thickBot="1">
      <c r="A36" s="211">
        <f t="shared" si="1"/>
        <v>0</v>
      </c>
      <c r="B36" s="23" t="str">
        <f t="shared" ref="B36:D36" si="294">B34</f>
        <v>GGFV52FA</v>
      </c>
      <c r="C36" s="219" t="str">
        <f t="shared" si="294"/>
        <v>Minor Must</v>
      </c>
      <c r="D36" s="45" t="str">
        <f t="shared" si="294"/>
        <v>AF. 3.3</v>
      </c>
      <c r="E36" s="24" t="str">
        <f>Labels!$C$104</f>
        <v>Answer 2 / Evidence</v>
      </c>
      <c r="F36" s="221"/>
      <c r="G36" s="222"/>
      <c r="H36" s="25" t="str">
        <f t="shared" si="279"/>
        <v/>
      </c>
      <c r="I36" s="25" t="str">
        <f t="shared" si="280"/>
        <v/>
      </c>
      <c r="J36" s="25" t="str">
        <f t="shared" si="281"/>
        <v/>
      </c>
      <c r="K36" s="25" t="str">
        <f t="shared" si="282"/>
        <v>X</v>
      </c>
      <c r="L36" s="27" t="str">
        <f t="shared" ref="L36" si="295">L34</f>
        <v/>
      </c>
      <c r="M36" s="21"/>
      <c r="N36" s="22" t="e">
        <f t="shared" si="284"/>
        <v>#VALUE!</v>
      </c>
      <c r="O36" s="22" t="str">
        <f t="shared" ref="O36" si="296">IF(ISERR(N36),D34,N36)</f>
        <v>AF. 3.3</v>
      </c>
      <c r="P36" s="22" t="str">
        <f t="shared" si="286"/>
        <v/>
      </c>
      <c r="Q36" s="22" t="str">
        <f t="shared" si="287"/>
        <v/>
      </c>
      <c r="R36" s="9" t="e">
        <f t="shared" si="288"/>
        <v>#N/A</v>
      </c>
      <c r="S36" s="9">
        <f t="shared" si="289"/>
        <v>0</v>
      </c>
      <c r="T36" s="9" t="e">
        <f t="shared" si="290"/>
        <v>#N/A</v>
      </c>
      <c r="U36" s="9">
        <f t="shared" si="291"/>
        <v>0</v>
      </c>
      <c r="V36" s="9">
        <f t="shared" ref="V36" si="297">IF(U36=0,U35,U36)</f>
        <v>2</v>
      </c>
      <c r="W36" s="346">
        <v>2</v>
      </c>
      <c r="X36" s="9" t="e">
        <f t="shared" si="292"/>
        <v>#N/A</v>
      </c>
      <c r="Y36" s="348"/>
      <c r="Z36" s="9">
        <f>SUM(Y$7:Y36)</f>
        <v>0</v>
      </c>
      <c r="AE36" s="9">
        <f t="shared" ref="AE36" si="298">MIN(AH36,V36)</f>
        <v>2</v>
      </c>
      <c r="AH36" s="9">
        <v>2</v>
      </c>
      <c r="AI36" s="327" t="s">
        <v>1793</v>
      </c>
      <c r="AJ36" s="327">
        <v>1805194</v>
      </c>
      <c r="AK36" s="327">
        <v>5783369</v>
      </c>
      <c r="AL36" s="327">
        <v>0</v>
      </c>
      <c r="AM36" s="327">
        <v>5</v>
      </c>
      <c r="AN36" s="327">
        <v>21</v>
      </c>
      <c r="AO36" s="327">
        <v>0</v>
      </c>
      <c r="AP36" s="327">
        <v>1</v>
      </c>
      <c r="AQ36" s="327">
        <v>0</v>
      </c>
      <c r="AR36" s="327">
        <v>0</v>
      </c>
      <c r="AS36" s="327"/>
      <c r="AU36" s="9">
        <v>0</v>
      </c>
      <c r="AV36" s="9">
        <f>U35</f>
        <v>2</v>
      </c>
    </row>
    <row r="37" spans="1:50" ht="25.5">
      <c r="A37" s="211">
        <f t="shared" si="1"/>
        <v>0</v>
      </c>
      <c r="B37" s="67" t="s">
        <v>1158</v>
      </c>
      <c r="C37" s="142" t="s">
        <v>1093</v>
      </c>
      <c r="D37" s="43" t="s">
        <v>2393</v>
      </c>
      <c r="E37" s="217" t="str">
        <f>Labels!$C$54</f>
        <v>Control Point</v>
      </c>
      <c r="F37" s="26" t="s">
        <v>2394</v>
      </c>
      <c r="G37" s="30" t="str">
        <f>IF(OR(ISERR(P38),ISERR(P39),ISERR(Q38),ISERR(Q39)),Labels!$C$94,Q37)</f>
        <v>Input Accepted</v>
      </c>
      <c r="H37" s="15" t="str">
        <f t="shared" ref="H37" si="299">IF(F38&lt;&gt;"",IF(TRIM(VLOOKUP(F38,$AI$2:$AR$5000,8,FALSE))="1","X",""),"")</f>
        <v/>
      </c>
      <c r="I37" s="15" t="str">
        <f t="shared" ref="I37" si="300">IF(F38&lt;&gt;"",IF(TRIM(VLOOKUP(F38,$AI$2:$AR$5000,9,FALSE))="1","X",""),"")</f>
        <v/>
      </c>
      <c r="J37" s="15" t="str">
        <f t="shared" ref="J37" si="301">IF(TRIM(""&amp;G39)&lt;&gt;"","X","")</f>
        <v/>
      </c>
      <c r="K37" s="15" t="str">
        <f t="shared" ref="K37" si="302">IF(TRIM(""&amp;G38)&lt;&gt;"","X","")</f>
        <v>X</v>
      </c>
      <c r="L37" s="31" t="str">
        <f>IF(G37&lt;&gt;Labels!$C$92,"X","")</f>
        <v/>
      </c>
      <c r="M37" s="16"/>
      <c r="N37" s="17">
        <v>1805191</v>
      </c>
      <c r="O37" s="17">
        <v>15573</v>
      </c>
      <c r="P37" s="17"/>
      <c r="Q37" s="22" t="str">
        <f>IF(F38="",Labels!$C$93,R37)</f>
        <v>Input Accepted</v>
      </c>
      <c r="R37" s="9" t="str">
        <f t="shared" ref="R37" si="303"><![CDATA[IF(OR(O38&""<>D37&"",O39&""<>D37&""),"You are not allowed to copy cells in the answer column. Press Ctrl-z immediately to attempt to fix this error.",S37)]]></f>
        <v>Input Accepted</v>
      </c>
      <c r="S37" s="9" t="str">
        <f>IF(AND(OR(H37="X",S38=6,C37=Labels!$C$49,C37=Labels!$C$46,AX37="Y"),Q38=""),Labels!$C$95,T37)</f>
        <v>Input Accepted</v>
      </c>
      <c r="T37" s="345" t="str">
        <f>IF(OR(S39=6,AND(S39&gt;0,S38=6)),Labels!$C$96,IF(S39=1,Labels!$C$143,U37))</f>
        <v>Input Accepted</v>
      </c>
      <c r="U37" s="9" t="str">
        <f>IF(AND(S39&gt;0,U39&lt;=U38),Labels!C$97,V37)</f>
        <v>Input Accepted</v>
      </c>
      <c r="V37" s="9" t="str">
        <f>IF(AND(S39&gt;0,Q39=""),Labels!$C$98,W37)</f>
        <v>Input Accepted</v>
      </c>
      <c r="W37" s="9" t="str">
        <f>IF(AND(S39=0,Q39&lt;&gt;""),Labels!$C$99,Labels!$C$92)</f>
        <v>Input Accepted</v>
      </c>
      <c r="Y37" s="9">
        <f t="shared" ref="Y37" si="304">IF(H37="X",1,0)</f>
        <v>0</v>
      </c>
      <c r="Z37" s="9">
        <f>SUM(Y$7:Y37)</f>
        <v>0</v>
      </c>
      <c r="AA37" s="9" t="str">
        <f t="shared" ref="AA37" si="305">Q38</f>
        <v>None</v>
      </c>
      <c r="AB37" s="9">
        <f t="shared" ref="AB37" si="306">VLOOKUP(P38,$AI$2:$AN$5000,6,FALSE)</f>
        <v>21</v>
      </c>
      <c r="AC37" s="9" t="str">
        <f t="shared" ref="AC37" si="307">Q39</f>
        <v/>
      </c>
      <c r="AD37" s="9">
        <f t="shared" ref="AD37" si="308">IF(TRIM(F38)="",1,0)</f>
        <v>0</v>
      </c>
      <c r="AF37" s="346">
        <f t="shared" ref="AF37" si="309">SUM($AD$7:$AD$5000)</f>
        <v>0</v>
      </c>
      <c r="AG37" s="9">
        <f>IF(AND(H37="X",C37=Labels!C79),1,0)</f>
        <v>0</v>
      </c>
      <c r="AI37" s="327" t="s">
        <v>1794</v>
      </c>
      <c r="AJ37" s="327">
        <v>1805194</v>
      </c>
      <c r="AK37" s="327">
        <v>5783368</v>
      </c>
      <c r="AL37" s="327">
        <v>2</v>
      </c>
      <c r="AM37" s="327">
        <v>2</v>
      </c>
      <c r="AN37" s="327">
        <v>21</v>
      </c>
      <c r="AO37" s="327">
        <v>1</v>
      </c>
      <c r="AP37" s="327">
        <v>0</v>
      </c>
      <c r="AQ37" s="327">
        <v>0</v>
      </c>
      <c r="AR37" s="327">
        <v>0</v>
      </c>
      <c r="AS37" s="327"/>
      <c r="AX37" s="9" t="s">
        <v>664</v>
      </c>
    </row>
    <row r="38" spans="1:50" ht="25.5">
      <c r="A38" s="211">
        <f t="shared" si="1"/>
        <v>0</v>
      </c>
      <c r="B38" s="18" t="s">
        <v>1158</v>
      </c>
      <c r="C38" s="218" t="str">
        <f t="shared" ref="C38" si="310">C37</f>
        <v>Major Must</v>
      </c>
      <c r="D38" s="44" t="str">
        <f t="shared" ref="D38" si="311">D37</f>
        <v>AF. 3.4</v>
      </c>
      <c r="E38" s="19" t="str">
        <f>Labels!$C$103</f>
        <v>Answer 1 / Comment</v>
      </c>
      <c r="F38" s="62" t="str">
        <f>$AI$29</f>
        <v>AF. 3.4 -Yes</v>
      </c>
      <c r="G38" s="46" t="s">
        <v>2826</v>
      </c>
      <c r="H38" s="20" t="str">
        <f t="shared" ref="H38:H39" si="312">H37</f>
        <v/>
      </c>
      <c r="I38" s="20" t="str">
        <f t="shared" ref="I38:I39" si="313">I37</f>
        <v/>
      </c>
      <c r="J38" s="20" t="str">
        <f t="shared" ref="J38:J39" si="314">J37</f>
        <v/>
      </c>
      <c r="K38" s="20" t="str">
        <f t="shared" ref="K38:K39" si="315">K37</f>
        <v>X</v>
      </c>
      <c r="L38" s="28" t="str">
        <f t="shared" ref="L38" si="316">L37</f>
        <v/>
      </c>
      <c r="M38" s="21"/>
      <c r="N38" s="22" t="str">
        <f t="shared" ref="N38:N39" si="317">LEFT(F38,FIND(" -",F38)-1)</f>
        <v>AF. 3.4</v>
      </c>
      <c r="O38" s="22" t="str">
        <f t="shared" ref="O38" si="318">IF(ISERR(N38),D37,N38)</f>
        <v>AF. 3.4</v>
      </c>
      <c r="P38" s="22" t="str">
        <f t="shared" ref="P38:P39" si="319">TRIM(F38&amp;"")</f>
        <v>AF. 3.4 -Yes</v>
      </c>
      <c r="Q38" s="22" t="str">
        <f t="shared" ref="Q38:Q39" si="320">TRIM(G38&amp;"")</f>
        <v>None</v>
      </c>
      <c r="R38" s="9">
        <f t="shared" ref="R38:R39" si="321">VLOOKUP(F38,$AI$2:$AM$5000,5,FALSE)</f>
        <v>2</v>
      </c>
      <c r="S38" s="9">
        <f t="shared" ref="S38:S39" si="322">IF(ISNA(R38),0,R38)</f>
        <v>2</v>
      </c>
      <c r="T38" s="9">
        <f t="shared" ref="T38:T39" si="323">VLOOKUP(F38,$AI$2:$AL$5000,4,FALSE)</f>
        <v>2</v>
      </c>
      <c r="U38" s="9">
        <f t="shared" ref="U38:U39" si="324">IF(ISNA(T38),0,T38)</f>
        <v>2</v>
      </c>
      <c r="X38" s="9">
        <f t="shared" ref="X38:X39" si="325">VLOOKUP(F38,$AI$2:$AL$5000,3,FALSE)</f>
        <v>5783361</v>
      </c>
      <c r="Y38" s="348"/>
      <c r="Z38" s="9">
        <f>SUM(Y$7:Y38)</f>
        <v>0</v>
      </c>
      <c r="AC38" s="349">
        <f t="shared" ref="AC38" si="326">IF(ISNA(VLOOKUP(F38,$AI$2:$AS$5000,11,FALSE)),"", VLOOKUP(F38,$AI$2:$AS$5000,11,FALSE))</f>
        <v>0</v>
      </c>
      <c r="AI38" s="327" t="s">
        <v>1795</v>
      </c>
      <c r="AJ38" s="327">
        <v>1805195</v>
      </c>
      <c r="AK38" s="327">
        <v>5783373</v>
      </c>
      <c r="AL38" s="327">
        <v>0</v>
      </c>
      <c r="AM38" s="327">
        <v>6</v>
      </c>
      <c r="AN38" s="327">
        <v>21</v>
      </c>
      <c r="AO38" s="327">
        <v>1</v>
      </c>
      <c r="AP38" s="327">
        <v>0</v>
      </c>
      <c r="AQ38" s="327">
        <v>1</v>
      </c>
      <c r="AR38" s="327">
        <v>0</v>
      </c>
      <c r="AS38" s="327"/>
    </row>
    <row r="39" spans="1:50" ht="26.25" thickBot="1">
      <c r="A39" s="211">
        <f t="shared" si="1"/>
        <v>0</v>
      </c>
      <c r="B39" s="23" t="str">
        <f t="shared" ref="B39:D39" si="327">B37</f>
        <v>GGFV52FA</v>
      </c>
      <c r="C39" s="219" t="str">
        <f t="shared" si="327"/>
        <v>Major Must</v>
      </c>
      <c r="D39" s="45" t="str">
        <f t="shared" si="327"/>
        <v>AF. 3.4</v>
      </c>
      <c r="E39" s="24" t="str">
        <f>Labels!$C$104</f>
        <v>Answer 2 / Evidence</v>
      </c>
      <c r="F39" s="221"/>
      <c r="G39" s="222"/>
      <c r="H39" s="25" t="str">
        <f t="shared" si="312"/>
        <v/>
      </c>
      <c r="I39" s="25" t="str">
        <f t="shared" si="313"/>
        <v/>
      </c>
      <c r="J39" s="25" t="str">
        <f t="shared" si="314"/>
        <v/>
      </c>
      <c r="K39" s="25" t="str">
        <f t="shared" si="315"/>
        <v>X</v>
      </c>
      <c r="L39" s="27" t="str">
        <f t="shared" ref="L39" si="328">L37</f>
        <v/>
      </c>
      <c r="M39" s="21"/>
      <c r="N39" s="22" t="e">
        <f t="shared" si="317"/>
        <v>#VALUE!</v>
      </c>
      <c r="O39" s="22" t="str">
        <f t="shared" ref="O39" si="329">IF(ISERR(N39),D37,N39)</f>
        <v>AF. 3.4</v>
      </c>
      <c r="P39" s="22" t="str">
        <f t="shared" si="319"/>
        <v/>
      </c>
      <c r="Q39" s="22" t="str">
        <f t="shared" si="320"/>
        <v/>
      </c>
      <c r="R39" s="9" t="e">
        <f t="shared" si="321"/>
        <v>#N/A</v>
      </c>
      <c r="S39" s="9">
        <f t="shared" si="322"/>
        <v>0</v>
      </c>
      <c r="T39" s="9" t="e">
        <f t="shared" si="323"/>
        <v>#N/A</v>
      </c>
      <c r="U39" s="9">
        <f t="shared" si="324"/>
        <v>0</v>
      </c>
      <c r="V39" s="9">
        <f t="shared" ref="V39" si="330">IF(U39=0,U38,U39)</f>
        <v>2</v>
      </c>
      <c r="W39" s="346">
        <v>2</v>
      </c>
      <c r="X39" s="9" t="e">
        <f t="shared" si="325"/>
        <v>#N/A</v>
      </c>
      <c r="Y39" s="348"/>
      <c r="Z39" s="9">
        <f>SUM(Y$7:Y39)</f>
        <v>0</v>
      </c>
      <c r="AE39" s="9">
        <f t="shared" ref="AE39" si="331">MIN(AH39,V39)</f>
        <v>2</v>
      </c>
      <c r="AH39" s="9">
        <v>2</v>
      </c>
      <c r="AI39" s="327" t="s">
        <v>1796</v>
      </c>
      <c r="AJ39" s="327">
        <v>1805195</v>
      </c>
      <c r="AK39" s="327">
        <v>5783372</v>
      </c>
      <c r="AL39" s="327">
        <v>0</v>
      </c>
      <c r="AM39" s="327">
        <v>5</v>
      </c>
      <c r="AN39" s="327">
        <v>21</v>
      </c>
      <c r="AO39" s="327">
        <v>0</v>
      </c>
      <c r="AP39" s="327">
        <v>1</v>
      </c>
      <c r="AQ39" s="327">
        <v>0</v>
      </c>
      <c r="AR39" s="327">
        <v>0</v>
      </c>
      <c r="AS39" s="327"/>
      <c r="AU39" s="9">
        <v>0</v>
      </c>
      <c r="AV39" s="9">
        <f>U38</f>
        <v>2</v>
      </c>
    </row>
    <row r="40" spans="1:50" ht="38.25">
      <c r="A40" s="211">
        <f t="shared" si="1"/>
        <v>0</v>
      </c>
      <c r="B40" s="67" t="s">
        <v>1158</v>
      </c>
      <c r="C40" s="142" t="s">
        <v>1094</v>
      </c>
      <c r="D40" s="43" t="s">
        <v>2395</v>
      </c>
      <c r="E40" s="217" t="str">
        <f>Labels!$C$54</f>
        <v>Control Point</v>
      </c>
      <c r="F40" s="26" t="s">
        <v>2396</v>
      </c>
      <c r="G40" s="30" t="str">
        <f>IF(OR(ISERR(P41),ISERR(P42),ISERR(Q41),ISERR(Q42)),Labels!$C$94,Q40)</f>
        <v>Input Accepted</v>
      </c>
      <c r="H40" s="15" t="str">
        <f t="shared" ref="H40" si="332">IF(F41&lt;&gt;"",IF(TRIM(VLOOKUP(F41,$AI$2:$AR$5000,8,FALSE))="1","X",""),"")</f>
        <v/>
      </c>
      <c r="I40" s="15" t="str">
        <f t="shared" ref="I40" si="333">IF(F41&lt;&gt;"",IF(TRIM(VLOOKUP(F41,$AI$2:$AR$5000,9,FALSE))="1","X",""),"")</f>
        <v/>
      </c>
      <c r="J40" s="15" t="str">
        <f t="shared" ref="J40" si="334">IF(TRIM(""&amp;G42)&lt;&gt;"","X","")</f>
        <v/>
      </c>
      <c r="K40" s="15" t="str">
        <f t="shared" ref="K40" si="335">IF(TRIM(""&amp;G41)&lt;&gt;"","X","")</f>
        <v>X</v>
      </c>
      <c r="L40" s="31" t="str">
        <f>IF(G40&lt;&gt;Labels!$C$92,"X","")</f>
        <v/>
      </c>
      <c r="M40" s="16"/>
      <c r="N40" s="17">
        <v>1805192</v>
      </c>
      <c r="O40" s="17">
        <v>15573</v>
      </c>
      <c r="P40" s="17"/>
      <c r="Q40" s="22" t="str">
        <f>IF(F41="",Labels!$C$93,R40)</f>
        <v>Input Accepted</v>
      </c>
      <c r="R40" s="9" t="str">
        <f t="shared" ref="R40" si="336"><![CDATA[IF(OR(O41&""<>D40&"",O42&""<>D40&""),"You are not allowed to copy cells in the answer column. Press Ctrl-z immediately to attempt to fix this error.",S40)]]></f>
        <v>Input Accepted</v>
      </c>
      <c r="S40" s="9" t="str">
        <f>IF(AND(OR(H40="X",S41=6,C40=Labels!$C$49,C40=Labels!$C$46,AX40="Y"),Q41=""),Labels!$C$95,T40)</f>
        <v>Input Accepted</v>
      </c>
      <c r="T40" s="345" t="str">
        <f>IF(OR(S42=6,AND(S42&gt;0,S41=6)),Labels!$C$96,IF(S42=1,Labels!$C$143,U40))</f>
        <v>Input Accepted</v>
      </c>
      <c r="U40" s="9" t="str">
        <f>IF(AND(S42&gt;0,U42&lt;=U41),Labels!C$97,V40)</f>
        <v>Input Accepted</v>
      </c>
      <c r="V40" s="9" t="str">
        <f>IF(AND(S42&gt;0,Q42=""),Labels!$C$98,W40)</f>
        <v>Input Accepted</v>
      </c>
      <c r="W40" s="9" t="str">
        <f>IF(AND(S42=0,Q42&lt;&gt;""),Labels!$C$99,Labels!$C$92)</f>
        <v>Input Accepted</v>
      </c>
      <c r="Y40" s="9">
        <f t="shared" ref="Y40" si="337">IF(H40="X",1,0)</f>
        <v>0</v>
      </c>
      <c r="Z40" s="9">
        <f>SUM(Y$7:Y40)</f>
        <v>0</v>
      </c>
      <c r="AA40" s="9" t="str">
        <f t="shared" ref="AA40" si="338">Q41</f>
        <v>None</v>
      </c>
      <c r="AB40" s="9">
        <f t="shared" ref="AB40" si="339">VLOOKUP(P41,$AI$2:$AN$5000,6,FALSE)</f>
        <v>21</v>
      </c>
      <c r="AC40" s="9" t="str">
        <f t="shared" ref="AC40" si="340">Q42</f>
        <v/>
      </c>
      <c r="AD40" s="9">
        <f t="shared" ref="AD40" si="341">IF(TRIM(F41)="",1,0)</f>
        <v>0</v>
      </c>
      <c r="AF40" s="346">
        <f t="shared" ref="AF40" si="342">SUM($AD$7:$AD$5000)</f>
        <v>0</v>
      </c>
      <c r="AG40" s="9">
        <f>IF(AND(H40="X",C40=Labels!C82),1,0)</f>
        <v>0</v>
      </c>
      <c r="AI40" s="327" t="s">
        <v>1797</v>
      </c>
      <c r="AJ40" s="327">
        <v>1805195</v>
      </c>
      <c r="AK40" s="327">
        <v>5783371</v>
      </c>
      <c r="AL40" s="327">
        <v>2</v>
      </c>
      <c r="AM40" s="327">
        <v>2</v>
      </c>
      <c r="AN40" s="327">
        <v>21</v>
      </c>
      <c r="AO40" s="327">
        <v>1</v>
      </c>
      <c r="AP40" s="327">
        <v>0</v>
      </c>
      <c r="AQ40" s="327">
        <v>0</v>
      </c>
      <c r="AR40" s="327">
        <v>0</v>
      </c>
      <c r="AS40" s="327"/>
      <c r="AX40" s="9" t="s">
        <v>664</v>
      </c>
    </row>
    <row r="41" spans="1:50" ht="25.5">
      <c r="A41" s="211">
        <f t="shared" si="1"/>
        <v>0</v>
      </c>
      <c r="B41" s="18" t="s">
        <v>1158</v>
      </c>
      <c r="C41" s="218" t="str">
        <f t="shared" ref="C41" si="343">C40</f>
        <v>Minor Must</v>
      </c>
      <c r="D41" s="44" t="str">
        <f t="shared" ref="D41" si="344">D40</f>
        <v>AF. 4.1.1</v>
      </c>
      <c r="E41" s="19" t="str">
        <f>Labels!$C$103</f>
        <v>Answer 1 / Comment</v>
      </c>
      <c r="F41" s="62" t="str">
        <f>$AI$31</f>
        <v>AF. 4.1.1 -Yes</v>
      </c>
      <c r="G41" s="46" t="s">
        <v>2826</v>
      </c>
      <c r="H41" s="20" t="str">
        <f t="shared" ref="H41:H42" si="345">H40</f>
        <v/>
      </c>
      <c r="I41" s="20" t="str">
        <f t="shared" ref="I41:I42" si="346">I40</f>
        <v/>
      </c>
      <c r="J41" s="20" t="str">
        <f t="shared" ref="J41:J42" si="347">J40</f>
        <v/>
      </c>
      <c r="K41" s="20" t="str">
        <f t="shared" ref="K41:K42" si="348">K40</f>
        <v>X</v>
      </c>
      <c r="L41" s="28" t="str">
        <f t="shared" ref="L41" si="349">L40</f>
        <v/>
      </c>
      <c r="M41" s="21"/>
      <c r="N41" s="22" t="str">
        <f t="shared" ref="N41:N42" si="350">LEFT(F41,FIND(" -",F41)-1)</f>
        <v>AF. 4.1.1</v>
      </c>
      <c r="O41" s="22" t="str">
        <f t="shared" ref="O41" si="351">IF(ISERR(N41),D40,N41)</f>
        <v>AF. 4.1.1</v>
      </c>
      <c r="P41" s="22" t="str">
        <f t="shared" ref="P41:P42" si="352">TRIM(F41&amp;"")</f>
        <v>AF. 4.1.1 -Yes</v>
      </c>
      <c r="Q41" s="22" t="str">
        <f t="shared" ref="Q41:Q42" si="353">TRIM(G41&amp;"")</f>
        <v>None</v>
      </c>
      <c r="R41" s="9">
        <f t="shared" ref="R41:R42" si="354">VLOOKUP(F41,$AI$2:$AM$5000,5,FALSE)</f>
        <v>2</v>
      </c>
      <c r="S41" s="9">
        <f t="shared" ref="S41:S42" si="355">IF(ISNA(R41),0,R41)</f>
        <v>2</v>
      </c>
      <c r="T41" s="9">
        <f t="shared" ref="T41:T42" si="356">VLOOKUP(F41,$AI$2:$AL$5000,4,FALSE)</f>
        <v>2</v>
      </c>
      <c r="U41" s="9">
        <f t="shared" ref="U41:U42" si="357">IF(ISNA(T41),0,T41)</f>
        <v>2</v>
      </c>
      <c r="X41" s="9">
        <f t="shared" ref="X41:X42" si="358">VLOOKUP(F41,$AI$2:$AL$5000,3,FALSE)</f>
        <v>5783363</v>
      </c>
      <c r="Y41" s="348"/>
      <c r="Z41" s="9">
        <f>SUM(Y$7:Y41)</f>
        <v>0</v>
      </c>
      <c r="AC41" s="349">
        <f t="shared" ref="AC41" si="359">IF(ISNA(VLOOKUP(F41,$AI$2:$AS$5000,11,FALSE)),"", VLOOKUP(F41,$AI$2:$AS$5000,11,FALSE))</f>
        <v>0</v>
      </c>
      <c r="AI41" s="327" t="s">
        <v>1798</v>
      </c>
      <c r="AJ41" s="327">
        <v>1805196</v>
      </c>
      <c r="AK41" s="327">
        <v>5783375</v>
      </c>
      <c r="AL41" s="327">
        <v>0</v>
      </c>
      <c r="AM41" s="327">
        <v>5</v>
      </c>
      <c r="AN41" s="327">
        <v>21</v>
      </c>
      <c r="AO41" s="327">
        <v>0</v>
      </c>
      <c r="AP41" s="327">
        <v>1</v>
      </c>
      <c r="AQ41" s="327">
        <v>0</v>
      </c>
      <c r="AR41" s="327">
        <v>0</v>
      </c>
      <c r="AS41" s="327"/>
    </row>
    <row r="42" spans="1:50" ht="26.25" thickBot="1">
      <c r="A42" s="211">
        <f t="shared" si="1"/>
        <v>0</v>
      </c>
      <c r="B42" s="23" t="str">
        <f t="shared" ref="B42:D42" si="360">B40</f>
        <v>GGFV52FA</v>
      </c>
      <c r="C42" s="219" t="str">
        <f t="shared" si="360"/>
        <v>Minor Must</v>
      </c>
      <c r="D42" s="45" t="str">
        <f t="shared" si="360"/>
        <v>AF. 4.1.1</v>
      </c>
      <c r="E42" s="24" t="str">
        <f>Labels!$C$104</f>
        <v>Answer 2 / Evidence</v>
      </c>
      <c r="F42" s="221"/>
      <c r="G42" s="222"/>
      <c r="H42" s="25" t="str">
        <f t="shared" si="345"/>
        <v/>
      </c>
      <c r="I42" s="25" t="str">
        <f t="shared" si="346"/>
        <v/>
      </c>
      <c r="J42" s="25" t="str">
        <f t="shared" si="347"/>
        <v/>
      </c>
      <c r="K42" s="25" t="str">
        <f t="shared" si="348"/>
        <v>X</v>
      </c>
      <c r="L42" s="27" t="str">
        <f t="shared" ref="L42" si="361">L40</f>
        <v/>
      </c>
      <c r="M42" s="21"/>
      <c r="N42" s="22" t="e">
        <f t="shared" si="350"/>
        <v>#VALUE!</v>
      </c>
      <c r="O42" s="22" t="str">
        <f t="shared" ref="O42" si="362">IF(ISERR(N42),D40,N42)</f>
        <v>AF. 4.1.1</v>
      </c>
      <c r="P42" s="22" t="str">
        <f t="shared" si="352"/>
        <v/>
      </c>
      <c r="Q42" s="22" t="str">
        <f t="shared" si="353"/>
        <v/>
      </c>
      <c r="R42" s="9" t="e">
        <f t="shared" si="354"/>
        <v>#N/A</v>
      </c>
      <c r="S42" s="9">
        <f t="shared" si="355"/>
        <v>0</v>
      </c>
      <c r="T42" s="9" t="e">
        <f t="shared" si="356"/>
        <v>#N/A</v>
      </c>
      <c r="U42" s="9">
        <f t="shared" si="357"/>
        <v>0</v>
      </c>
      <c r="V42" s="9">
        <f t="shared" ref="V42" si="363">IF(U42=0,U41,U42)</f>
        <v>2</v>
      </c>
      <c r="W42" s="346">
        <v>2</v>
      </c>
      <c r="X42" s="9" t="e">
        <f t="shared" si="358"/>
        <v>#N/A</v>
      </c>
      <c r="Y42" s="348"/>
      <c r="Z42" s="9">
        <f>SUM(Y$7:Y42)</f>
        <v>0</v>
      </c>
      <c r="AE42" s="9">
        <f t="shared" ref="AE42" si="364">MIN(AH42,V42)</f>
        <v>2</v>
      </c>
      <c r="AH42" s="9">
        <v>2</v>
      </c>
      <c r="AI42" s="327" t="s">
        <v>1799</v>
      </c>
      <c r="AJ42" s="327">
        <v>1805196</v>
      </c>
      <c r="AK42" s="327">
        <v>5783374</v>
      </c>
      <c r="AL42" s="327">
        <v>2</v>
      </c>
      <c r="AM42" s="327">
        <v>2</v>
      </c>
      <c r="AN42" s="327">
        <v>21</v>
      </c>
      <c r="AO42" s="327">
        <v>1</v>
      </c>
      <c r="AP42" s="327">
        <v>0</v>
      </c>
      <c r="AQ42" s="327">
        <v>0</v>
      </c>
      <c r="AR42" s="327">
        <v>0</v>
      </c>
      <c r="AS42" s="327"/>
      <c r="AU42" s="9">
        <v>0</v>
      </c>
      <c r="AV42" s="9">
        <f>U41</f>
        <v>2</v>
      </c>
    </row>
    <row r="43" spans="1:50" ht="38.25">
      <c r="A43" s="211">
        <f t="shared" si="1"/>
        <v>0</v>
      </c>
      <c r="B43" s="67" t="s">
        <v>1158</v>
      </c>
      <c r="C43" s="142" t="s">
        <v>1094</v>
      </c>
      <c r="D43" s="43" t="s">
        <v>2397</v>
      </c>
      <c r="E43" s="217" t="str">
        <f>Labels!$C$54</f>
        <v>Control Point</v>
      </c>
      <c r="F43" s="26" t="s">
        <v>2398</v>
      </c>
      <c r="G43" s="30" t="str">
        <f>IF(OR(ISERR(P44),ISERR(P45),ISERR(Q44),ISERR(Q45)),Labels!$C$94,Q43)</f>
        <v>Input Accepted</v>
      </c>
      <c r="H43" s="15" t="str">
        <f t="shared" ref="H43" si="365">IF(F44&lt;&gt;"",IF(TRIM(VLOOKUP(F44,$AI$2:$AR$5000,8,FALSE))="1","X",""),"")</f>
        <v/>
      </c>
      <c r="I43" s="15" t="str">
        <f t="shared" ref="I43" si="366">IF(F44&lt;&gt;"",IF(TRIM(VLOOKUP(F44,$AI$2:$AR$5000,9,FALSE))="1","X",""),"")</f>
        <v/>
      </c>
      <c r="J43" s="15" t="str">
        <f t="shared" ref="J43" si="367">IF(TRIM(""&amp;G45)&lt;&gt;"","X","")</f>
        <v/>
      </c>
      <c r="K43" s="15" t="str">
        <f t="shared" ref="K43" si="368">IF(TRIM(""&amp;G44)&lt;&gt;"","X","")</f>
        <v>X</v>
      </c>
      <c r="L43" s="31" t="str">
        <f>IF(G43&lt;&gt;Labels!$C$92,"X","")</f>
        <v/>
      </c>
      <c r="M43" s="16"/>
      <c r="N43" s="17">
        <v>1805193</v>
      </c>
      <c r="O43" s="17">
        <v>15573</v>
      </c>
      <c r="P43" s="17"/>
      <c r="Q43" s="22" t="str">
        <f>IF(F44="",Labels!$C$93,R43)</f>
        <v>Input Accepted</v>
      </c>
      <c r="R43" s="9" t="str">
        <f t="shared" ref="R43" si="369"><![CDATA[IF(OR(O44&""<>D43&"",O45&""<>D43&""),"You are not allowed to copy cells in the answer column. Press Ctrl-z immediately to attempt to fix this error.",S43)]]></f>
        <v>Input Accepted</v>
      </c>
      <c r="S43" s="9" t="str">
        <f>IF(AND(OR(H43="X",S44=6,C43=Labels!$C$49,C43=Labels!$C$46,AX43="Y"),Q44=""),Labels!$C$95,T43)</f>
        <v>Input Accepted</v>
      </c>
      <c r="T43" s="345" t="str">
        <f>IF(OR(S45=6,AND(S45&gt;0,S44=6)),Labels!$C$96,IF(S45=1,Labels!$C$143,U43))</f>
        <v>Input Accepted</v>
      </c>
      <c r="U43" s="9" t="str">
        <f>IF(AND(S45&gt;0,U45&lt;=U44),Labels!C$97,V43)</f>
        <v>Input Accepted</v>
      </c>
      <c r="V43" s="9" t="str">
        <f>IF(AND(S45&gt;0,Q45=""),Labels!$C$98,W43)</f>
        <v>Input Accepted</v>
      </c>
      <c r="W43" s="9" t="str">
        <f>IF(AND(S45=0,Q45&lt;&gt;""),Labels!$C$99,Labels!$C$92)</f>
        <v>Input Accepted</v>
      </c>
      <c r="Y43" s="9">
        <f t="shared" ref="Y43" si="370">IF(H43="X",1,0)</f>
        <v>0</v>
      </c>
      <c r="Z43" s="9">
        <f>SUM(Y$7:Y43)</f>
        <v>0</v>
      </c>
      <c r="AA43" s="9" t="str">
        <f t="shared" ref="AA43" si="371">Q44</f>
        <v>None</v>
      </c>
      <c r="AB43" s="9">
        <f t="shared" ref="AB43" si="372">VLOOKUP(P44,$AI$2:$AN$5000,6,FALSE)</f>
        <v>21</v>
      </c>
      <c r="AC43" s="9" t="str">
        <f t="shared" ref="AC43" si="373">Q45</f>
        <v/>
      </c>
      <c r="AD43" s="9">
        <f t="shared" ref="AD43" si="374">IF(TRIM(F44)="",1,0)</f>
        <v>0</v>
      </c>
      <c r="AF43" s="346">
        <f t="shared" ref="AF43" si="375">SUM($AD$7:$AD$5000)</f>
        <v>0</v>
      </c>
      <c r="AG43" s="9">
        <f>IF(AND(H43="X",C43=Labels!C85),1,0)</f>
        <v>0</v>
      </c>
      <c r="AI43" s="327" t="s">
        <v>1800</v>
      </c>
      <c r="AJ43" s="327">
        <v>1805197</v>
      </c>
      <c r="AK43" s="327">
        <v>5783378</v>
      </c>
      <c r="AL43" s="327">
        <v>0</v>
      </c>
      <c r="AM43" s="327">
        <v>6</v>
      </c>
      <c r="AN43" s="327">
        <v>21</v>
      </c>
      <c r="AO43" s="327">
        <v>1</v>
      </c>
      <c r="AP43" s="327">
        <v>0</v>
      </c>
      <c r="AQ43" s="327">
        <v>1</v>
      </c>
      <c r="AR43" s="327">
        <v>0</v>
      </c>
      <c r="AS43" s="327"/>
      <c r="AX43" s="9" t="s">
        <v>664</v>
      </c>
    </row>
    <row r="44" spans="1:50" ht="25.5">
      <c r="A44" s="211">
        <f t="shared" si="1"/>
        <v>0</v>
      </c>
      <c r="B44" s="18" t="s">
        <v>1158</v>
      </c>
      <c r="C44" s="218" t="str">
        <f t="shared" ref="C44" si="376">C43</f>
        <v>Minor Must</v>
      </c>
      <c r="D44" s="44" t="str">
        <f t="shared" ref="D44" si="377">D43</f>
        <v>AF. 4.1.2</v>
      </c>
      <c r="E44" s="19" t="str">
        <f>Labels!$C$103</f>
        <v>Answer 1 / Comment</v>
      </c>
      <c r="F44" s="62" t="str">
        <f>$AI$34</f>
        <v>AF. 4.1.2 -Yes</v>
      </c>
      <c r="G44" s="46" t="s">
        <v>2826</v>
      </c>
      <c r="H44" s="20" t="str">
        <f t="shared" ref="H44:H45" si="378">H43</f>
        <v/>
      </c>
      <c r="I44" s="20" t="str">
        <f t="shared" ref="I44:I45" si="379">I43</f>
        <v/>
      </c>
      <c r="J44" s="20" t="str">
        <f t="shared" ref="J44:J45" si="380">J43</f>
        <v/>
      </c>
      <c r="K44" s="20" t="str">
        <f t="shared" ref="K44:K45" si="381">K43</f>
        <v>X</v>
      </c>
      <c r="L44" s="28" t="str">
        <f t="shared" ref="L44" si="382">L43</f>
        <v/>
      </c>
      <c r="M44" s="21"/>
      <c r="N44" s="22" t="str">
        <f t="shared" ref="N44:N45" si="383">LEFT(F44,FIND(" -",F44)-1)</f>
        <v>AF. 4.1.2</v>
      </c>
      <c r="O44" s="22" t="str">
        <f t="shared" ref="O44" si="384">IF(ISERR(N44),D43,N44)</f>
        <v>AF. 4.1.2</v>
      </c>
      <c r="P44" s="22" t="str">
        <f t="shared" ref="P44:P45" si="385">TRIM(F44&amp;"")</f>
        <v>AF. 4.1.2 -Yes</v>
      </c>
      <c r="Q44" s="22" t="str">
        <f t="shared" ref="Q44:Q45" si="386">TRIM(G44&amp;"")</f>
        <v>None</v>
      </c>
      <c r="R44" s="9">
        <f t="shared" ref="R44:R45" si="387">VLOOKUP(F44,$AI$2:$AM$5000,5,FALSE)</f>
        <v>2</v>
      </c>
      <c r="S44" s="9">
        <f t="shared" ref="S44:S45" si="388">IF(ISNA(R44),0,R44)</f>
        <v>2</v>
      </c>
      <c r="T44" s="9">
        <f t="shared" ref="T44:T45" si="389">VLOOKUP(F44,$AI$2:$AL$5000,4,FALSE)</f>
        <v>2</v>
      </c>
      <c r="U44" s="9">
        <f t="shared" ref="U44:U45" si="390">IF(ISNA(T44),0,T44)</f>
        <v>2</v>
      </c>
      <c r="X44" s="9">
        <f t="shared" ref="X44:X45" si="391">VLOOKUP(F44,$AI$2:$AL$5000,3,FALSE)</f>
        <v>5783365</v>
      </c>
      <c r="Y44" s="348"/>
      <c r="Z44" s="9">
        <f>SUM(Y$7:Y44)</f>
        <v>0</v>
      </c>
      <c r="AC44" s="349">
        <f t="shared" ref="AC44" si="392">IF(ISNA(VLOOKUP(F44,$AI$2:$AS$5000,11,FALSE)),"", VLOOKUP(F44,$AI$2:$AS$5000,11,FALSE))</f>
        <v>0</v>
      </c>
      <c r="AI44" s="327" t="s">
        <v>1801</v>
      </c>
      <c r="AJ44" s="327">
        <v>1805197</v>
      </c>
      <c r="AK44" s="327">
        <v>5783377</v>
      </c>
      <c r="AL44" s="327">
        <v>0</v>
      </c>
      <c r="AM44" s="327">
        <v>5</v>
      </c>
      <c r="AN44" s="327">
        <v>21</v>
      </c>
      <c r="AO44" s="327">
        <v>0</v>
      </c>
      <c r="AP44" s="327">
        <v>1</v>
      </c>
      <c r="AQ44" s="327">
        <v>0</v>
      </c>
      <c r="AR44" s="327">
        <v>0</v>
      </c>
      <c r="AS44" s="327"/>
    </row>
    <row r="45" spans="1:50" ht="26.25" thickBot="1">
      <c r="A45" s="211">
        <f t="shared" si="1"/>
        <v>0</v>
      </c>
      <c r="B45" s="23" t="str">
        <f t="shared" ref="B45:D45" si="393">B43</f>
        <v>GGFV52FA</v>
      </c>
      <c r="C45" s="219" t="str">
        <f t="shared" si="393"/>
        <v>Minor Must</v>
      </c>
      <c r="D45" s="45" t="str">
        <f t="shared" si="393"/>
        <v>AF. 4.1.2</v>
      </c>
      <c r="E45" s="24" t="str">
        <f>Labels!$C$104</f>
        <v>Answer 2 / Evidence</v>
      </c>
      <c r="F45" s="221"/>
      <c r="G45" s="222"/>
      <c r="H45" s="25" t="str">
        <f t="shared" si="378"/>
        <v/>
      </c>
      <c r="I45" s="25" t="str">
        <f t="shared" si="379"/>
        <v/>
      </c>
      <c r="J45" s="25" t="str">
        <f t="shared" si="380"/>
        <v/>
      </c>
      <c r="K45" s="25" t="str">
        <f t="shared" si="381"/>
        <v>X</v>
      </c>
      <c r="L45" s="27" t="str">
        <f t="shared" ref="L45" si="394">L43</f>
        <v/>
      </c>
      <c r="M45" s="21"/>
      <c r="N45" s="22" t="e">
        <f t="shared" si="383"/>
        <v>#VALUE!</v>
      </c>
      <c r="O45" s="22" t="str">
        <f t="shared" ref="O45" si="395">IF(ISERR(N45),D43,N45)</f>
        <v>AF. 4.1.2</v>
      </c>
      <c r="P45" s="22" t="str">
        <f t="shared" si="385"/>
        <v/>
      </c>
      <c r="Q45" s="22" t="str">
        <f t="shared" si="386"/>
        <v/>
      </c>
      <c r="R45" s="9" t="e">
        <f t="shared" si="387"/>
        <v>#N/A</v>
      </c>
      <c r="S45" s="9">
        <f t="shared" si="388"/>
        <v>0</v>
      </c>
      <c r="T45" s="9" t="e">
        <f t="shared" si="389"/>
        <v>#N/A</v>
      </c>
      <c r="U45" s="9">
        <f t="shared" si="390"/>
        <v>0</v>
      </c>
      <c r="V45" s="9">
        <f t="shared" ref="V45" si="396">IF(U45=0,U44,U45)</f>
        <v>2</v>
      </c>
      <c r="W45" s="346">
        <v>2</v>
      </c>
      <c r="X45" s="9" t="e">
        <f t="shared" si="391"/>
        <v>#N/A</v>
      </c>
      <c r="Y45" s="348"/>
      <c r="Z45" s="9">
        <f>SUM(Y$7:Y45)</f>
        <v>0</v>
      </c>
      <c r="AE45" s="9">
        <f t="shared" ref="AE45" si="397">MIN(AH45,V45)</f>
        <v>2</v>
      </c>
      <c r="AH45" s="9">
        <v>2</v>
      </c>
      <c r="AI45" s="327" t="s">
        <v>1802</v>
      </c>
      <c r="AJ45" s="327">
        <v>1805197</v>
      </c>
      <c r="AK45" s="327">
        <v>5783376</v>
      </c>
      <c r="AL45" s="327">
        <v>2</v>
      </c>
      <c r="AM45" s="327">
        <v>2</v>
      </c>
      <c r="AN45" s="327">
        <v>21</v>
      </c>
      <c r="AO45" s="327">
        <v>1</v>
      </c>
      <c r="AP45" s="327">
        <v>0</v>
      </c>
      <c r="AQ45" s="327">
        <v>0</v>
      </c>
      <c r="AR45" s="327">
        <v>0</v>
      </c>
      <c r="AS45" s="327"/>
      <c r="AU45" s="9">
        <v>0</v>
      </c>
      <c r="AV45" s="9">
        <f>U44</f>
        <v>2</v>
      </c>
    </row>
    <row r="46" spans="1:50" ht="38.25">
      <c r="A46" s="211">
        <f t="shared" si="1"/>
        <v>0</v>
      </c>
      <c r="B46" s="67" t="s">
        <v>1158</v>
      </c>
      <c r="C46" s="142" t="s">
        <v>1094</v>
      </c>
      <c r="D46" s="43" t="s">
        <v>2399</v>
      </c>
      <c r="E46" s="217" t="str">
        <f>Labels!$C$54</f>
        <v>Control Point</v>
      </c>
      <c r="F46" s="26" t="s">
        <v>2400</v>
      </c>
      <c r="G46" s="30" t="str">
        <f>IF(OR(ISERR(P47),ISERR(P48),ISERR(Q47),ISERR(Q48)),Labels!$C$94,Q46)</f>
        <v>Input Accepted</v>
      </c>
      <c r="H46" s="15" t="str">
        <f t="shared" ref="H46" si="398">IF(F47&lt;&gt;"",IF(TRIM(VLOOKUP(F47,$AI$2:$AR$5000,8,FALSE))="1","X",""),"")</f>
        <v/>
      </c>
      <c r="I46" s="15" t="str">
        <f t="shared" ref="I46" si="399">IF(F47&lt;&gt;"",IF(TRIM(VLOOKUP(F47,$AI$2:$AR$5000,9,FALSE))="1","X",""),"")</f>
        <v/>
      </c>
      <c r="J46" s="15" t="str">
        <f t="shared" ref="J46" si="400">IF(TRIM(""&amp;G48)&lt;&gt;"","X","")</f>
        <v/>
      </c>
      <c r="K46" s="15" t="str">
        <f t="shared" ref="K46" si="401">IF(TRIM(""&amp;G47)&lt;&gt;"","X","")</f>
        <v>X</v>
      </c>
      <c r="L46" s="31" t="str">
        <f>IF(G46&lt;&gt;Labels!$C$92,"X","")</f>
        <v/>
      </c>
      <c r="M46" s="16"/>
      <c r="N46" s="17">
        <v>1805194</v>
      </c>
      <c r="O46" s="17">
        <v>15573</v>
      </c>
      <c r="P46" s="17"/>
      <c r="Q46" s="22" t="str">
        <f>IF(F47="",Labels!$C$93,R46)</f>
        <v>Input Accepted</v>
      </c>
      <c r="R46" s="9" t="str">
        <f t="shared" ref="R46" si="402"><![CDATA[IF(OR(O47&""<>D46&"",O48&""<>D46&""),"You are not allowed to copy cells in the answer column. Press Ctrl-z immediately to attempt to fix this error.",S46)]]></f>
        <v>Input Accepted</v>
      </c>
      <c r="S46" s="9" t="str">
        <f>IF(AND(OR(H46="X",S47=6,C46=Labels!$C$49,C46=Labels!$C$46,AX46="Y"),Q47=""),Labels!$C$95,T46)</f>
        <v>Input Accepted</v>
      </c>
      <c r="T46" s="345" t="str">
        <f>IF(OR(S48=6,AND(S48&gt;0,S47=6)),Labels!$C$96,IF(S48=1,Labels!$C$143,U46))</f>
        <v>Input Accepted</v>
      </c>
      <c r="U46" s="9" t="str">
        <f>IF(AND(S48&gt;0,U48&lt;=U47),Labels!C$97,V46)</f>
        <v>Input Accepted</v>
      </c>
      <c r="V46" s="9" t="str">
        <f>IF(AND(S48&gt;0,Q48=""),Labels!$C$98,W46)</f>
        <v>Input Accepted</v>
      </c>
      <c r="W46" s="9" t="str">
        <f>IF(AND(S48=0,Q48&lt;&gt;""),Labels!$C$99,Labels!$C$92)</f>
        <v>Input Accepted</v>
      </c>
      <c r="Y46" s="9">
        <f t="shared" ref="Y46" si="403">IF(H46="X",1,0)</f>
        <v>0</v>
      </c>
      <c r="Z46" s="9">
        <f>SUM(Y$7:Y46)</f>
        <v>0</v>
      </c>
      <c r="AA46" s="9" t="str">
        <f t="shared" ref="AA46" si="404">Q47</f>
        <v>None</v>
      </c>
      <c r="AB46" s="9">
        <f t="shared" ref="AB46" si="405">VLOOKUP(P47,$AI$2:$AN$5000,6,FALSE)</f>
        <v>21</v>
      </c>
      <c r="AC46" s="9" t="str">
        <f t="shared" ref="AC46" si="406">Q48</f>
        <v/>
      </c>
      <c r="AD46" s="9">
        <f t="shared" ref="AD46" si="407">IF(TRIM(F47)="",1,0)</f>
        <v>0</v>
      </c>
      <c r="AF46" s="346">
        <f t="shared" ref="AF46" si="408">SUM($AD$7:$AD$5000)</f>
        <v>0</v>
      </c>
      <c r="AG46" s="9">
        <f>IF(AND(H46="X",C46=Labels!C88),1,0)</f>
        <v>0</v>
      </c>
      <c r="AI46" s="327" t="s">
        <v>1803</v>
      </c>
      <c r="AJ46" s="327">
        <v>1805198</v>
      </c>
      <c r="AK46" s="327">
        <v>5783380</v>
      </c>
      <c r="AL46" s="327">
        <v>0</v>
      </c>
      <c r="AM46" s="327">
        <v>5</v>
      </c>
      <c r="AN46" s="327">
        <v>21</v>
      </c>
      <c r="AO46" s="327">
        <v>0</v>
      </c>
      <c r="AP46" s="327">
        <v>1</v>
      </c>
      <c r="AQ46" s="327">
        <v>0</v>
      </c>
      <c r="AR46" s="327">
        <v>0</v>
      </c>
      <c r="AS46" s="327"/>
      <c r="AX46" s="9" t="s">
        <v>664</v>
      </c>
    </row>
    <row r="47" spans="1:50" ht="25.5">
      <c r="A47" s="211">
        <f t="shared" si="1"/>
        <v>0</v>
      </c>
      <c r="B47" s="18" t="s">
        <v>1158</v>
      </c>
      <c r="C47" s="218" t="str">
        <f t="shared" ref="C47" si="409">C46</f>
        <v>Minor Must</v>
      </c>
      <c r="D47" s="44" t="str">
        <f t="shared" ref="D47" si="410">D46</f>
        <v>AF. 4.1.3</v>
      </c>
      <c r="E47" s="19" t="str">
        <f>Labels!$C$103</f>
        <v>Answer 1 / Comment</v>
      </c>
      <c r="F47" s="62" t="str">
        <f>$AI$37</f>
        <v>AF. 4.1.3 -Yes</v>
      </c>
      <c r="G47" s="46" t="s">
        <v>2826</v>
      </c>
      <c r="H47" s="20" t="str">
        <f t="shared" ref="H47:H48" si="411">H46</f>
        <v/>
      </c>
      <c r="I47" s="20" t="str">
        <f t="shared" ref="I47:I48" si="412">I46</f>
        <v/>
      </c>
      <c r="J47" s="20" t="str">
        <f t="shared" ref="J47:J48" si="413">J46</f>
        <v/>
      </c>
      <c r="K47" s="20" t="str">
        <f t="shared" ref="K47:K48" si="414">K46</f>
        <v>X</v>
      </c>
      <c r="L47" s="28" t="str">
        <f t="shared" ref="L47" si="415">L46</f>
        <v/>
      </c>
      <c r="M47" s="21"/>
      <c r="N47" s="22" t="str">
        <f t="shared" ref="N47:N48" si="416">LEFT(F47,FIND(" -",F47)-1)</f>
        <v>AF. 4.1.3</v>
      </c>
      <c r="O47" s="22" t="str">
        <f t="shared" ref="O47" si="417">IF(ISERR(N47),D46,N47)</f>
        <v>AF. 4.1.3</v>
      </c>
      <c r="P47" s="22" t="str">
        <f t="shared" ref="P47:P48" si="418">TRIM(F47&amp;"")</f>
        <v>AF. 4.1.3 -Yes</v>
      </c>
      <c r="Q47" s="22" t="str">
        <f t="shared" ref="Q47:Q48" si="419">TRIM(G47&amp;"")</f>
        <v>None</v>
      </c>
      <c r="R47" s="9">
        <f t="shared" ref="R47:R48" si="420">VLOOKUP(F47,$AI$2:$AM$5000,5,FALSE)</f>
        <v>2</v>
      </c>
      <c r="S47" s="9">
        <f t="shared" ref="S47:S48" si="421">IF(ISNA(R47),0,R47)</f>
        <v>2</v>
      </c>
      <c r="T47" s="9">
        <f t="shared" ref="T47:T48" si="422">VLOOKUP(F47,$AI$2:$AL$5000,4,FALSE)</f>
        <v>2</v>
      </c>
      <c r="U47" s="9">
        <f t="shared" ref="U47:U48" si="423">IF(ISNA(T47),0,T47)</f>
        <v>2</v>
      </c>
      <c r="X47" s="9">
        <f t="shared" ref="X47:X48" si="424">VLOOKUP(F47,$AI$2:$AL$5000,3,FALSE)</f>
        <v>5783368</v>
      </c>
      <c r="Y47" s="348"/>
      <c r="Z47" s="9">
        <f>SUM(Y$7:Y47)</f>
        <v>0</v>
      </c>
      <c r="AC47" s="349">
        <f t="shared" ref="AC47" si="425">IF(ISNA(VLOOKUP(F47,$AI$2:$AS$5000,11,FALSE)),"", VLOOKUP(F47,$AI$2:$AS$5000,11,FALSE))</f>
        <v>0</v>
      </c>
      <c r="AI47" s="327" t="s">
        <v>1804</v>
      </c>
      <c r="AJ47" s="327">
        <v>1805198</v>
      </c>
      <c r="AK47" s="327">
        <v>5783379</v>
      </c>
      <c r="AL47" s="327">
        <v>2</v>
      </c>
      <c r="AM47" s="327">
        <v>2</v>
      </c>
      <c r="AN47" s="327">
        <v>21</v>
      </c>
      <c r="AO47" s="327">
        <v>1</v>
      </c>
      <c r="AP47" s="327">
        <v>0</v>
      </c>
      <c r="AQ47" s="327">
        <v>0</v>
      </c>
      <c r="AR47" s="327">
        <v>0</v>
      </c>
      <c r="AS47" s="327"/>
    </row>
    <row r="48" spans="1:50" ht="26.25" thickBot="1">
      <c r="A48" s="211">
        <f t="shared" si="1"/>
        <v>0</v>
      </c>
      <c r="B48" s="23" t="str">
        <f t="shared" ref="B48:D48" si="426">B46</f>
        <v>GGFV52FA</v>
      </c>
      <c r="C48" s="219" t="str">
        <f t="shared" si="426"/>
        <v>Minor Must</v>
      </c>
      <c r="D48" s="45" t="str">
        <f t="shared" si="426"/>
        <v>AF. 4.1.3</v>
      </c>
      <c r="E48" s="24" t="str">
        <f>Labels!$C$104</f>
        <v>Answer 2 / Evidence</v>
      </c>
      <c r="F48" s="221"/>
      <c r="G48" s="222"/>
      <c r="H48" s="25" t="str">
        <f t="shared" si="411"/>
        <v/>
      </c>
      <c r="I48" s="25" t="str">
        <f t="shared" si="412"/>
        <v/>
      </c>
      <c r="J48" s="25" t="str">
        <f t="shared" si="413"/>
        <v/>
      </c>
      <c r="K48" s="25" t="str">
        <f t="shared" si="414"/>
        <v>X</v>
      </c>
      <c r="L48" s="27" t="str">
        <f t="shared" ref="L48" si="427">L46</f>
        <v/>
      </c>
      <c r="M48" s="21"/>
      <c r="N48" s="22" t="e">
        <f t="shared" si="416"/>
        <v>#VALUE!</v>
      </c>
      <c r="O48" s="22" t="str">
        <f t="shared" ref="O48" si="428">IF(ISERR(N48),D46,N48)</f>
        <v>AF. 4.1.3</v>
      </c>
      <c r="P48" s="22" t="str">
        <f t="shared" si="418"/>
        <v/>
      </c>
      <c r="Q48" s="22" t="str">
        <f t="shared" si="419"/>
        <v/>
      </c>
      <c r="R48" s="9" t="e">
        <f t="shared" si="420"/>
        <v>#N/A</v>
      </c>
      <c r="S48" s="9">
        <f t="shared" si="421"/>
        <v>0</v>
      </c>
      <c r="T48" s="9" t="e">
        <f t="shared" si="422"/>
        <v>#N/A</v>
      </c>
      <c r="U48" s="9">
        <f t="shared" si="423"/>
        <v>0</v>
      </c>
      <c r="V48" s="9">
        <f t="shared" ref="V48" si="429">IF(U48=0,U47,U48)</f>
        <v>2</v>
      </c>
      <c r="W48" s="346">
        <v>2</v>
      </c>
      <c r="X48" s="9" t="e">
        <f t="shared" si="424"/>
        <v>#N/A</v>
      </c>
      <c r="Y48" s="348"/>
      <c r="Z48" s="9">
        <f>SUM(Y$7:Y48)</f>
        <v>0</v>
      </c>
      <c r="AE48" s="9">
        <f t="shared" ref="AE48" si="430">MIN(AH48,V48)</f>
        <v>2</v>
      </c>
      <c r="AH48" s="9">
        <v>2</v>
      </c>
      <c r="AI48" s="327" t="s">
        <v>1805</v>
      </c>
      <c r="AJ48" s="327">
        <v>1805199</v>
      </c>
      <c r="AK48" s="327">
        <v>5783383</v>
      </c>
      <c r="AL48" s="327">
        <v>0</v>
      </c>
      <c r="AM48" s="327">
        <v>6</v>
      </c>
      <c r="AN48" s="327">
        <v>21</v>
      </c>
      <c r="AO48" s="327">
        <v>1</v>
      </c>
      <c r="AP48" s="327">
        <v>0</v>
      </c>
      <c r="AQ48" s="327">
        <v>1</v>
      </c>
      <c r="AR48" s="327">
        <v>0</v>
      </c>
      <c r="AS48" s="327"/>
      <c r="AU48" s="9">
        <v>0</v>
      </c>
      <c r="AV48" s="9">
        <f>U47</f>
        <v>2</v>
      </c>
    </row>
    <row r="49" spans="1:50" ht="25.5">
      <c r="A49" s="211">
        <f t="shared" si="1"/>
        <v>0</v>
      </c>
      <c r="B49" s="67" t="s">
        <v>1158</v>
      </c>
      <c r="C49" s="142" t="s">
        <v>1094</v>
      </c>
      <c r="D49" s="43" t="s">
        <v>2401</v>
      </c>
      <c r="E49" s="217" t="str">
        <f>Labels!$C$54</f>
        <v>Control Point</v>
      </c>
      <c r="F49" s="26" t="s">
        <v>2402</v>
      </c>
      <c r="G49" s="30" t="str">
        <f>IF(OR(ISERR(P50),ISERR(P51),ISERR(Q50),ISERR(Q51)),Labels!$C$94,Q49)</f>
        <v>Input Accepted</v>
      </c>
      <c r="H49" s="15" t="str">
        <f t="shared" ref="H49" si="431">IF(F50&lt;&gt;"",IF(TRIM(VLOOKUP(F50,$AI$2:$AR$5000,8,FALSE))="1","X",""),"")</f>
        <v/>
      </c>
      <c r="I49" s="15" t="str">
        <f t="shared" ref="I49" si="432">IF(F50&lt;&gt;"",IF(TRIM(VLOOKUP(F50,$AI$2:$AR$5000,9,FALSE))="1","X",""),"")</f>
        <v/>
      </c>
      <c r="J49" s="15" t="str">
        <f t="shared" ref="J49" si="433">IF(TRIM(""&amp;G51)&lt;&gt;"","X","")</f>
        <v/>
      </c>
      <c r="K49" s="15" t="str">
        <f t="shared" ref="K49" si="434">IF(TRIM(""&amp;G50)&lt;&gt;"","X","")</f>
        <v>X</v>
      </c>
      <c r="L49" s="31" t="str">
        <f>IF(G49&lt;&gt;Labels!$C$92,"X","")</f>
        <v/>
      </c>
      <c r="M49" s="16"/>
      <c r="N49" s="17">
        <v>1805195</v>
      </c>
      <c r="O49" s="17">
        <v>15573</v>
      </c>
      <c r="P49" s="17"/>
      <c r="Q49" s="22" t="str">
        <f>IF(F50="",Labels!$C$93,R49)</f>
        <v>Input Accepted</v>
      </c>
      <c r="R49" s="9" t="str">
        <f t="shared" ref="R49" si="435"><![CDATA[IF(OR(O50&""<>D49&"",O51&""<>D49&""),"You are not allowed to copy cells in the answer column. Press Ctrl-z immediately to attempt to fix this error.",S49)]]></f>
        <v>Input Accepted</v>
      </c>
      <c r="S49" s="9" t="str">
        <f>IF(AND(OR(H49="X",S50=6,C49=Labels!$C$49,C49=Labels!$C$46,AX49="Y"),Q50=""),Labels!$C$95,T49)</f>
        <v>Input Accepted</v>
      </c>
      <c r="T49" s="345" t="str">
        <f>IF(OR(S51=6,AND(S51&gt;0,S50=6)),Labels!$C$96,IF(S51=1,Labels!$C$143,U49))</f>
        <v>Input Accepted</v>
      </c>
      <c r="U49" s="9" t="str">
        <f>IF(AND(S51&gt;0,U51&lt;=U50),Labels!C$97,V49)</f>
        <v>Input Accepted</v>
      </c>
      <c r="V49" s="9" t="str">
        <f>IF(AND(S51&gt;0,Q51=""),Labels!$C$98,W49)</f>
        <v>Input Accepted</v>
      </c>
      <c r="W49" s="9" t="str">
        <f>IF(AND(S51=0,Q51&lt;&gt;""),Labels!$C$99,Labels!$C$92)</f>
        <v>Input Accepted</v>
      </c>
      <c r="Y49" s="9">
        <f t="shared" ref="Y49" si="436">IF(H49="X",1,0)</f>
        <v>0</v>
      </c>
      <c r="Z49" s="9">
        <f>SUM(Y$7:Y49)</f>
        <v>0</v>
      </c>
      <c r="AA49" s="9" t="str">
        <f t="shared" ref="AA49" si="437">Q50</f>
        <v>None</v>
      </c>
      <c r="AB49" s="9">
        <f t="shared" ref="AB49" si="438">VLOOKUP(P50,$AI$2:$AN$5000,6,FALSE)</f>
        <v>21</v>
      </c>
      <c r="AC49" s="9" t="str">
        <f t="shared" ref="AC49" si="439">Q51</f>
        <v/>
      </c>
      <c r="AD49" s="9">
        <f t="shared" ref="AD49" si="440">IF(TRIM(F50)="",1,0)</f>
        <v>0</v>
      </c>
      <c r="AF49" s="346">
        <f t="shared" ref="AF49" si="441">SUM($AD$7:$AD$5000)</f>
        <v>0</v>
      </c>
      <c r="AG49" s="9">
        <f>IF(AND(H49="X",C49=Labels!C91),1,0)</f>
        <v>0</v>
      </c>
      <c r="AI49" s="327" t="s">
        <v>1806</v>
      </c>
      <c r="AJ49" s="327">
        <v>1805199</v>
      </c>
      <c r="AK49" s="327">
        <v>5783382</v>
      </c>
      <c r="AL49" s="327">
        <v>0</v>
      </c>
      <c r="AM49" s="327">
        <v>5</v>
      </c>
      <c r="AN49" s="327">
        <v>21</v>
      </c>
      <c r="AO49" s="327">
        <v>0</v>
      </c>
      <c r="AP49" s="327">
        <v>1</v>
      </c>
      <c r="AQ49" s="327">
        <v>0</v>
      </c>
      <c r="AR49" s="327">
        <v>0</v>
      </c>
      <c r="AS49" s="327"/>
      <c r="AX49" s="9" t="s">
        <v>664</v>
      </c>
    </row>
    <row r="50" spans="1:50" ht="25.5">
      <c r="A50" s="211">
        <f t="shared" si="1"/>
        <v>0</v>
      </c>
      <c r="B50" s="18" t="s">
        <v>1158</v>
      </c>
      <c r="C50" s="218" t="str">
        <f t="shared" ref="C50" si="442">C49</f>
        <v>Minor Must</v>
      </c>
      <c r="D50" s="44" t="str">
        <f t="shared" ref="D50" si="443">D49</f>
        <v>AF. 4.2.1</v>
      </c>
      <c r="E50" s="19" t="str">
        <f>Labels!$C$103</f>
        <v>Answer 1 / Comment</v>
      </c>
      <c r="F50" s="62" t="str">
        <f>$AI$40</f>
        <v>AF. 4.2.1 -Yes</v>
      </c>
      <c r="G50" s="46" t="s">
        <v>2826</v>
      </c>
      <c r="H50" s="20" t="str">
        <f t="shared" ref="H50:H51" si="444">H49</f>
        <v/>
      </c>
      <c r="I50" s="20" t="str">
        <f t="shared" ref="I50:I51" si="445">I49</f>
        <v/>
      </c>
      <c r="J50" s="20" t="str">
        <f t="shared" ref="J50:J51" si="446">J49</f>
        <v/>
      </c>
      <c r="K50" s="20" t="str">
        <f t="shared" ref="K50:K51" si="447">K49</f>
        <v>X</v>
      </c>
      <c r="L50" s="28" t="str">
        <f t="shared" ref="L50" si="448">L49</f>
        <v/>
      </c>
      <c r="M50" s="21"/>
      <c r="N50" s="22" t="str">
        <f t="shared" ref="N50:N51" si="449">LEFT(F50,FIND(" -",F50)-1)</f>
        <v>AF. 4.2.1</v>
      </c>
      <c r="O50" s="22" t="str">
        <f t="shared" ref="O50" si="450">IF(ISERR(N50),D49,N50)</f>
        <v>AF. 4.2.1</v>
      </c>
      <c r="P50" s="22" t="str">
        <f t="shared" ref="P50:P51" si="451">TRIM(F50&amp;"")</f>
        <v>AF. 4.2.1 -Yes</v>
      </c>
      <c r="Q50" s="22" t="str">
        <f t="shared" ref="Q50:Q51" si="452">TRIM(G50&amp;"")</f>
        <v>None</v>
      </c>
      <c r="R50" s="9">
        <f t="shared" ref="R50:R51" si="453">VLOOKUP(F50,$AI$2:$AM$5000,5,FALSE)</f>
        <v>2</v>
      </c>
      <c r="S50" s="9">
        <f t="shared" ref="S50:S51" si="454">IF(ISNA(R50),0,R50)</f>
        <v>2</v>
      </c>
      <c r="T50" s="9">
        <f t="shared" ref="T50:T51" si="455">VLOOKUP(F50,$AI$2:$AL$5000,4,FALSE)</f>
        <v>2</v>
      </c>
      <c r="U50" s="9">
        <f t="shared" ref="U50:U51" si="456">IF(ISNA(T50),0,T50)</f>
        <v>2</v>
      </c>
      <c r="X50" s="9">
        <f t="shared" ref="X50:X51" si="457">VLOOKUP(F50,$AI$2:$AL$5000,3,FALSE)</f>
        <v>5783371</v>
      </c>
      <c r="Y50" s="348"/>
      <c r="Z50" s="9">
        <f>SUM(Y$7:Y50)</f>
        <v>0</v>
      </c>
      <c r="AC50" s="349">
        <f t="shared" ref="AC50" si="458">IF(ISNA(VLOOKUP(F50,$AI$2:$AS$5000,11,FALSE)),"", VLOOKUP(F50,$AI$2:$AS$5000,11,FALSE))</f>
        <v>0</v>
      </c>
      <c r="AI50" s="327" t="s">
        <v>1807</v>
      </c>
      <c r="AJ50" s="327">
        <v>1805199</v>
      </c>
      <c r="AK50" s="327">
        <v>5783381</v>
      </c>
      <c r="AL50" s="327">
        <v>2</v>
      </c>
      <c r="AM50" s="327">
        <v>2</v>
      </c>
      <c r="AN50" s="327">
        <v>21</v>
      </c>
      <c r="AO50" s="327">
        <v>1</v>
      </c>
      <c r="AP50" s="327">
        <v>0</v>
      </c>
      <c r="AQ50" s="327">
        <v>0</v>
      </c>
      <c r="AR50" s="327">
        <v>0</v>
      </c>
      <c r="AS50" s="327"/>
    </row>
    <row r="51" spans="1:50" ht="26.25" thickBot="1">
      <c r="A51" s="211">
        <f t="shared" si="1"/>
        <v>0</v>
      </c>
      <c r="B51" s="23" t="str">
        <f t="shared" ref="B51:D51" si="459">B49</f>
        <v>GGFV52FA</v>
      </c>
      <c r="C51" s="219" t="str">
        <f t="shared" si="459"/>
        <v>Minor Must</v>
      </c>
      <c r="D51" s="45" t="str">
        <f t="shared" si="459"/>
        <v>AF. 4.2.1</v>
      </c>
      <c r="E51" s="24" t="str">
        <f>Labels!$C$104</f>
        <v>Answer 2 / Evidence</v>
      </c>
      <c r="F51" s="221"/>
      <c r="G51" s="222"/>
      <c r="H51" s="25" t="str">
        <f t="shared" si="444"/>
        <v/>
      </c>
      <c r="I51" s="25" t="str">
        <f t="shared" si="445"/>
        <v/>
      </c>
      <c r="J51" s="25" t="str">
        <f t="shared" si="446"/>
        <v/>
      </c>
      <c r="K51" s="25" t="str">
        <f t="shared" si="447"/>
        <v>X</v>
      </c>
      <c r="L51" s="27" t="str">
        <f t="shared" ref="L51" si="460">L49</f>
        <v/>
      </c>
      <c r="M51" s="21"/>
      <c r="N51" s="22" t="e">
        <f t="shared" si="449"/>
        <v>#VALUE!</v>
      </c>
      <c r="O51" s="22" t="str">
        <f t="shared" ref="O51" si="461">IF(ISERR(N51),D49,N51)</f>
        <v>AF. 4.2.1</v>
      </c>
      <c r="P51" s="22" t="str">
        <f t="shared" si="451"/>
        <v/>
      </c>
      <c r="Q51" s="22" t="str">
        <f t="shared" si="452"/>
        <v/>
      </c>
      <c r="R51" s="9" t="e">
        <f t="shared" si="453"/>
        <v>#N/A</v>
      </c>
      <c r="S51" s="9">
        <f t="shared" si="454"/>
        <v>0</v>
      </c>
      <c r="T51" s="9" t="e">
        <f t="shared" si="455"/>
        <v>#N/A</v>
      </c>
      <c r="U51" s="9">
        <f t="shared" si="456"/>
        <v>0</v>
      </c>
      <c r="V51" s="9">
        <f t="shared" ref="V51" si="462">IF(U51=0,U50,U51)</f>
        <v>2</v>
      </c>
      <c r="W51" s="346">
        <v>2</v>
      </c>
      <c r="X51" s="9" t="e">
        <f t="shared" si="457"/>
        <v>#N/A</v>
      </c>
      <c r="Y51" s="348"/>
      <c r="Z51" s="9">
        <f>SUM(Y$7:Y51)</f>
        <v>0</v>
      </c>
      <c r="AE51" s="9">
        <f t="shared" ref="AE51" si="463">MIN(AH51,V51)</f>
        <v>2</v>
      </c>
      <c r="AH51" s="9">
        <v>2</v>
      </c>
      <c r="AI51" s="327" t="s">
        <v>1808</v>
      </c>
      <c r="AJ51" s="327">
        <v>1805200</v>
      </c>
      <c r="AK51" s="327">
        <v>5783386</v>
      </c>
      <c r="AL51" s="327">
        <v>0</v>
      </c>
      <c r="AM51" s="327">
        <v>6</v>
      </c>
      <c r="AN51" s="327">
        <v>21</v>
      </c>
      <c r="AO51" s="327">
        <v>1</v>
      </c>
      <c r="AP51" s="327">
        <v>0</v>
      </c>
      <c r="AQ51" s="327">
        <v>1</v>
      </c>
      <c r="AR51" s="327">
        <v>0</v>
      </c>
      <c r="AS51" s="327"/>
      <c r="AU51" s="9">
        <v>0</v>
      </c>
      <c r="AV51" s="9">
        <f>U50</f>
        <v>2</v>
      </c>
    </row>
    <row r="52" spans="1:50" ht="102">
      <c r="A52" s="211">
        <f t="shared" si="1"/>
        <v>0</v>
      </c>
      <c r="B52" s="67" t="s">
        <v>1158</v>
      </c>
      <c r="C52" s="142" t="s">
        <v>1093</v>
      </c>
      <c r="D52" s="43" t="s">
        <v>2403</v>
      </c>
      <c r="E52" s="217" t="str">
        <f>Labels!$C$54</f>
        <v>Control Point</v>
      </c>
      <c r="F52" s="26" t="s">
        <v>2404</v>
      </c>
      <c r="G52" s="30" t="str">
        <f>IF(OR(ISERR(P53),ISERR(P54),ISERR(Q53),ISERR(Q54)),Labels!$C$94,Q52)</f>
        <v>Input Accepted</v>
      </c>
      <c r="H52" s="15" t="str">
        <f t="shared" ref="H52" si="464">IF(F53&lt;&gt;"",IF(TRIM(VLOOKUP(F53,$AI$2:$AR$5000,8,FALSE))="1","X",""),"")</f>
        <v/>
      </c>
      <c r="I52" s="15" t="str">
        <f t="shared" ref="I52" si="465">IF(F53&lt;&gt;"",IF(TRIM(VLOOKUP(F53,$AI$2:$AR$5000,9,FALSE))="1","X",""),"")</f>
        <v/>
      </c>
      <c r="J52" s="15" t="str">
        <f t="shared" ref="J52" si="466">IF(TRIM(""&amp;G54)&lt;&gt;"","X","")</f>
        <v/>
      </c>
      <c r="K52" s="15" t="str">
        <f t="shared" ref="K52" si="467">IF(TRIM(""&amp;G53)&lt;&gt;"","X","")</f>
        <v>X</v>
      </c>
      <c r="L52" s="31" t="str">
        <f>IF(G52&lt;&gt;Labels!$C$92,"X","")</f>
        <v/>
      </c>
      <c r="M52" s="16"/>
      <c r="N52" s="17">
        <v>1805196</v>
      </c>
      <c r="O52" s="17">
        <v>15573</v>
      </c>
      <c r="P52" s="17"/>
      <c r="Q52" s="22" t="str">
        <f>IF(F53="",Labels!$C$93,R52)</f>
        <v>Input Accepted</v>
      </c>
      <c r="R52" s="9" t="str">
        <f t="shared" ref="R52" si="468"><![CDATA[IF(OR(O53&""<>D52&"",O54&""<>D52&""),"You are not allowed to copy cells in the answer column. Press Ctrl-z immediately to attempt to fix this error.",S52)]]></f>
        <v>Input Accepted</v>
      </c>
      <c r="S52" s="9" t="str">
        <f>IF(AND(OR(H52="X",S53=6,C52=Labels!$C$49,C52=Labels!$C$46,AX52="Y"),Q53=""),Labels!$C$95,T52)</f>
        <v>Input Accepted</v>
      </c>
      <c r="T52" s="345" t="str">
        <f>IF(OR(S54=6,AND(S54&gt;0,S53=6)),Labels!$C$96,IF(S54=1,Labels!$C$143,U52))</f>
        <v>Input Accepted</v>
      </c>
      <c r="U52" s="9" t="str">
        <f>IF(AND(S54&gt;0,U54&lt;=U53),Labels!C$97,V52)</f>
        <v>Input Accepted</v>
      </c>
      <c r="V52" s="9" t="str">
        <f>IF(AND(S54&gt;0,Q54=""),Labels!$C$98,W52)</f>
        <v>Input Accepted</v>
      </c>
      <c r="W52" s="9" t="str">
        <f>IF(AND(S54=0,Q54&lt;&gt;""),Labels!$C$99,Labels!$C$92)</f>
        <v>Input Accepted</v>
      </c>
      <c r="Y52" s="9">
        <f t="shared" ref="Y52" si="469">IF(H52="X",1,0)</f>
        <v>0</v>
      </c>
      <c r="Z52" s="9">
        <f>SUM(Y$7:Y52)</f>
        <v>0</v>
      </c>
      <c r="AA52" s="9" t="str">
        <f t="shared" ref="AA52" si="470">Q53</f>
        <v>None</v>
      </c>
      <c r="AB52" s="9">
        <f t="shared" ref="AB52" si="471">VLOOKUP(P53,$AI$2:$AN$5000,6,FALSE)</f>
        <v>21</v>
      </c>
      <c r="AC52" s="9" t="str">
        <f t="shared" ref="AC52" si="472">Q54</f>
        <v/>
      </c>
      <c r="AD52" s="9">
        <f t="shared" ref="AD52" si="473">IF(TRIM(F53)="",1,0)</f>
        <v>0</v>
      </c>
      <c r="AF52" s="346">
        <f t="shared" ref="AF52" si="474">SUM($AD$7:$AD$5000)</f>
        <v>0</v>
      </c>
      <c r="AG52" s="9">
        <f>IF(AND(H52="X",C52=Labels!C94),1,0)</f>
        <v>0</v>
      </c>
      <c r="AI52" s="327" t="s">
        <v>1809</v>
      </c>
      <c r="AJ52" s="327">
        <v>1805200</v>
      </c>
      <c r="AK52" s="327">
        <v>5783385</v>
      </c>
      <c r="AL52" s="327">
        <v>0</v>
      </c>
      <c r="AM52" s="327">
        <v>5</v>
      </c>
      <c r="AN52" s="327">
        <v>21</v>
      </c>
      <c r="AO52" s="327">
        <v>0</v>
      </c>
      <c r="AP52" s="327">
        <v>1</v>
      </c>
      <c r="AQ52" s="327">
        <v>0</v>
      </c>
      <c r="AR52" s="327">
        <v>0</v>
      </c>
      <c r="AS52" s="327"/>
      <c r="AX52" s="9" t="s">
        <v>664</v>
      </c>
    </row>
    <row r="53" spans="1:50" ht="25.5">
      <c r="A53" s="211">
        <f t="shared" si="1"/>
        <v>0</v>
      </c>
      <c r="B53" s="18" t="s">
        <v>1158</v>
      </c>
      <c r="C53" s="218" t="str">
        <f t="shared" ref="C53" si="475">C52</f>
        <v>Major Must</v>
      </c>
      <c r="D53" s="44" t="str">
        <f t="shared" ref="D53" si="476">D52</f>
        <v>AF. 4.2.2</v>
      </c>
      <c r="E53" s="19" t="str">
        <f>Labels!$C$103</f>
        <v>Answer 1 / Comment</v>
      </c>
      <c r="F53" s="62" t="str">
        <f>$AI$42</f>
        <v>AF. 4.2.2 -Yes</v>
      </c>
      <c r="G53" s="46" t="s">
        <v>2826</v>
      </c>
      <c r="H53" s="20" t="str">
        <f t="shared" ref="H53:H54" si="477">H52</f>
        <v/>
      </c>
      <c r="I53" s="20" t="str">
        <f t="shared" ref="I53:I54" si="478">I52</f>
        <v/>
      </c>
      <c r="J53" s="20" t="str">
        <f t="shared" ref="J53:J54" si="479">J52</f>
        <v/>
      </c>
      <c r="K53" s="20" t="str">
        <f t="shared" ref="K53:K54" si="480">K52</f>
        <v>X</v>
      </c>
      <c r="L53" s="28" t="str">
        <f t="shared" ref="L53" si="481">L52</f>
        <v/>
      </c>
      <c r="M53" s="21"/>
      <c r="N53" s="22" t="str">
        <f t="shared" ref="N53:N54" si="482">LEFT(F53,FIND(" -",F53)-1)</f>
        <v>AF. 4.2.2</v>
      </c>
      <c r="O53" s="22" t="str">
        <f t="shared" ref="O53" si="483">IF(ISERR(N53),D52,N53)</f>
        <v>AF. 4.2.2</v>
      </c>
      <c r="P53" s="22" t="str">
        <f t="shared" ref="P53:P54" si="484">TRIM(F53&amp;"")</f>
        <v>AF. 4.2.2 -Yes</v>
      </c>
      <c r="Q53" s="22" t="str">
        <f t="shared" ref="Q53:Q54" si="485">TRIM(G53&amp;"")</f>
        <v>None</v>
      </c>
      <c r="R53" s="9">
        <f t="shared" ref="R53:R54" si="486">VLOOKUP(F53,$AI$2:$AM$5000,5,FALSE)</f>
        <v>2</v>
      </c>
      <c r="S53" s="9">
        <f t="shared" ref="S53:S54" si="487">IF(ISNA(R53),0,R53)</f>
        <v>2</v>
      </c>
      <c r="T53" s="9">
        <f t="shared" ref="T53:T54" si="488">VLOOKUP(F53,$AI$2:$AL$5000,4,FALSE)</f>
        <v>2</v>
      </c>
      <c r="U53" s="9">
        <f t="shared" ref="U53:U54" si="489">IF(ISNA(T53),0,T53)</f>
        <v>2</v>
      </c>
      <c r="X53" s="9">
        <f t="shared" ref="X53:X54" si="490">VLOOKUP(F53,$AI$2:$AL$5000,3,FALSE)</f>
        <v>5783374</v>
      </c>
      <c r="Y53" s="348"/>
      <c r="Z53" s="9">
        <f>SUM(Y$7:Y53)</f>
        <v>0</v>
      </c>
      <c r="AC53" s="349">
        <f t="shared" ref="AC53" si="491">IF(ISNA(VLOOKUP(F53,$AI$2:$AS$5000,11,FALSE)),"", VLOOKUP(F53,$AI$2:$AS$5000,11,FALSE))</f>
        <v>0</v>
      </c>
      <c r="AI53" s="327" t="s">
        <v>1810</v>
      </c>
      <c r="AJ53" s="327">
        <v>1805200</v>
      </c>
      <c r="AK53" s="327">
        <v>5783384</v>
      </c>
      <c r="AL53" s="327">
        <v>2</v>
      </c>
      <c r="AM53" s="327">
        <v>2</v>
      </c>
      <c r="AN53" s="327">
        <v>21</v>
      </c>
      <c r="AO53" s="327">
        <v>1</v>
      </c>
      <c r="AP53" s="327">
        <v>0</v>
      </c>
      <c r="AQ53" s="327">
        <v>0</v>
      </c>
      <c r="AR53" s="327">
        <v>0</v>
      </c>
      <c r="AS53" s="327"/>
    </row>
    <row r="54" spans="1:50" ht="26.25" thickBot="1">
      <c r="A54" s="211">
        <f t="shared" si="1"/>
        <v>0</v>
      </c>
      <c r="B54" s="23" t="str">
        <f t="shared" ref="B54:D54" si="492">B52</f>
        <v>GGFV52FA</v>
      </c>
      <c r="C54" s="219" t="str">
        <f t="shared" si="492"/>
        <v>Major Must</v>
      </c>
      <c r="D54" s="45" t="str">
        <f t="shared" si="492"/>
        <v>AF. 4.2.2</v>
      </c>
      <c r="E54" s="24" t="str">
        <f>Labels!$C$104</f>
        <v>Answer 2 / Evidence</v>
      </c>
      <c r="F54" s="221"/>
      <c r="G54" s="222"/>
      <c r="H54" s="25" t="str">
        <f t="shared" si="477"/>
        <v/>
      </c>
      <c r="I54" s="25" t="str">
        <f t="shared" si="478"/>
        <v/>
      </c>
      <c r="J54" s="25" t="str">
        <f t="shared" si="479"/>
        <v/>
      </c>
      <c r="K54" s="25" t="str">
        <f t="shared" si="480"/>
        <v>X</v>
      </c>
      <c r="L54" s="27" t="str">
        <f t="shared" ref="L54" si="493">L52</f>
        <v/>
      </c>
      <c r="M54" s="21"/>
      <c r="N54" s="22" t="e">
        <f t="shared" si="482"/>
        <v>#VALUE!</v>
      </c>
      <c r="O54" s="22" t="str">
        <f t="shared" ref="O54" si="494">IF(ISERR(N54),D52,N54)</f>
        <v>AF. 4.2.2</v>
      </c>
      <c r="P54" s="22" t="str">
        <f t="shared" si="484"/>
        <v/>
      </c>
      <c r="Q54" s="22" t="str">
        <f t="shared" si="485"/>
        <v/>
      </c>
      <c r="R54" s="9" t="e">
        <f t="shared" si="486"/>
        <v>#N/A</v>
      </c>
      <c r="S54" s="9">
        <f t="shared" si="487"/>
        <v>0</v>
      </c>
      <c r="T54" s="9" t="e">
        <f t="shared" si="488"/>
        <v>#N/A</v>
      </c>
      <c r="U54" s="9">
        <f t="shared" si="489"/>
        <v>0</v>
      </c>
      <c r="V54" s="9">
        <f t="shared" ref="V54" si="495">IF(U54=0,U53,U54)</f>
        <v>2</v>
      </c>
      <c r="W54" s="346">
        <v>2</v>
      </c>
      <c r="X54" s="9" t="e">
        <f t="shared" si="490"/>
        <v>#N/A</v>
      </c>
      <c r="Y54" s="348"/>
      <c r="Z54" s="9">
        <f>SUM(Y$7:Y54)</f>
        <v>0</v>
      </c>
      <c r="AE54" s="9">
        <f t="shared" ref="AE54" si="496">MIN(AH54,V54)</f>
        <v>2</v>
      </c>
      <c r="AH54" s="9">
        <v>2</v>
      </c>
      <c r="AI54" s="327" t="s">
        <v>1811</v>
      </c>
      <c r="AJ54" s="327">
        <v>1805201</v>
      </c>
      <c r="AK54" s="327">
        <v>5783389</v>
      </c>
      <c r="AL54" s="327">
        <v>0</v>
      </c>
      <c r="AM54" s="327">
        <v>6</v>
      </c>
      <c r="AN54" s="327">
        <v>21</v>
      </c>
      <c r="AO54" s="327">
        <v>1</v>
      </c>
      <c r="AP54" s="327">
        <v>0</v>
      </c>
      <c r="AQ54" s="327">
        <v>1</v>
      </c>
      <c r="AR54" s="327">
        <v>0</v>
      </c>
      <c r="AS54" s="327"/>
      <c r="AU54" s="9">
        <v>0</v>
      </c>
      <c r="AV54" s="9">
        <f>U53</f>
        <v>2</v>
      </c>
    </row>
    <row r="55" spans="1:50" ht="63.75">
      <c r="A55" s="211">
        <f t="shared" si="1"/>
        <v>0</v>
      </c>
      <c r="B55" s="67" t="s">
        <v>1158</v>
      </c>
      <c r="C55" s="142" t="s">
        <v>1094</v>
      </c>
      <c r="D55" s="43" t="s">
        <v>2405</v>
      </c>
      <c r="E55" s="217" t="str">
        <f>Labels!$C$54</f>
        <v>Control Point</v>
      </c>
      <c r="F55" s="26" t="s">
        <v>2406</v>
      </c>
      <c r="G55" s="30" t="str">
        <f>IF(OR(ISERR(P56),ISERR(P57),ISERR(Q56),ISERR(Q57)),Labels!$C$94,Q55)</f>
        <v>Input Accepted</v>
      </c>
      <c r="H55" s="15" t="str">
        <f t="shared" ref="H55" si="497">IF(F56&lt;&gt;"",IF(TRIM(VLOOKUP(F56,$AI$2:$AR$5000,8,FALSE))="1","X",""),"")</f>
        <v/>
      </c>
      <c r="I55" s="15" t="str">
        <f t="shared" ref="I55" si="498">IF(F56&lt;&gt;"",IF(TRIM(VLOOKUP(F56,$AI$2:$AR$5000,9,FALSE))="1","X",""),"")</f>
        <v/>
      </c>
      <c r="J55" s="15" t="str">
        <f t="shared" ref="J55" si="499">IF(TRIM(""&amp;G57)&lt;&gt;"","X","")</f>
        <v/>
      </c>
      <c r="K55" s="15" t="str">
        <f t="shared" ref="K55" si="500">IF(TRIM(""&amp;G56)&lt;&gt;"","X","")</f>
        <v>X</v>
      </c>
      <c r="L55" s="31" t="str">
        <f>IF(G55&lt;&gt;Labels!$C$92,"X","")</f>
        <v/>
      </c>
      <c r="M55" s="16"/>
      <c r="N55" s="17">
        <v>1805197</v>
      </c>
      <c r="O55" s="17">
        <v>15573</v>
      </c>
      <c r="P55" s="17"/>
      <c r="Q55" s="22" t="str">
        <f>IF(F56="",Labels!$C$93,R55)</f>
        <v>Input Accepted</v>
      </c>
      <c r="R55" s="9" t="str">
        <f t="shared" ref="R55" si="501"><![CDATA[IF(OR(O56&""<>D55&"",O57&""<>D55&""),"You are not allowed to copy cells in the answer column. Press Ctrl-z immediately to attempt to fix this error.",S55)]]></f>
        <v>Input Accepted</v>
      </c>
      <c r="S55" s="9" t="str">
        <f>IF(AND(OR(H55="X",S56=6,C55=Labels!$C$49,C55=Labels!$C$46,AX55="Y"),Q56=""),Labels!$C$95,T55)</f>
        <v>Input Accepted</v>
      </c>
      <c r="T55" s="345" t="str">
        <f>IF(OR(S57=6,AND(S57&gt;0,S56=6)),Labels!$C$96,IF(S57=1,Labels!$C$143,U55))</f>
        <v>Input Accepted</v>
      </c>
      <c r="U55" s="9" t="str">
        <f>IF(AND(S57&gt;0,U57&lt;=U56),Labels!C$97,V55)</f>
        <v>Input Accepted</v>
      </c>
      <c r="V55" s="9" t="str">
        <f>IF(AND(S57&gt;0,Q57=""),Labels!$C$98,W55)</f>
        <v>Input Accepted</v>
      </c>
      <c r="W55" s="9" t="str">
        <f>IF(AND(S57=0,Q57&lt;&gt;""),Labels!$C$99,Labels!$C$92)</f>
        <v>Input Accepted</v>
      </c>
      <c r="Y55" s="9">
        <f t="shared" ref="Y55" si="502">IF(H55="X",1,0)</f>
        <v>0</v>
      </c>
      <c r="Z55" s="9">
        <f>SUM(Y$7:Y55)</f>
        <v>0</v>
      </c>
      <c r="AA55" s="9" t="str">
        <f t="shared" ref="AA55" si="503">Q56</f>
        <v>None</v>
      </c>
      <c r="AB55" s="9">
        <f t="shared" ref="AB55" si="504">VLOOKUP(P56,$AI$2:$AN$5000,6,FALSE)</f>
        <v>21</v>
      </c>
      <c r="AC55" s="9" t="str">
        <f t="shared" ref="AC55" si="505">Q57</f>
        <v/>
      </c>
      <c r="AD55" s="9">
        <f t="shared" ref="AD55" si="506">IF(TRIM(F56)="",1,0)</f>
        <v>0</v>
      </c>
      <c r="AF55" s="346">
        <f t="shared" ref="AF55" si="507">SUM($AD$7:$AD$5000)</f>
        <v>0</v>
      </c>
      <c r="AG55" s="9">
        <f>IF(AND(H55="X",C55=Labels!C97),1,0)</f>
        <v>0</v>
      </c>
      <c r="AI55" s="327" t="s">
        <v>1812</v>
      </c>
      <c r="AJ55" s="327">
        <v>1805201</v>
      </c>
      <c r="AK55" s="327">
        <v>5783388</v>
      </c>
      <c r="AL55" s="327">
        <v>0</v>
      </c>
      <c r="AM55" s="327">
        <v>5</v>
      </c>
      <c r="AN55" s="327">
        <v>21</v>
      </c>
      <c r="AO55" s="327">
        <v>0</v>
      </c>
      <c r="AP55" s="327">
        <v>1</v>
      </c>
      <c r="AQ55" s="327">
        <v>0</v>
      </c>
      <c r="AR55" s="327">
        <v>0</v>
      </c>
      <c r="AS55" s="327"/>
      <c r="AX55" s="9" t="s">
        <v>664</v>
      </c>
    </row>
    <row r="56" spans="1:50" ht="25.5">
      <c r="A56" s="211">
        <f t="shared" si="1"/>
        <v>0</v>
      </c>
      <c r="B56" s="18" t="s">
        <v>1158</v>
      </c>
      <c r="C56" s="218" t="str">
        <f t="shared" ref="C56" si="508">C55</f>
        <v>Minor Must</v>
      </c>
      <c r="D56" s="44" t="str">
        <f t="shared" ref="D56" si="509">D55</f>
        <v>AF. 4.3.1</v>
      </c>
      <c r="E56" s="19" t="str">
        <f>Labels!$C$103</f>
        <v>Answer 1 / Comment</v>
      </c>
      <c r="F56" s="62" t="str">
        <f>$AI$45</f>
        <v>AF. 4.3.1 -Yes</v>
      </c>
      <c r="G56" s="46" t="s">
        <v>2826</v>
      </c>
      <c r="H56" s="20" t="str">
        <f t="shared" ref="H56:H57" si="510">H55</f>
        <v/>
      </c>
      <c r="I56" s="20" t="str">
        <f t="shared" ref="I56:I57" si="511">I55</f>
        <v/>
      </c>
      <c r="J56" s="20" t="str">
        <f t="shared" ref="J56:J57" si="512">J55</f>
        <v/>
      </c>
      <c r="K56" s="20" t="str">
        <f t="shared" ref="K56:K57" si="513">K55</f>
        <v>X</v>
      </c>
      <c r="L56" s="28" t="str">
        <f t="shared" ref="L56" si="514">L55</f>
        <v/>
      </c>
      <c r="M56" s="21"/>
      <c r="N56" s="22" t="str">
        <f t="shared" ref="N56:N57" si="515">LEFT(F56,FIND(" -",F56)-1)</f>
        <v>AF. 4.3.1</v>
      </c>
      <c r="O56" s="22" t="str">
        <f t="shared" ref="O56" si="516">IF(ISERR(N56),D55,N56)</f>
        <v>AF. 4.3.1</v>
      </c>
      <c r="P56" s="22" t="str">
        <f t="shared" ref="P56:P57" si="517">TRIM(F56&amp;"")</f>
        <v>AF. 4.3.1 -Yes</v>
      </c>
      <c r="Q56" s="22" t="str">
        <f t="shared" ref="Q56:Q57" si="518">TRIM(G56&amp;"")</f>
        <v>None</v>
      </c>
      <c r="R56" s="9">
        <f t="shared" ref="R56:R57" si="519">VLOOKUP(F56,$AI$2:$AM$5000,5,FALSE)</f>
        <v>2</v>
      </c>
      <c r="S56" s="9">
        <f t="shared" ref="S56:S57" si="520">IF(ISNA(R56),0,R56)</f>
        <v>2</v>
      </c>
      <c r="T56" s="9">
        <f t="shared" ref="T56:T57" si="521">VLOOKUP(F56,$AI$2:$AL$5000,4,FALSE)</f>
        <v>2</v>
      </c>
      <c r="U56" s="9">
        <f t="shared" ref="U56:U57" si="522">IF(ISNA(T56),0,T56)</f>
        <v>2</v>
      </c>
      <c r="X56" s="9">
        <f t="shared" ref="X56:X57" si="523">VLOOKUP(F56,$AI$2:$AL$5000,3,FALSE)</f>
        <v>5783376</v>
      </c>
      <c r="Y56" s="348"/>
      <c r="Z56" s="9">
        <f>SUM(Y$7:Y56)</f>
        <v>0</v>
      </c>
      <c r="AC56" s="349">
        <f t="shared" ref="AC56" si="524">IF(ISNA(VLOOKUP(F56,$AI$2:$AS$5000,11,FALSE)),"", VLOOKUP(F56,$AI$2:$AS$5000,11,FALSE))</f>
        <v>0</v>
      </c>
      <c r="AI56" s="327" t="s">
        <v>1813</v>
      </c>
      <c r="AJ56" s="327">
        <v>1805201</v>
      </c>
      <c r="AK56" s="327">
        <v>5783387</v>
      </c>
      <c r="AL56" s="327">
        <v>2</v>
      </c>
      <c r="AM56" s="327">
        <v>2</v>
      </c>
      <c r="AN56" s="327">
        <v>21</v>
      </c>
      <c r="AO56" s="327">
        <v>1</v>
      </c>
      <c r="AP56" s="327">
        <v>0</v>
      </c>
      <c r="AQ56" s="327">
        <v>0</v>
      </c>
      <c r="AR56" s="327">
        <v>0</v>
      </c>
      <c r="AS56" s="327"/>
    </row>
    <row r="57" spans="1:50" ht="26.25" thickBot="1">
      <c r="A57" s="211">
        <f t="shared" si="1"/>
        <v>0</v>
      </c>
      <c r="B57" s="23" t="str">
        <f t="shared" ref="B57:D57" si="525">B55</f>
        <v>GGFV52FA</v>
      </c>
      <c r="C57" s="219" t="str">
        <f t="shared" si="525"/>
        <v>Minor Must</v>
      </c>
      <c r="D57" s="45" t="str">
        <f t="shared" si="525"/>
        <v>AF. 4.3.1</v>
      </c>
      <c r="E57" s="24" t="str">
        <f>Labels!$C$104</f>
        <v>Answer 2 / Evidence</v>
      </c>
      <c r="F57" s="221"/>
      <c r="G57" s="222"/>
      <c r="H57" s="25" t="str">
        <f t="shared" si="510"/>
        <v/>
      </c>
      <c r="I57" s="25" t="str">
        <f t="shared" si="511"/>
        <v/>
      </c>
      <c r="J57" s="25" t="str">
        <f t="shared" si="512"/>
        <v/>
      </c>
      <c r="K57" s="25" t="str">
        <f t="shared" si="513"/>
        <v>X</v>
      </c>
      <c r="L57" s="27" t="str">
        <f t="shared" ref="L57" si="526">L55</f>
        <v/>
      </c>
      <c r="M57" s="21"/>
      <c r="N57" s="22" t="e">
        <f t="shared" si="515"/>
        <v>#VALUE!</v>
      </c>
      <c r="O57" s="22" t="str">
        <f t="shared" ref="O57" si="527">IF(ISERR(N57),D55,N57)</f>
        <v>AF. 4.3.1</v>
      </c>
      <c r="P57" s="22" t="str">
        <f t="shared" si="517"/>
        <v/>
      </c>
      <c r="Q57" s="22" t="str">
        <f t="shared" si="518"/>
        <v/>
      </c>
      <c r="R57" s="9" t="e">
        <f t="shared" si="519"/>
        <v>#N/A</v>
      </c>
      <c r="S57" s="9">
        <f t="shared" si="520"/>
        <v>0</v>
      </c>
      <c r="T57" s="9" t="e">
        <f t="shared" si="521"/>
        <v>#N/A</v>
      </c>
      <c r="U57" s="9">
        <f t="shared" si="522"/>
        <v>0</v>
      </c>
      <c r="V57" s="9">
        <f t="shared" ref="V57" si="528">IF(U57=0,U56,U57)</f>
        <v>2</v>
      </c>
      <c r="W57" s="346">
        <v>2</v>
      </c>
      <c r="X57" s="9" t="e">
        <f t="shared" si="523"/>
        <v>#N/A</v>
      </c>
      <c r="Y57" s="348"/>
      <c r="Z57" s="9">
        <f>SUM(Y$7:Y57)</f>
        <v>0</v>
      </c>
      <c r="AE57" s="9">
        <f t="shared" ref="AE57" si="529">MIN(AH57,V57)</f>
        <v>2</v>
      </c>
      <c r="AH57" s="9">
        <v>2</v>
      </c>
      <c r="AI57" s="327" t="s">
        <v>1814</v>
      </c>
      <c r="AJ57" s="327">
        <v>1805202</v>
      </c>
      <c r="AK57" s="327">
        <v>5783392</v>
      </c>
      <c r="AL57" s="327">
        <v>0</v>
      </c>
      <c r="AM57" s="327">
        <v>6</v>
      </c>
      <c r="AN57" s="327">
        <v>21</v>
      </c>
      <c r="AO57" s="327">
        <v>1</v>
      </c>
      <c r="AP57" s="327">
        <v>0</v>
      </c>
      <c r="AQ57" s="327">
        <v>1</v>
      </c>
      <c r="AR57" s="327">
        <v>0</v>
      </c>
      <c r="AS57" s="327"/>
      <c r="AU57" s="9">
        <v>0</v>
      </c>
      <c r="AV57" s="9">
        <f>U56</f>
        <v>2</v>
      </c>
    </row>
    <row r="58" spans="1:50" ht="25.5">
      <c r="A58" s="211">
        <f t="shared" si="1"/>
        <v>0</v>
      </c>
      <c r="B58" s="67" t="s">
        <v>1158</v>
      </c>
      <c r="C58" s="142" t="s">
        <v>1094</v>
      </c>
      <c r="D58" s="43" t="s">
        <v>2407</v>
      </c>
      <c r="E58" s="217" t="str">
        <f>Labels!$C$54</f>
        <v>Control Point</v>
      </c>
      <c r="F58" s="26" t="s">
        <v>2408</v>
      </c>
      <c r="G58" s="30" t="str">
        <f>IF(OR(ISERR(P59),ISERR(P60),ISERR(Q59),ISERR(Q60)),Labels!$C$94,Q58)</f>
        <v>Input Accepted</v>
      </c>
      <c r="H58" s="15" t="str">
        <f t="shared" ref="H58" si="530">IF(F59&lt;&gt;"",IF(TRIM(VLOOKUP(F59,$AI$2:$AR$5000,8,FALSE))="1","X",""),"")</f>
        <v/>
      </c>
      <c r="I58" s="15" t="str">
        <f t="shared" ref="I58" si="531">IF(F59&lt;&gt;"",IF(TRIM(VLOOKUP(F59,$AI$2:$AR$5000,9,FALSE))="1","X",""),"")</f>
        <v/>
      </c>
      <c r="J58" s="15" t="str">
        <f t="shared" ref="J58" si="532">IF(TRIM(""&amp;G60)&lt;&gt;"","X","")</f>
        <v/>
      </c>
      <c r="K58" s="15" t="str">
        <f t="shared" ref="K58" si="533">IF(TRIM(""&amp;G59)&lt;&gt;"","X","")</f>
        <v>X</v>
      </c>
      <c r="L58" s="31" t="str">
        <f>IF(G58&lt;&gt;Labels!$C$92,"X","")</f>
        <v/>
      </c>
      <c r="M58" s="16"/>
      <c r="N58" s="17">
        <v>1805198</v>
      </c>
      <c r="O58" s="17">
        <v>15573</v>
      </c>
      <c r="P58" s="17"/>
      <c r="Q58" s="22" t="str">
        <f>IF(F59="",Labels!$C$93,R58)</f>
        <v>Input Accepted</v>
      </c>
      <c r="R58" s="9" t="str">
        <f t="shared" ref="R58" si="534"><![CDATA[IF(OR(O59&""<>D58&"",O60&""<>D58&""),"You are not allowed to copy cells in the answer column. Press Ctrl-z immediately to attempt to fix this error.",S58)]]></f>
        <v>Input Accepted</v>
      </c>
      <c r="S58" s="9" t="str">
        <f>IF(AND(OR(H58="X",S59=6,C58=Labels!$C$49,C58=Labels!$C$46,AX58="Y"),Q59=""),Labels!$C$95,T58)</f>
        <v>Input Accepted</v>
      </c>
      <c r="T58" s="345" t="str">
        <f>IF(OR(S60=6,AND(S60&gt;0,S59=6)),Labels!$C$96,IF(S60=1,Labels!$C$143,U58))</f>
        <v>Input Accepted</v>
      </c>
      <c r="U58" s="9" t="str">
        <f>IF(AND(S60&gt;0,U60&lt;=U59),Labels!C$97,V58)</f>
        <v>Input Accepted</v>
      </c>
      <c r="V58" s="9" t="str">
        <f>IF(AND(S60&gt;0,Q60=""),Labels!$C$98,W58)</f>
        <v>Input Accepted</v>
      </c>
      <c r="W58" s="9" t="str">
        <f>IF(AND(S60=0,Q60&lt;&gt;""),Labels!$C$99,Labels!$C$92)</f>
        <v>Input Accepted</v>
      </c>
      <c r="Y58" s="9">
        <f t="shared" ref="Y58" si="535">IF(H58="X",1,0)</f>
        <v>0</v>
      </c>
      <c r="Z58" s="9">
        <f>SUM(Y$7:Y58)</f>
        <v>0</v>
      </c>
      <c r="AA58" s="9" t="str">
        <f t="shared" ref="AA58" si="536">Q59</f>
        <v>None</v>
      </c>
      <c r="AB58" s="9">
        <f t="shared" ref="AB58" si="537">VLOOKUP(P59,$AI$2:$AN$5000,6,FALSE)</f>
        <v>21</v>
      </c>
      <c r="AC58" s="9" t="str">
        <f t="shared" ref="AC58" si="538">Q60</f>
        <v/>
      </c>
      <c r="AD58" s="9">
        <f t="shared" ref="AD58" si="539">IF(TRIM(F59)="",1,0)</f>
        <v>0</v>
      </c>
      <c r="AF58" s="346">
        <f t="shared" ref="AF58" si="540">SUM($AD$7:$AD$5000)</f>
        <v>0</v>
      </c>
      <c r="AG58" s="9">
        <f>IF(AND(H58="X",C58=Labels!C100),1,0)</f>
        <v>0</v>
      </c>
      <c r="AI58" s="327" t="s">
        <v>1815</v>
      </c>
      <c r="AJ58" s="327">
        <v>1805202</v>
      </c>
      <c r="AK58" s="327">
        <v>5783391</v>
      </c>
      <c r="AL58" s="327">
        <v>0</v>
      </c>
      <c r="AM58" s="327">
        <v>5</v>
      </c>
      <c r="AN58" s="327">
        <v>21</v>
      </c>
      <c r="AO58" s="327">
        <v>0</v>
      </c>
      <c r="AP58" s="327">
        <v>1</v>
      </c>
      <c r="AQ58" s="327">
        <v>0</v>
      </c>
      <c r="AR58" s="327">
        <v>0</v>
      </c>
      <c r="AS58" s="327"/>
      <c r="AX58" s="9" t="s">
        <v>664</v>
      </c>
    </row>
    <row r="59" spans="1:50" ht="25.5">
      <c r="A59" s="211">
        <f t="shared" si="1"/>
        <v>0</v>
      </c>
      <c r="B59" s="18" t="s">
        <v>1158</v>
      </c>
      <c r="C59" s="218" t="str">
        <f t="shared" ref="C59" si="541">C58</f>
        <v>Minor Must</v>
      </c>
      <c r="D59" s="44" t="str">
        <f t="shared" ref="D59" si="542">D58</f>
        <v>AF. 4.3.2</v>
      </c>
      <c r="E59" s="19" t="str">
        <f>Labels!$C$103</f>
        <v>Answer 1 / Comment</v>
      </c>
      <c r="F59" s="62" t="str">
        <f>$AI$47</f>
        <v>AF. 4.3.2 -Yes</v>
      </c>
      <c r="G59" s="46" t="s">
        <v>2826</v>
      </c>
      <c r="H59" s="20" t="str">
        <f t="shared" ref="H59:H60" si="543">H58</f>
        <v/>
      </c>
      <c r="I59" s="20" t="str">
        <f t="shared" ref="I59:I60" si="544">I58</f>
        <v/>
      </c>
      <c r="J59" s="20" t="str">
        <f t="shared" ref="J59:J60" si="545">J58</f>
        <v/>
      </c>
      <c r="K59" s="20" t="str">
        <f t="shared" ref="K59:K60" si="546">K58</f>
        <v>X</v>
      </c>
      <c r="L59" s="28" t="str">
        <f t="shared" ref="L59" si="547">L58</f>
        <v/>
      </c>
      <c r="M59" s="21"/>
      <c r="N59" s="22" t="str">
        <f t="shared" ref="N59:N60" si="548">LEFT(F59,FIND(" -",F59)-1)</f>
        <v>AF. 4.3.2</v>
      </c>
      <c r="O59" s="22" t="str">
        <f t="shared" ref="O59" si="549">IF(ISERR(N59),D58,N59)</f>
        <v>AF. 4.3.2</v>
      </c>
      <c r="P59" s="22" t="str">
        <f t="shared" ref="P59:P60" si="550">TRIM(F59&amp;"")</f>
        <v>AF. 4.3.2 -Yes</v>
      </c>
      <c r="Q59" s="22" t="str">
        <f t="shared" ref="Q59:Q60" si="551">TRIM(G59&amp;"")</f>
        <v>None</v>
      </c>
      <c r="R59" s="9">
        <f t="shared" ref="R59:R60" si="552">VLOOKUP(F59,$AI$2:$AM$5000,5,FALSE)</f>
        <v>2</v>
      </c>
      <c r="S59" s="9">
        <f t="shared" ref="S59:S60" si="553">IF(ISNA(R59),0,R59)</f>
        <v>2</v>
      </c>
      <c r="T59" s="9">
        <f t="shared" ref="T59:T60" si="554">VLOOKUP(F59,$AI$2:$AL$5000,4,FALSE)</f>
        <v>2</v>
      </c>
      <c r="U59" s="9">
        <f t="shared" ref="U59:U60" si="555">IF(ISNA(T59),0,T59)</f>
        <v>2</v>
      </c>
      <c r="X59" s="9">
        <f t="shared" ref="X59:X60" si="556">VLOOKUP(F59,$AI$2:$AL$5000,3,FALSE)</f>
        <v>5783379</v>
      </c>
      <c r="Y59" s="348"/>
      <c r="Z59" s="9">
        <f>SUM(Y$7:Y59)</f>
        <v>0</v>
      </c>
      <c r="AC59" s="349">
        <f t="shared" ref="AC59" si="557">IF(ISNA(VLOOKUP(F59,$AI$2:$AS$5000,11,FALSE)),"", VLOOKUP(F59,$AI$2:$AS$5000,11,FALSE))</f>
        <v>0</v>
      </c>
      <c r="AI59" s="327" t="s">
        <v>1816</v>
      </c>
      <c r="AJ59" s="327">
        <v>1805202</v>
      </c>
      <c r="AK59" s="327">
        <v>5783390</v>
      </c>
      <c r="AL59" s="327">
        <v>2</v>
      </c>
      <c r="AM59" s="327">
        <v>2</v>
      </c>
      <c r="AN59" s="327">
        <v>21</v>
      </c>
      <c r="AO59" s="327">
        <v>1</v>
      </c>
      <c r="AP59" s="327">
        <v>0</v>
      </c>
      <c r="AQ59" s="327">
        <v>0</v>
      </c>
      <c r="AR59" s="327">
        <v>0</v>
      </c>
      <c r="AS59" s="327"/>
    </row>
    <row r="60" spans="1:50" ht="26.25" thickBot="1">
      <c r="A60" s="211">
        <f t="shared" si="1"/>
        <v>0</v>
      </c>
      <c r="B60" s="23" t="str">
        <f t="shared" ref="B60:D60" si="558">B58</f>
        <v>GGFV52FA</v>
      </c>
      <c r="C60" s="219" t="str">
        <f t="shared" si="558"/>
        <v>Minor Must</v>
      </c>
      <c r="D60" s="45" t="str">
        <f t="shared" si="558"/>
        <v>AF. 4.3.2</v>
      </c>
      <c r="E60" s="24" t="str">
        <f>Labels!$C$104</f>
        <v>Answer 2 / Evidence</v>
      </c>
      <c r="F60" s="221"/>
      <c r="G60" s="222"/>
      <c r="H60" s="25" t="str">
        <f t="shared" si="543"/>
        <v/>
      </c>
      <c r="I60" s="25" t="str">
        <f t="shared" si="544"/>
        <v/>
      </c>
      <c r="J60" s="25" t="str">
        <f t="shared" si="545"/>
        <v/>
      </c>
      <c r="K60" s="25" t="str">
        <f t="shared" si="546"/>
        <v>X</v>
      </c>
      <c r="L60" s="27" t="str">
        <f t="shared" ref="L60" si="559">L58</f>
        <v/>
      </c>
      <c r="M60" s="21"/>
      <c r="N60" s="22" t="e">
        <f t="shared" si="548"/>
        <v>#VALUE!</v>
      </c>
      <c r="O60" s="22" t="str">
        <f t="shared" ref="O60" si="560">IF(ISERR(N60),D58,N60)</f>
        <v>AF. 4.3.2</v>
      </c>
      <c r="P60" s="22" t="str">
        <f t="shared" si="550"/>
        <v/>
      </c>
      <c r="Q60" s="22" t="str">
        <f t="shared" si="551"/>
        <v/>
      </c>
      <c r="R60" s="9" t="e">
        <f t="shared" si="552"/>
        <v>#N/A</v>
      </c>
      <c r="S60" s="9">
        <f t="shared" si="553"/>
        <v>0</v>
      </c>
      <c r="T60" s="9" t="e">
        <f t="shared" si="554"/>
        <v>#N/A</v>
      </c>
      <c r="U60" s="9">
        <f t="shared" si="555"/>
        <v>0</v>
      </c>
      <c r="V60" s="9">
        <f t="shared" ref="V60" si="561">IF(U60=0,U59,U60)</f>
        <v>2</v>
      </c>
      <c r="W60" s="346">
        <v>2</v>
      </c>
      <c r="X60" s="9" t="e">
        <f t="shared" si="556"/>
        <v>#N/A</v>
      </c>
      <c r="Y60" s="348"/>
      <c r="Z60" s="9">
        <f>SUM(Y$7:Y60)</f>
        <v>0</v>
      </c>
      <c r="AE60" s="9">
        <f t="shared" ref="AE60" si="562">MIN(AH60,V60)</f>
        <v>2</v>
      </c>
      <c r="AH60" s="9">
        <v>2</v>
      </c>
      <c r="AI60" s="327" t="s">
        <v>1817</v>
      </c>
      <c r="AJ60" s="327">
        <v>1805203</v>
      </c>
      <c r="AK60" s="327">
        <v>5783394</v>
      </c>
      <c r="AL60" s="327">
        <v>0</v>
      </c>
      <c r="AM60" s="327">
        <v>5</v>
      </c>
      <c r="AN60" s="327">
        <v>21</v>
      </c>
      <c r="AO60" s="327">
        <v>0</v>
      </c>
      <c r="AP60" s="327">
        <v>1</v>
      </c>
      <c r="AQ60" s="327">
        <v>0</v>
      </c>
      <c r="AR60" s="327">
        <v>0</v>
      </c>
      <c r="AS60" s="327"/>
      <c r="AU60" s="9">
        <v>0</v>
      </c>
      <c r="AV60" s="9">
        <f>U59</f>
        <v>2</v>
      </c>
    </row>
    <row r="61" spans="1:50" ht="25.5">
      <c r="A61" s="211">
        <f t="shared" si="1"/>
        <v>0</v>
      </c>
      <c r="B61" s="67" t="s">
        <v>1158</v>
      </c>
      <c r="C61" s="142" t="s">
        <v>1094</v>
      </c>
      <c r="D61" s="43" t="s">
        <v>2409</v>
      </c>
      <c r="E61" s="217" t="str">
        <f>Labels!$C$54</f>
        <v>Control Point</v>
      </c>
      <c r="F61" s="26" t="s">
        <v>2410</v>
      </c>
      <c r="G61" s="30" t="str">
        <f>IF(OR(ISERR(P62),ISERR(P63),ISERR(Q62),ISERR(Q63)),Labels!$C$94,Q61)</f>
        <v>Input Accepted</v>
      </c>
      <c r="H61" s="15" t="str">
        <f t="shared" ref="H61" si="563">IF(F62&lt;&gt;"",IF(TRIM(VLOOKUP(F62,$AI$2:$AR$5000,8,FALSE))="1","X",""),"")</f>
        <v/>
      </c>
      <c r="I61" s="15" t="str">
        <f t="shared" ref="I61" si="564">IF(F62&lt;&gt;"",IF(TRIM(VLOOKUP(F62,$AI$2:$AR$5000,9,FALSE))="1","X",""),"")</f>
        <v/>
      </c>
      <c r="J61" s="15" t="str">
        <f t="shared" ref="J61" si="565">IF(TRIM(""&amp;G63)&lt;&gt;"","X","")</f>
        <v/>
      </c>
      <c r="K61" s="15" t="str">
        <f t="shared" ref="K61" si="566">IF(TRIM(""&amp;G62)&lt;&gt;"","X","")</f>
        <v>X</v>
      </c>
      <c r="L61" s="31" t="str">
        <f>IF(G61&lt;&gt;Labels!$C$92,"X","")</f>
        <v/>
      </c>
      <c r="M61" s="16"/>
      <c r="N61" s="17">
        <v>1805199</v>
      </c>
      <c r="O61" s="17">
        <v>15573</v>
      </c>
      <c r="P61" s="17"/>
      <c r="Q61" s="22" t="str">
        <f>IF(F62="",Labels!$C$93,R61)</f>
        <v>Input Accepted</v>
      </c>
      <c r="R61" s="9" t="str">
        <f t="shared" ref="R61" si="567"><![CDATA[IF(OR(O62&""<>D61&"",O63&""<>D61&""),"You are not allowed to copy cells in the answer column. Press Ctrl-z immediately to attempt to fix this error.",S61)]]></f>
        <v>Input Accepted</v>
      </c>
      <c r="S61" s="9" t="str">
        <f>IF(AND(OR(H61="X",S62=6,C61=Labels!$C$49,C61=Labels!$C$46,AX61="Y"),Q62=""),Labels!$C$95,T61)</f>
        <v>Input Accepted</v>
      </c>
      <c r="T61" s="345" t="str">
        <f>IF(OR(S63=6,AND(S63&gt;0,S62=6)),Labels!$C$96,IF(S63=1,Labels!$C$143,U61))</f>
        <v>Input Accepted</v>
      </c>
      <c r="U61" s="9" t="str">
        <f>IF(AND(S63&gt;0,U63&lt;=U62),Labels!C$97,V61)</f>
        <v>Input Accepted</v>
      </c>
      <c r="V61" s="9" t="str">
        <f>IF(AND(S63&gt;0,Q63=""),Labels!$C$98,W61)</f>
        <v>Input Accepted</v>
      </c>
      <c r="W61" s="9" t="str">
        <f>IF(AND(S63=0,Q63&lt;&gt;""),Labels!$C$99,Labels!$C$92)</f>
        <v>Input Accepted</v>
      </c>
      <c r="Y61" s="9">
        <f t="shared" ref="Y61" si="568">IF(H61="X",1,0)</f>
        <v>0</v>
      </c>
      <c r="Z61" s="9">
        <f>SUM(Y$7:Y61)</f>
        <v>0</v>
      </c>
      <c r="AA61" s="9" t="str">
        <f t="shared" ref="AA61" si="569">Q62</f>
        <v>None</v>
      </c>
      <c r="AB61" s="9">
        <f t="shared" ref="AB61" si="570">VLOOKUP(P62,$AI$2:$AN$5000,6,FALSE)</f>
        <v>21</v>
      </c>
      <c r="AC61" s="9" t="str">
        <f t="shared" ref="AC61" si="571">Q63</f>
        <v/>
      </c>
      <c r="AD61" s="9">
        <f t="shared" ref="AD61" si="572">IF(TRIM(F62)="",1,0)</f>
        <v>0</v>
      </c>
      <c r="AF61" s="346">
        <f t="shared" ref="AF61" si="573">SUM($AD$7:$AD$5000)</f>
        <v>0</v>
      </c>
      <c r="AG61" s="9">
        <f>IF(AND(H61="X",C61=Labels!C103),1,0)</f>
        <v>0</v>
      </c>
      <c r="AI61" s="327" t="s">
        <v>1818</v>
      </c>
      <c r="AJ61" s="327">
        <v>1805203</v>
      </c>
      <c r="AK61" s="327">
        <v>5783393</v>
      </c>
      <c r="AL61" s="327">
        <v>2</v>
      </c>
      <c r="AM61" s="327">
        <v>2</v>
      </c>
      <c r="AN61" s="327">
        <v>21</v>
      </c>
      <c r="AO61" s="327">
        <v>1</v>
      </c>
      <c r="AP61" s="327">
        <v>0</v>
      </c>
      <c r="AQ61" s="327">
        <v>0</v>
      </c>
      <c r="AR61" s="327">
        <v>0</v>
      </c>
      <c r="AS61" s="327"/>
      <c r="AX61" s="9" t="s">
        <v>664</v>
      </c>
    </row>
    <row r="62" spans="1:50" ht="25.5">
      <c r="A62" s="211">
        <f t="shared" si="1"/>
        <v>0</v>
      </c>
      <c r="B62" s="18" t="s">
        <v>1158</v>
      </c>
      <c r="C62" s="218" t="str">
        <f t="shared" ref="C62" si="574">C61</f>
        <v>Minor Must</v>
      </c>
      <c r="D62" s="44" t="str">
        <f t="shared" ref="D62" si="575">D61</f>
        <v>AF. 4.3.3</v>
      </c>
      <c r="E62" s="19" t="str">
        <f>Labels!$C$103</f>
        <v>Answer 1 / Comment</v>
      </c>
      <c r="F62" s="62" t="str">
        <f>$AI$50</f>
        <v>AF. 4.3.3 -Yes</v>
      </c>
      <c r="G62" s="46" t="s">
        <v>2826</v>
      </c>
      <c r="H62" s="20" t="str">
        <f t="shared" ref="H62:H63" si="576">H61</f>
        <v/>
      </c>
      <c r="I62" s="20" t="str">
        <f t="shared" ref="I62:I63" si="577">I61</f>
        <v/>
      </c>
      <c r="J62" s="20" t="str">
        <f t="shared" ref="J62:J63" si="578">J61</f>
        <v/>
      </c>
      <c r="K62" s="20" t="str">
        <f t="shared" ref="K62:K63" si="579">K61</f>
        <v>X</v>
      </c>
      <c r="L62" s="28" t="str">
        <f t="shared" ref="L62" si="580">L61</f>
        <v/>
      </c>
      <c r="M62" s="21"/>
      <c r="N62" s="22" t="str">
        <f t="shared" ref="N62:N63" si="581">LEFT(F62,FIND(" -",F62)-1)</f>
        <v>AF. 4.3.3</v>
      </c>
      <c r="O62" s="22" t="str">
        <f t="shared" ref="O62" si="582">IF(ISERR(N62),D61,N62)</f>
        <v>AF. 4.3.3</v>
      </c>
      <c r="P62" s="22" t="str">
        <f t="shared" ref="P62:P63" si="583">TRIM(F62&amp;"")</f>
        <v>AF. 4.3.3 -Yes</v>
      </c>
      <c r="Q62" s="22" t="str">
        <f t="shared" ref="Q62:Q63" si="584">TRIM(G62&amp;"")</f>
        <v>None</v>
      </c>
      <c r="R62" s="9">
        <f t="shared" ref="R62:R63" si="585">VLOOKUP(F62,$AI$2:$AM$5000,5,FALSE)</f>
        <v>2</v>
      </c>
      <c r="S62" s="9">
        <f t="shared" ref="S62:S63" si="586">IF(ISNA(R62),0,R62)</f>
        <v>2</v>
      </c>
      <c r="T62" s="9">
        <f t="shared" ref="T62:T63" si="587">VLOOKUP(F62,$AI$2:$AL$5000,4,FALSE)</f>
        <v>2</v>
      </c>
      <c r="U62" s="9">
        <f t="shared" ref="U62:U63" si="588">IF(ISNA(T62),0,T62)</f>
        <v>2</v>
      </c>
      <c r="X62" s="9">
        <f t="shared" ref="X62:X63" si="589">VLOOKUP(F62,$AI$2:$AL$5000,3,FALSE)</f>
        <v>5783381</v>
      </c>
      <c r="Y62" s="348"/>
      <c r="Z62" s="9">
        <f>SUM(Y$7:Y62)</f>
        <v>0</v>
      </c>
      <c r="AC62" s="349">
        <f t="shared" ref="AC62" si="590">IF(ISNA(VLOOKUP(F62,$AI$2:$AS$5000,11,FALSE)),"", VLOOKUP(F62,$AI$2:$AS$5000,11,FALSE))</f>
        <v>0</v>
      </c>
      <c r="AI62" s="327" t="s">
        <v>1819</v>
      </c>
      <c r="AJ62" s="327">
        <v>1805204</v>
      </c>
      <c r="AK62" s="327">
        <v>5783397</v>
      </c>
      <c r="AL62" s="327">
        <v>0</v>
      </c>
      <c r="AM62" s="327">
        <v>6</v>
      </c>
      <c r="AN62" s="327">
        <v>21</v>
      </c>
      <c r="AO62" s="327">
        <v>1</v>
      </c>
      <c r="AP62" s="327">
        <v>0</v>
      </c>
      <c r="AQ62" s="327">
        <v>1</v>
      </c>
      <c r="AR62" s="327">
        <v>0</v>
      </c>
      <c r="AS62" s="327"/>
    </row>
    <row r="63" spans="1:50" ht="26.25" thickBot="1">
      <c r="A63" s="211">
        <f t="shared" si="1"/>
        <v>0</v>
      </c>
      <c r="B63" s="23" t="str">
        <f t="shared" ref="B63:D63" si="591">B61</f>
        <v>GGFV52FA</v>
      </c>
      <c r="C63" s="219" t="str">
        <f t="shared" si="591"/>
        <v>Minor Must</v>
      </c>
      <c r="D63" s="45" t="str">
        <f t="shared" si="591"/>
        <v>AF. 4.3.3</v>
      </c>
      <c r="E63" s="24" t="str">
        <f>Labels!$C$104</f>
        <v>Answer 2 / Evidence</v>
      </c>
      <c r="F63" s="221"/>
      <c r="G63" s="222"/>
      <c r="H63" s="25" t="str">
        <f t="shared" si="576"/>
        <v/>
      </c>
      <c r="I63" s="25" t="str">
        <f t="shared" si="577"/>
        <v/>
      </c>
      <c r="J63" s="25" t="str">
        <f t="shared" si="578"/>
        <v/>
      </c>
      <c r="K63" s="25" t="str">
        <f t="shared" si="579"/>
        <v>X</v>
      </c>
      <c r="L63" s="27" t="str">
        <f t="shared" ref="L63" si="592">L61</f>
        <v/>
      </c>
      <c r="M63" s="21"/>
      <c r="N63" s="22" t="e">
        <f t="shared" si="581"/>
        <v>#VALUE!</v>
      </c>
      <c r="O63" s="22" t="str">
        <f t="shared" ref="O63" si="593">IF(ISERR(N63),D61,N63)</f>
        <v>AF. 4.3.3</v>
      </c>
      <c r="P63" s="22" t="str">
        <f t="shared" si="583"/>
        <v/>
      </c>
      <c r="Q63" s="22" t="str">
        <f t="shared" si="584"/>
        <v/>
      </c>
      <c r="R63" s="9" t="e">
        <f t="shared" si="585"/>
        <v>#N/A</v>
      </c>
      <c r="S63" s="9">
        <f t="shared" si="586"/>
        <v>0</v>
      </c>
      <c r="T63" s="9" t="e">
        <f t="shared" si="587"/>
        <v>#N/A</v>
      </c>
      <c r="U63" s="9">
        <f t="shared" si="588"/>
        <v>0</v>
      </c>
      <c r="V63" s="9">
        <f t="shared" ref="V63" si="594">IF(U63=0,U62,U63)</f>
        <v>2</v>
      </c>
      <c r="W63" s="346">
        <v>2</v>
      </c>
      <c r="X63" s="9" t="e">
        <f t="shared" si="589"/>
        <v>#N/A</v>
      </c>
      <c r="Y63" s="348"/>
      <c r="Z63" s="9">
        <f>SUM(Y$7:Y63)</f>
        <v>0</v>
      </c>
      <c r="AE63" s="9">
        <f t="shared" ref="AE63" si="595">MIN(AH63,V63)</f>
        <v>2</v>
      </c>
      <c r="AH63" s="9">
        <v>2</v>
      </c>
      <c r="AI63" s="327" t="s">
        <v>1820</v>
      </c>
      <c r="AJ63" s="327">
        <v>1805204</v>
      </c>
      <c r="AK63" s="327">
        <v>5783396</v>
      </c>
      <c r="AL63" s="327">
        <v>0</v>
      </c>
      <c r="AM63" s="327">
        <v>5</v>
      </c>
      <c r="AN63" s="327">
        <v>21</v>
      </c>
      <c r="AO63" s="327">
        <v>0</v>
      </c>
      <c r="AP63" s="327">
        <v>1</v>
      </c>
      <c r="AQ63" s="327">
        <v>0</v>
      </c>
      <c r="AR63" s="327">
        <v>0</v>
      </c>
      <c r="AS63" s="327"/>
      <c r="AU63" s="9">
        <v>0</v>
      </c>
      <c r="AV63" s="9">
        <f>U62</f>
        <v>2</v>
      </c>
    </row>
    <row r="64" spans="1:50" ht="25.5">
      <c r="A64" s="211">
        <f t="shared" si="1"/>
        <v>0</v>
      </c>
      <c r="B64" s="67" t="s">
        <v>1158</v>
      </c>
      <c r="C64" s="142" t="s">
        <v>1094</v>
      </c>
      <c r="D64" s="43" t="s">
        <v>2411</v>
      </c>
      <c r="E64" s="217" t="str">
        <f>Labels!$C$54</f>
        <v>Control Point</v>
      </c>
      <c r="F64" s="26" t="s">
        <v>2412</v>
      </c>
      <c r="G64" s="30" t="str">
        <f>IF(OR(ISERR(P65),ISERR(P66),ISERR(Q65),ISERR(Q66)),Labels!$C$94,Q64)</f>
        <v>Input Accepted</v>
      </c>
      <c r="H64" s="15" t="str">
        <f t="shared" ref="H64" si="596">IF(F65&lt;&gt;"",IF(TRIM(VLOOKUP(F65,$AI$2:$AR$5000,8,FALSE))="1","X",""),"")</f>
        <v/>
      </c>
      <c r="I64" s="15" t="str">
        <f t="shared" ref="I64" si="597">IF(F65&lt;&gt;"",IF(TRIM(VLOOKUP(F65,$AI$2:$AR$5000,9,FALSE))="1","X",""),"")</f>
        <v/>
      </c>
      <c r="J64" s="15" t="str">
        <f t="shared" ref="J64" si="598">IF(TRIM(""&amp;G66)&lt;&gt;"","X","")</f>
        <v/>
      </c>
      <c r="K64" s="15" t="str">
        <f t="shared" ref="K64" si="599">IF(TRIM(""&amp;G65)&lt;&gt;"","X","")</f>
        <v>X</v>
      </c>
      <c r="L64" s="31" t="str">
        <f>IF(G64&lt;&gt;Labels!$C$92,"X","")</f>
        <v/>
      </c>
      <c r="M64" s="16"/>
      <c r="N64" s="17">
        <v>1805200</v>
      </c>
      <c r="O64" s="17">
        <v>15573</v>
      </c>
      <c r="P64" s="17"/>
      <c r="Q64" s="22" t="str">
        <f>IF(F65="",Labels!$C$93,R64)</f>
        <v>Input Accepted</v>
      </c>
      <c r="R64" s="9" t="str">
        <f t="shared" ref="R64" si="600"><![CDATA[IF(OR(O65&""<>D64&"",O66&""<>D64&""),"You are not allowed to copy cells in the answer column. Press Ctrl-z immediately to attempt to fix this error.",S64)]]></f>
        <v>Input Accepted</v>
      </c>
      <c r="S64" s="9" t="str">
        <f>IF(AND(OR(H64="X",S65=6,C64=Labels!$C$49,C64=Labels!$C$46,AX64="Y"),Q65=""),Labels!$C$95,T64)</f>
        <v>Input Accepted</v>
      </c>
      <c r="T64" s="345" t="str">
        <f>IF(OR(S66=6,AND(S66&gt;0,S65=6)),Labels!$C$96,IF(S66=1,Labels!$C$143,U64))</f>
        <v>Input Accepted</v>
      </c>
      <c r="U64" s="9" t="str">
        <f>IF(AND(S66&gt;0,U66&lt;=U65),Labels!C$97,V64)</f>
        <v>Input Accepted</v>
      </c>
      <c r="V64" s="9" t="str">
        <f>IF(AND(S66&gt;0,Q66=""),Labels!$C$98,W64)</f>
        <v>Input Accepted</v>
      </c>
      <c r="W64" s="9" t="str">
        <f>IF(AND(S66=0,Q66&lt;&gt;""),Labels!$C$99,Labels!$C$92)</f>
        <v>Input Accepted</v>
      </c>
      <c r="Y64" s="9">
        <f t="shared" ref="Y64" si="601">IF(H64="X",1,0)</f>
        <v>0</v>
      </c>
      <c r="Z64" s="9">
        <f>SUM(Y$7:Y64)</f>
        <v>0</v>
      </c>
      <c r="AA64" s="9" t="str">
        <f t="shared" ref="AA64" si="602">Q65</f>
        <v>None</v>
      </c>
      <c r="AB64" s="9">
        <f t="shared" ref="AB64" si="603">VLOOKUP(P65,$AI$2:$AN$5000,6,FALSE)</f>
        <v>21</v>
      </c>
      <c r="AC64" s="9" t="str">
        <f t="shared" ref="AC64" si="604">Q66</f>
        <v/>
      </c>
      <c r="AD64" s="9">
        <f t="shared" ref="AD64" si="605">IF(TRIM(F65)="",1,0)</f>
        <v>0</v>
      </c>
      <c r="AF64" s="346">
        <f t="shared" ref="AF64" si="606">SUM($AD$7:$AD$5000)</f>
        <v>0</v>
      </c>
      <c r="AG64" s="9">
        <f>IF(AND(H64="X",C64=Labels!C106),1,0)</f>
        <v>0</v>
      </c>
      <c r="AI64" s="327" t="s">
        <v>1821</v>
      </c>
      <c r="AJ64" s="327">
        <v>1805204</v>
      </c>
      <c r="AK64" s="327">
        <v>5783395</v>
      </c>
      <c r="AL64" s="327">
        <v>2</v>
      </c>
      <c r="AM64" s="327">
        <v>2</v>
      </c>
      <c r="AN64" s="327">
        <v>21</v>
      </c>
      <c r="AO64" s="327">
        <v>1</v>
      </c>
      <c r="AP64" s="327">
        <v>0</v>
      </c>
      <c r="AQ64" s="327">
        <v>0</v>
      </c>
      <c r="AR64" s="327">
        <v>0</v>
      </c>
      <c r="AS64" s="327"/>
      <c r="AX64" s="9" t="s">
        <v>664</v>
      </c>
    </row>
    <row r="65" spans="1:50" ht="25.5">
      <c r="A65" s="211">
        <f t="shared" si="1"/>
        <v>0</v>
      </c>
      <c r="B65" s="18" t="s">
        <v>1158</v>
      </c>
      <c r="C65" s="218" t="str">
        <f t="shared" ref="C65" si="607">C64</f>
        <v>Minor Must</v>
      </c>
      <c r="D65" s="44" t="str">
        <f t="shared" ref="D65" si="608">D64</f>
        <v>AF. 4.3.4</v>
      </c>
      <c r="E65" s="19" t="str">
        <f>Labels!$C$103</f>
        <v>Answer 1 / Comment</v>
      </c>
      <c r="F65" s="62" t="str">
        <f>$AI$53</f>
        <v>AF. 4.3.4 -Yes</v>
      </c>
      <c r="G65" s="46" t="s">
        <v>2826</v>
      </c>
      <c r="H65" s="20" t="str">
        <f t="shared" ref="H65:H66" si="609">H64</f>
        <v/>
      </c>
      <c r="I65" s="20" t="str">
        <f t="shared" ref="I65:I66" si="610">I64</f>
        <v/>
      </c>
      <c r="J65" s="20" t="str">
        <f t="shared" ref="J65:J66" si="611">J64</f>
        <v/>
      </c>
      <c r="K65" s="20" t="str">
        <f t="shared" ref="K65:K66" si="612">K64</f>
        <v>X</v>
      </c>
      <c r="L65" s="28" t="str">
        <f t="shared" ref="L65" si="613">L64</f>
        <v/>
      </c>
      <c r="M65" s="21"/>
      <c r="N65" s="22" t="str">
        <f t="shared" ref="N65:N66" si="614">LEFT(F65,FIND(" -",F65)-1)</f>
        <v>AF. 4.3.4</v>
      </c>
      <c r="O65" s="22" t="str">
        <f t="shared" ref="O65" si="615">IF(ISERR(N65),D64,N65)</f>
        <v>AF. 4.3.4</v>
      </c>
      <c r="P65" s="22" t="str">
        <f t="shared" ref="P65:P66" si="616">TRIM(F65&amp;"")</f>
        <v>AF. 4.3.4 -Yes</v>
      </c>
      <c r="Q65" s="22" t="str">
        <f t="shared" ref="Q65:Q66" si="617">TRIM(G65&amp;"")</f>
        <v>None</v>
      </c>
      <c r="R65" s="9">
        <f t="shared" ref="R65:R66" si="618">VLOOKUP(F65,$AI$2:$AM$5000,5,FALSE)</f>
        <v>2</v>
      </c>
      <c r="S65" s="9">
        <f t="shared" ref="S65:S66" si="619">IF(ISNA(R65),0,R65)</f>
        <v>2</v>
      </c>
      <c r="T65" s="9">
        <f t="shared" ref="T65:T66" si="620">VLOOKUP(F65,$AI$2:$AL$5000,4,FALSE)</f>
        <v>2</v>
      </c>
      <c r="U65" s="9">
        <f t="shared" ref="U65:U66" si="621">IF(ISNA(T65),0,T65)</f>
        <v>2</v>
      </c>
      <c r="X65" s="9">
        <f t="shared" ref="X65:X66" si="622">VLOOKUP(F65,$AI$2:$AL$5000,3,FALSE)</f>
        <v>5783384</v>
      </c>
      <c r="Y65" s="348"/>
      <c r="Z65" s="9">
        <f>SUM(Y$7:Y65)</f>
        <v>0</v>
      </c>
      <c r="AC65" s="349">
        <f t="shared" ref="AC65" si="623">IF(ISNA(VLOOKUP(F65,$AI$2:$AS$5000,11,FALSE)),"", VLOOKUP(F65,$AI$2:$AS$5000,11,FALSE))</f>
        <v>0</v>
      </c>
      <c r="AI65" s="327" t="s">
        <v>1822</v>
      </c>
      <c r="AJ65" s="327">
        <v>1805205</v>
      </c>
      <c r="AK65" s="327">
        <v>5783400</v>
      </c>
      <c r="AL65" s="327">
        <v>0</v>
      </c>
      <c r="AM65" s="327">
        <v>6</v>
      </c>
      <c r="AN65" s="327">
        <v>21</v>
      </c>
      <c r="AO65" s="327">
        <v>1</v>
      </c>
      <c r="AP65" s="327">
        <v>0</v>
      </c>
      <c r="AQ65" s="327">
        <v>1</v>
      </c>
      <c r="AR65" s="327">
        <v>0</v>
      </c>
      <c r="AS65" s="327"/>
    </row>
    <row r="66" spans="1:50" ht="26.25" thickBot="1">
      <c r="A66" s="211">
        <f t="shared" si="1"/>
        <v>0</v>
      </c>
      <c r="B66" s="23" t="str">
        <f t="shared" ref="B66:D66" si="624">B64</f>
        <v>GGFV52FA</v>
      </c>
      <c r="C66" s="219" t="str">
        <f t="shared" si="624"/>
        <v>Minor Must</v>
      </c>
      <c r="D66" s="45" t="str">
        <f t="shared" si="624"/>
        <v>AF. 4.3.4</v>
      </c>
      <c r="E66" s="24" t="str">
        <f>Labels!$C$104</f>
        <v>Answer 2 / Evidence</v>
      </c>
      <c r="F66" s="221"/>
      <c r="G66" s="222"/>
      <c r="H66" s="25" t="str">
        <f t="shared" si="609"/>
        <v/>
      </c>
      <c r="I66" s="25" t="str">
        <f t="shared" si="610"/>
        <v/>
      </c>
      <c r="J66" s="25" t="str">
        <f t="shared" si="611"/>
        <v/>
      </c>
      <c r="K66" s="25" t="str">
        <f t="shared" si="612"/>
        <v>X</v>
      </c>
      <c r="L66" s="27" t="str">
        <f t="shared" ref="L66" si="625">L64</f>
        <v/>
      </c>
      <c r="M66" s="21"/>
      <c r="N66" s="22" t="e">
        <f t="shared" si="614"/>
        <v>#VALUE!</v>
      </c>
      <c r="O66" s="22" t="str">
        <f t="shared" ref="O66" si="626">IF(ISERR(N66),D64,N66)</f>
        <v>AF. 4.3.4</v>
      </c>
      <c r="P66" s="22" t="str">
        <f t="shared" si="616"/>
        <v/>
      </c>
      <c r="Q66" s="22" t="str">
        <f t="shared" si="617"/>
        <v/>
      </c>
      <c r="R66" s="9" t="e">
        <f t="shared" si="618"/>
        <v>#N/A</v>
      </c>
      <c r="S66" s="9">
        <f t="shared" si="619"/>
        <v>0</v>
      </c>
      <c r="T66" s="9" t="e">
        <f t="shared" si="620"/>
        <v>#N/A</v>
      </c>
      <c r="U66" s="9">
        <f t="shared" si="621"/>
        <v>0</v>
      </c>
      <c r="V66" s="9">
        <f t="shared" ref="V66" si="627">IF(U66=0,U65,U66)</f>
        <v>2</v>
      </c>
      <c r="W66" s="346">
        <v>2</v>
      </c>
      <c r="X66" s="9" t="e">
        <f t="shared" si="622"/>
        <v>#N/A</v>
      </c>
      <c r="Y66" s="348"/>
      <c r="Z66" s="9">
        <f>SUM(Y$7:Y66)</f>
        <v>0</v>
      </c>
      <c r="AE66" s="9">
        <f t="shared" ref="AE66" si="628">MIN(AH66,V66)</f>
        <v>2</v>
      </c>
      <c r="AH66" s="9">
        <v>2</v>
      </c>
      <c r="AI66" s="327" t="s">
        <v>1823</v>
      </c>
      <c r="AJ66" s="327">
        <v>1805205</v>
      </c>
      <c r="AK66" s="327">
        <v>5783399</v>
      </c>
      <c r="AL66" s="327">
        <v>0</v>
      </c>
      <c r="AM66" s="327">
        <v>5</v>
      </c>
      <c r="AN66" s="327">
        <v>21</v>
      </c>
      <c r="AO66" s="327">
        <v>0</v>
      </c>
      <c r="AP66" s="327">
        <v>1</v>
      </c>
      <c r="AQ66" s="327">
        <v>0</v>
      </c>
      <c r="AR66" s="327">
        <v>0</v>
      </c>
      <c r="AS66" s="327"/>
      <c r="AU66" s="9">
        <v>0</v>
      </c>
      <c r="AV66" s="9">
        <f>U65</f>
        <v>2</v>
      </c>
    </row>
    <row r="67" spans="1:50" ht="51">
      <c r="A67" s="211">
        <f t="shared" si="1"/>
        <v>0</v>
      </c>
      <c r="B67" s="67" t="s">
        <v>1158</v>
      </c>
      <c r="C67" s="142" t="s">
        <v>1094</v>
      </c>
      <c r="D67" s="43" t="s">
        <v>2413</v>
      </c>
      <c r="E67" s="217" t="str">
        <f>Labels!$C$54</f>
        <v>Control Point</v>
      </c>
      <c r="F67" s="26" t="s">
        <v>2414</v>
      </c>
      <c r="G67" s="30" t="str">
        <f>IF(OR(ISERR(P68),ISERR(P69),ISERR(Q68),ISERR(Q69)),Labels!$C$94,Q67)</f>
        <v>Input Accepted</v>
      </c>
      <c r="H67" s="15" t="str">
        <f t="shared" ref="H67" si="629">IF(F68&lt;&gt;"",IF(TRIM(VLOOKUP(F68,$AI$2:$AR$5000,8,FALSE))="1","X",""),"")</f>
        <v/>
      </c>
      <c r="I67" s="15" t="str">
        <f t="shared" ref="I67" si="630">IF(F68&lt;&gt;"",IF(TRIM(VLOOKUP(F68,$AI$2:$AR$5000,9,FALSE))="1","X",""),"")</f>
        <v/>
      </c>
      <c r="J67" s="15" t="str">
        <f t="shared" ref="J67" si="631">IF(TRIM(""&amp;G69)&lt;&gt;"","X","")</f>
        <v/>
      </c>
      <c r="K67" s="15" t="str">
        <f t="shared" ref="K67" si="632">IF(TRIM(""&amp;G68)&lt;&gt;"","X","")</f>
        <v>X</v>
      </c>
      <c r="L67" s="31" t="str">
        <f>IF(G67&lt;&gt;Labels!$C$92,"X","")</f>
        <v/>
      </c>
      <c r="M67" s="16"/>
      <c r="N67" s="17">
        <v>1805201</v>
      </c>
      <c r="O67" s="17">
        <v>15573</v>
      </c>
      <c r="P67" s="17"/>
      <c r="Q67" s="22" t="str">
        <f>IF(F68="",Labels!$C$93,R67)</f>
        <v>Input Accepted</v>
      </c>
      <c r="R67" s="9" t="str">
        <f t="shared" ref="R67" si="633"><![CDATA[IF(OR(O68&""<>D67&"",O69&""<>D67&""),"You are not allowed to copy cells in the answer column. Press Ctrl-z immediately to attempt to fix this error.",S67)]]></f>
        <v>Input Accepted</v>
      </c>
      <c r="S67" s="9" t="str">
        <f>IF(AND(OR(H67="X",S68=6,C67=Labels!$C$49,C67=Labels!$C$46,AX67="Y"),Q68=""),Labels!$C$95,T67)</f>
        <v>Input Accepted</v>
      </c>
      <c r="T67" s="345" t="str">
        <f>IF(OR(S69=6,AND(S69&gt;0,S68=6)),Labels!$C$96,IF(S69=1,Labels!$C$143,U67))</f>
        <v>Input Accepted</v>
      </c>
      <c r="U67" s="9" t="str">
        <f>IF(AND(S69&gt;0,U69&lt;=U68),Labels!C$97,V67)</f>
        <v>Input Accepted</v>
      </c>
      <c r="V67" s="9" t="str">
        <f>IF(AND(S69&gt;0,Q69=""),Labels!$C$98,W67)</f>
        <v>Input Accepted</v>
      </c>
      <c r="W67" s="9" t="str">
        <f>IF(AND(S69=0,Q69&lt;&gt;""),Labels!$C$99,Labels!$C$92)</f>
        <v>Input Accepted</v>
      </c>
      <c r="Y67" s="9">
        <f t="shared" ref="Y67" si="634">IF(H67="X",1,0)</f>
        <v>0</v>
      </c>
      <c r="Z67" s="9">
        <f>SUM(Y$7:Y67)</f>
        <v>0</v>
      </c>
      <c r="AA67" s="9" t="str">
        <f t="shared" ref="AA67" si="635">Q68</f>
        <v>None</v>
      </c>
      <c r="AB67" s="9">
        <f t="shared" ref="AB67" si="636">VLOOKUP(P68,$AI$2:$AN$5000,6,FALSE)</f>
        <v>21</v>
      </c>
      <c r="AC67" s="9" t="str">
        <f t="shared" ref="AC67" si="637">Q69</f>
        <v/>
      </c>
      <c r="AD67" s="9">
        <f t="shared" ref="AD67" si="638">IF(TRIM(F68)="",1,0)</f>
        <v>0</v>
      </c>
      <c r="AF67" s="346">
        <f t="shared" ref="AF67" si="639">SUM($AD$7:$AD$5000)</f>
        <v>0</v>
      </c>
      <c r="AG67" s="9">
        <f>IF(AND(H67="X",C67=Labels!C109),1,0)</f>
        <v>0</v>
      </c>
      <c r="AI67" s="327" t="s">
        <v>1824</v>
      </c>
      <c r="AJ67" s="327">
        <v>1805205</v>
      </c>
      <c r="AK67" s="327">
        <v>5783398</v>
      </c>
      <c r="AL67" s="327">
        <v>2</v>
      </c>
      <c r="AM67" s="327">
        <v>2</v>
      </c>
      <c r="AN67" s="327">
        <v>21</v>
      </c>
      <c r="AO67" s="327">
        <v>1</v>
      </c>
      <c r="AP67" s="327">
        <v>0</v>
      </c>
      <c r="AQ67" s="327">
        <v>0</v>
      </c>
      <c r="AR67" s="327">
        <v>0</v>
      </c>
      <c r="AS67" s="327"/>
      <c r="AX67" s="9" t="s">
        <v>664</v>
      </c>
    </row>
    <row r="68" spans="1:50" ht="25.5">
      <c r="A68" s="211">
        <f t="shared" si="1"/>
        <v>0</v>
      </c>
      <c r="B68" s="18" t="s">
        <v>1158</v>
      </c>
      <c r="C68" s="218" t="str">
        <f t="shared" ref="C68" si="640">C67</f>
        <v>Minor Must</v>
      </c>
      <c r="D68" s="44" t="str">
        <f t="shared" ref="D68" si="641">D67</f>
        <v>AF. 4.3.5</v>
      </c>
      <c r="E68" s="19" t="str">
        <f>Labels!$C$103</f>
        <v>Answer 1 / Comment</v>
      </c>
      <c r="F68" s="62" t="str">
        <f>$AI$56</f>
        <v>AF. 4.3.5 -Yes</v>
      </c>
      <c r="G68" s="46" t="s">
        <v>2826</v>
      </c>
      <c r="H68" s="20" t="str">
        <f t="shared" ref="H68:H69" si="642">H67</f>
        <v/>
      </c>
      <c r="I68" s="20" t="str">
        <f t="shared" ref="I68:I69" si="643">I67</f>
        <v/>
      </c>
      <c r="J68" s="20" t="str">
        <f t="shared" ref="J68:J69" si="644">J67</f>
        <v/>
      </c>
      <c r="K68" s="20" t="str">
        <f t="shared" ref="K68:K69" si="645">K67</f>
        <v>X</v>
      </c>
      <c r="L68" s="28" t="str">
        <f t="shared" ref="L68" si="646">L67</f>
        <v/>
      </c>
      <c r="M68" s="21"/>
      <c r="N68" s="22" t="str">
        <f t="shared" ref="N68:N69" si="647">LEFT(F68,FIND(" -",F68)-1)</f>
        <v>AF. 4.3.5</v>
      </c>
      <c r="O68" s="22" t="str">
        <f t="shared" ref="O68" si="648">IF(ISERR(N68),D67,N68)</f>
        <v>AF. 4.3.5</v>
      </c>
      <c r="P68" s="22" t="str">
        <f t="shared" ref="P68:P69" si="649">TRIM(F68&amp;"")</f>
        <v>AF. 4.3.5 -Yes</v>
      </c>
      <c r="Q68" s="22" t="str">
        <f t="shared" ref="Q68:Q69" si="650">TRIM(G68&amp;"")</f>
        <v>None</v>
      </c>
      <c r="R68" s="9">
        <f t="shared" ref="R68:R69" si="651">VLOOKUP(F68,$AI$2:$AM$5000,5,FALSE)</f>
        <v>2</v>
      </c>
      <c r="S68" s="9">
        <f t="shared" ref="S68:S69" si="652">IF(ISNA(R68),0,R68)</f>
        <v>2</v>
      </c>
      <c r="T68" s="9">
        <f t="shared" ref="T68:T69" si="653">VLOOKUP(F68,$AI$2:$AL$5000,4,FALSE)</f>
        <v>2</v>
      </c>
      <c r="U68" s="9">
        <f t="shared" ref="U68:U69" si="654">IF(ISNA(T68),0,T68)</f>
        <v>2</v>
      </c>
      <c r="X68" s="9">
        <f t="shared" ref="X68:X69" si="655">VLOOKUP(F68,$AI$2:$AL$5000,3,FALSE)</f>
        <v>5783387</v>
      </c>
      <c r="Y68" s="348"/>
      <c r="Z68" s="9">
        <f>SUM(Y$7:Y68)</f>
        <v>0</v>
      </c>
      <c r="AC68" s="349">
        <f t="shared" ref="AC68" si="656">IF(ISNA(VLOOKUP(F68,$AI$2:$AS$5000,11,FALSE)),"", VLOOKUP(F68,$AI$2:$AS$5000,11,FALSE))</f>
        <v>0</v>
      </c>
      <c r="AI68" s="327" t="s">
        <v>1825</v>
      </c>
      <c r="AJ68" s="327">
        <v>1805206</v>
      </c>
      <c r="AK68" s="327">
        <v>5783403</v>
      </c>
      <c r="AL68" s="327">
        <v>0</v>
      </c>
      <c r="AM68" s="327">
        <v>6</v>
      </c>
      <c r="AN68" s="327">
        <v>21</v>
      </c>
      <c r="AO68" s="327">
        <v>1</v>
      </c>
      <c r="AP68" s="327">
        <v>0</v>
      </c>
      <c r="AQ68" s="327">
        <v>1</v>
      </c>
      <c r="AR68" s="327">
        <v>0</v>
      </c>
      <c r="AS68" s="327"/>
    </row>
    <row r="69" spans="1:50" ht="26.25" thickBot="1">
      <c r="A69" s="211">
        <f t="shared" si="1"/>
        <v>0</v>
      </c>
      <c r="B69" s="23" t="str">
        <f t="shared" ref="B69:D69" si="657">B67</f>
        <v>GGFV52FA</v>
      </c>
      <c r="C69" s="219" t="str">
        <f t="shared" si="657"/>
        <v>Minor Must</v>
      </c>
      <c r="D69" s="45" t="str">
        <f t="shared" si="657"/>
        <v>AF. 4.3.5</v>
      </c>
      <c r="E69" s="24" t="str">
        <f>Labels!$C$104</f>
        <v>Answer 2 / Evidence</v>
      </c>
      <c r="F69" s="221"/>
      <c r="G69" s="222"/>
      <c r="H69" s="25" t="str">
        <f t="shared" si="642"/>
        <v/>
      </c>
      <c r="I69" s="25" t="str">
        <f t="shared" si="643"/>
        <v/>
      </c>
      <c r="J69" s="25" t="str">
        <f t="shared" si="644"/>
        <v/>
      </c>
      <c r="K69" s="25" t="str">
        <f t="shared" si="645"/>
        <v>X</v>
      </c>
      <c r="L69" s="27" t="str">
        <f t="shared" ref="L69" si="658">L67</f>
        <v/>
      </c>
      <c r="M69" s="21"/>
      <c r="N69" s="22" t="e">
        <f t="shared" si="647"/>
        <v>#VALUE!</v>
      </c>
      <c r="O69" s="22" t="str">
        <f t="shared" ref="O69" si="659">IF(ISERR(N69),D67,N69)</f>
        <v>AF. 4.3.5</v>
      </c>
      <c r="P69" s="22" t="str">
        <f t="shared" si="649"/>
        <v/>
      </c>
      <c r="Q69" s="22" t="str">
        <f t="shared" si="650"/>
        <v/>
      </c>
      <c r="R69" s="9" t="e">
        <f t="shared" si="651"/>
        <v>#N/A</v>
      </c>
      <c r="S69" s="9">
        <f t="shared" si="652"/>
        <v>0</v>
      </c>
      <c r="T69" s="9" t="e">
        <f t="shared" si="653"/>
        <v>#N/A</v>
      </c>
      <c r="U69" s="9">
        <f t="shared" si="654"/>
        <v>0</v>
      </c>
      <c r="V69" s="9">
        <f t="shared" ref="V69" si="660">IF(U69=0,U68,U69)</f>
        <v>2</v>
      </c>
      <c r="W69" s="346">
        <v>2</v>
      </c>
      <c r="X69" s="9" t="e">
        <f t="shared" si="655"/>
        <v>#N/A</v>
      </c>
      <c r="Y69" s="348"/>
      <c r="Z69" s="9">
        <f>SUM(Y$7:Y69)</f>
        <v>0</v>
      </c>
      <c r="AE69" s="9">
        <f t="shared" ref="AE69" si="661">MIN(AH69,V69)</f>
        <v>2</v>
      </c>
      <c r="AH69" s="9">
        <v>2</v>
      </c>
      <c r="AI69" s="327" t="s">
        <v>1826</v>
      </c>
      <c r="AJ69" s="327">
        <v>1805206</v>
      </c>
      <c r="AK69" s="327">
        <v>5783402</v>
      </c>
      <c r="AL69" s="327">
        <v>0</v>
      </c>
      <c r="AM69" s="327">
        <v>5</v>
      </c>
      <c r="AN69" s="327">
        <v>21</v>
      </c>
      <c r="AO69" s="327">
        <v>0</v>
      </c>
      <c r="AP69" s="327">
        <v>1</v>
      </c>
      <c r="AQ69" s="327">
        <v>0</v>
      </c>
      <c r="AR69" s="327">
        <v>0</v>
      </c>
      <c r="AS69" s="327"/>
      <c r="AU69" s="9">
        <v>0</v>
      </c>
      <c r="AV69" s="9">
        <f>U68</f>
        <v>2</v>
      </c>
    </row>
    <row r="70" spans="1:50" ht="63.75">
      <c r="A70" s="211">
        <f t="shared" si="1"/>
        <v>0</v>
      </c>
      <c r="B70" s="67" t="s">
        <v>1158</v>
      </c>
      <c r="C70" s="142" t="s">
        <v>1093</v>
      </c>
      <c r="D70" s="43" t="s">
        <v>2415</v>
      </c>
      <c r="E70" s="217" t="str">
        <f>Labels!$C$54</f>
        <v>Control Point</v>
      </c>
      <c r="F70" s="26" t="s">
        <v>2416</v>
      </c>
      <c r="G70" s="30" t="str">
        <f>IF(OR(ISERR(P71),ISERR(P72),ISERR(Q71),ISERR(Q72)),Labels!$C$94,Q70)</f>
        <v>Input Accepted</v>
      </c>
      <c r="H70" s="15" t="str">
        <f t="shared" ref="H70" si="662">IF(F71&lt;&gt;"",IF(TRIM(VLOOKUP(F71,$AI$2:$AR$5000,8,FALSE))="1","X",""),"")</f>
        <v/>
      </c>
      <c r="I70" s="15" t="str">
        <f t="shared" ref="I70" si="663">IF(F71&lt;&gt;"",IF(TRIM(VLOOKUP(F71,$AI$2:$AR$5000,9,FALSE))="1","X",""),"")</f>
        <v/>
      </c>
      <c r="J70" s="15" t="str">
        <f t="shared" ref="J70" si="664">IF(TRIM(""&amp;G72)&lt;&gt;"","X","")</f>
        <v/>
      </c>
      <c r="K70" s="15" t="str">
        <f t="shared" ref="K70" si="665">IF(TRIM(""&amp;G71)&lt;&gt;"","X","")</f>
        <v>X</v>
      </c>
      <c r="L70" s="31" t="str">
        <f>IF(G70&lt;&gt;Labels!$C$92,"X","")</f>
        <v/>
      </c>
      <c r="M70" s="16"/>
      <c r="N70" s="17">
        <v>1805202</v>
      </c>
      <c r="O70" s="17">
        <v>15573</v>
      </c>
      <c r="P70" s="17"/>
      <c r="Q70" s="22" t="str">
        <f>IF(F71="",Labels!$C$93,R70)</f>
        <v>Input Accepted</v>
      </c>
      <c r="R70" s="9" t="str">
        <f t="shared" ref="R70" si="666"><![CDATA[IF(OR(O71&""<>D70&"",O72&""<>D70&""),"You are not allowed to copy cells in the answer column. Press Ctrl-z immediately to attempt to fix this error.",S70)]]></f>
        <v>Input Accepted</v>
      </c>
      <c r="S70" s="9" t="str">
        <f>IF(AND(OR(H70="X",S71=6,C70=Labels!$C$49,C70=Labels!$C$46,AX70="Y"),Q71=""),Labels!$C$95,T70)</f>
        <v>Input Accepted</v>
      </c>
      <c r="T70" s="345" t="str">
        <f>IF(OR(S72=6,AND(S72&gt;0,S71=6)),Labels!$C$96,IF(S72=1,Labels!$C$143,U70))</f>
        <v>Input Accepted</v>
      </c>
      <c r="U70" s="9" t="str">
        <f>IF(AND(S72&gt;0,U72&lt;=U71),Labels!C$97,V70)</f>
        <v>Input Accepted</v>
      </c>
      <c r="V70" s="9" t="str">
        <f>IF(AND(S72&gt;0,Q72=""),Labels!$C$98,W70)</f>
        <v>Input Accepted</v>
      </c>
      <c r="W70" s="9" t="str">
        <f>IF(AND(S72=0,Q72&lt;&gt;""),Labels!$C$99,Labels!$C$92)</f>
        <v>Input Accepted</v>
      </c>
      <c r="Y70" s="9">
        <f t="shared" ref="Y70" si="667">IF(H70="X",1,0)</f>
        <v>0</v>
      </c>
      <c r="Z70" s="9">
        <f>SUM(Y$7:Y70)</f>
        <v>0</v>
      </c>
      <c r="AA70" s="9" t="str">
        <f t="shared" ref="AA70" si="668">Q71</f>
        <v>None</v>
      </c>
      <c r="AB70" s="9">
        <f t="shared" ref="AB70" si="669">VLOOKUP(P71,$AI$2:$AN$5000,6,FALSE)</f>
        <v>21</v>
      </c>
      <c r="AC70" s="9" t="str">
        <f t="shared" ref="AC70" si="670">Q72</f>
        <v/>
      </c>
      <c r="AD70" s="9">
        <f t="shared" ref="AD70" si="671">IF(TRIM(F71)="",1,0)</f>
        <v>0</v>
      </c>
      <c r="AF70" s="346">
        <f t="shared" ref="AF70" si="672">SUM($AD$7:$AD$5000)</f>
        <v>0</v>
      </c>
      <c r="AG70" s="9">
        <f>IF(AND(H70="X",C70=Labels!C112),1,0)</f>
        <v>0</v>
      </c>
      <c r="AI70" s="327" t="s">
        <v>1827</v>
      </c>
      <c r="AJ70" s="327">
        <v>1805206</v>
      </c>
      <c r="AK70" s="327">
        <v>5783401</v>
      </c>
      <c r="AL70" s="327">
        <v>2</v>
      </c>
      <c r="AM70" s="327">
        <v>2</v>
      </c>
      <c r="AN70" s="327">
        <v>21</v>
      </c>
      <c r="AO70" s="327">
        <v>1</v>
      </c>
      <c r="AP70" s="327">
        <v>0</v>
      </c>
      <c r="AQ70" s="327">
        <v>0</v>
      </c>
      <c r="AR70" s="327">
        <v>0</v>
      </c>
      <c r="AS70" s="327"/>
      <c r="AX70" s="9" t="s">
        <v>664</v>
      </c>
    </row>
    <row r="71" spans="1:50" ht="25.5">
      <c r="A71" s="211">
        <f t="shared" si="1"/>
        <v>0</v>
      </c>
      <c r="B71" s="18" t="s">
        <v>1158</v>
      </c>
      <c r="C71" s="218" t="str">
        <f t="shared" ref="C71" si="673">C70</f>
        <v>Major Must</v>
      </c>
      <c r="D71" s="44" t="str">
        <f t="shared" ref="D71" si="674">D70</f>
        <v>AF. 4.4.1</v>
      </c>
      <c r="E71" s="19" t="str">
        <f>Labels!$C$103</f>
        <v>Answer 1 / Comment</v>
      </c>
      <c r="F71" s="62" t="str">
        <f>$AI$59</f>
        <v>AF. 4.4.1 -Yes</v>
      </c>
      <c r="G71" s="46" t="s">
        <v>2826</v>
      </c>
      <c r="H71" s="20" t="str">
        <f t="shared" ref="H71:H72" si="675">H70</f>
        <v/>
      </c>
      <c r="I71" s="20" t="str">
        <f t="shared" ref="I71:I72" si="676">I70</f>
        <v/>
      </c>
      <c r="J71" s="20" t="str">
        <f t="shared" ref="J71:J72" si="677">J70</f>
        <v/>
      </c>
      <c r="K71" s="20" t="str">
        <f t="shared" ref="K71:K72" si="678">K70</f>
        <v>X</v>
      </c>
      <c r="L71" s="28" t="str">
        <f t="shared" ref="L71" si="679">L70</f>
        <v/>
      </c>
      <c r="M71" s="21"/>
      <c r="N71" s="22" t="str">
        <f t="shared" ref="N71:N72" si="680">LEFT(F71,FIND(" -",F71)-1)</f>
        <v>AF. 4.4.1</v>
      </c>
      <c r="O71" s="22" t="str">
        <f t="shared" ref="O71" si="681">IF(ISERR(N71),D70,N71)</f>
        <v>AF. 4.4.1</v>
      </c>
      <c r="P71" s="22" t="str">
        <f t="shared" ref="P71:P72" si="682">TRIM(F71&amp;"")</f>
        <v>AF. 4.4.1 -Yes</v>
      </c>
      <c r="Q71" s="22" t="str">
        <f t="shared" ref="Q71:Q72" si="683">TRIM(G71&amp;"")</f>
        <v>None</v>
      </c>
      <c r="R71" s="9">
        <f t="shared" ref="R71:R72" si="684">VLOOKUP(F71,$AI$2:$AM$5000,5,FALSE)</f>
        <v>2</v>
      </c>
      <c r="S71" s="9">
        <f t="shared" ref="S71:S72" si="685">IF(ISNA(R71),0,R71)</f>
        <v>2</v>
      </c>
      <c r="T71" s="9">
        <f t="shared" ref="T71:T72" si="686">VLOOKUP(F71,$AI$2:$AL$5000,4,FALSE)</f>
        <v>2</v>
      </c>
      <c r="U71" s="9">
        <f t="shared" ref="U71:U72" si="687">IF(ISNA(T71),0,T71)</f>
        <v>2</v>
      </c>
      <c r="X71" s="9">
        <f t="shared" ref="X71:X72" si="688">VLOOKUP(F71,$AI$2:$AL$5000,3,FALSE)</f>
        <v>5783390</v>
      </c>
      <c r="Y71" s="348"/>
      <c r="Z71" s="9">
        <f>SUM(Y$7:Y71)</f>
        <v>0</v>
      </c>
      <c r="AC71" s="349">
        <f t="shared" ref="AC71" si="689">IF(ISNA(VLOOKUP(F71,$AI$2:$AS$5000,11,FALSE)),"", VLOOKUP(F71,$AI$2:$AS$5000,11,FALSE))</f>
        <v>0</v>
      </c>
      <c r="AI71" s="327" t="s">
        <v>1828</v>
      </c>
      <c r="AJ71" s="327">
        <v>1805207</v>
      </c>
      <c r="AK71" s="327">
        <v>5783406</v>
      </c>
      <c r="AL71" s="327">
        <v>0</v>
      </c>
      <c r="AM71" s="327">
        <v>6</v>
      </c>
      <c r="AN71" s="327">
        <v>21</v>
      </c>
      <c r="AO71" s="327">
        <v>1</v>
      </c>
      <c r="AP71" s="327">
        <v>0</v>
      </c>
      <c r="AQ71" s="327">
        <v>1</v>
      </c>
      <c r="AR71" s="327">
        <v>0</v>
      </c>
      <c r="AS71" s="327"/>
    </row>
    <row r="72" spans="1:50" ht="26.25" thickBot="1">
      <c r="A72" s="211">
        <f t="shared" si="1"/>
        <v>0</v>
      </c>
      <c r="B72" s="23" t="str">
        <f t="shared" ref="B72:D72" si="690">B70</f>
        <v>GGFV52FA</v>
      </c>
      <c r="C72" s="219" t="str">
        <f t="shared" si="690"/>
        <v>Major Must</v>
      </c>
      <c r="D72" s="45" t="str">
        <f t="shared" si="690"/>
        <v>AF. 4.4.1</v>
      </c>
      <c r="E72" s="24" t="str">
        <f>Labels!$C$104</f>
        <v>Answer 2 / Evidence</v>
      </c>
      <c r="F72" s="221"/>
      <c r="G72" s="222"/>
      <c r="H72" s="25" t="str">
        <f t="shared" si="675"/>
        <v/>
      </c>
      <c r="I72" s="25" t="str">
        <f t="shared" si="676"/>
        <v/>
      </c>
      <c r="J72" s="25" t="str">
        <f t="shared" si="677"/>
        <v/>
      </c>
      <c r="K72" s="25" t="str">
        <f t="shared" si="678"/>
        <v>X</v>
      </c>
      <c r="L72" s="27" t="str">
        <f t="shared" ref="L72" si="691">L70</f>
        <v/>
      </c>
      <c r="M72" s="21"/>
      <c r="N72" s="22" t="e">
        <f t="shared" si="680"/>
        <v>#VALUE!</v>
      </c>
      <c r="O72" s="22" t="str">
        <f t="shared" ref="O72" si="692">IF(ISERR(N72),D70,N72)</f>
        <v>AF. 4.4.1</v>
      </c>
      <c r="P72" s="22" t="str">
        <f t="shared" si="682"/>
        <v/>
      </c>
      <c r="Q72" s="22" t="str">
        <f t="shared" si="683"/>
        <v/>
      </c>
      <c r="R72" s="9" t="e">
        <f t="shared" si="684"/>
        <v>#N/A</v>
      </c>
      <c r="S72" s="9">
        <f t="shared" si="685"/>
        <v>0</v>
      </c>
      <c r="T72" s="9" t="e">
        <f t="shared" si="686"/>
        <v>#N/A</v>
      </c>
      <c r="U72" s="9">
        <f t="shared" si="687"/>
        <v>0</v>
      </c>
      <c r="V72" s="9">
        <f t="shared" ref="V72" si="693">IF(U72=0,U71,U72)</f>
        <v>2</v>
      </c>
      <c r="W72" s="346">
        <v>2</v>
      </c>
      <c r="X72" s="9" t="e">
        <f t="shared" si="688"/>
        <v>#N/A</v>
      </c>
      <c r="Y72" s="348"/>
      <c r="Z72" s="9">
        <f>SUM(Y$7:Y72)</f>
        <v>0</v>
      </c>
      <c r="AE72" s="9">
        <f t="shared" ref="AE72" si="694">MIN(AH72,V72)</f>
        <v>2</v>
      </c>
      <c r="AH72" s="9">
        <v>2</v>
      </c>
      <c r="AI72" s="327" t="s">
        <v>1829</v>
      </c>
      <c r="AJ72" s="327">
        <v>1805207</v>
      </c>
      <c r="AK72" s="327">
        <v>5783405</v>
      </c>
      <c r="AL72" s="327">
        <v>0</v>
      </c>
      <c r="AM72" s="327">
        <v>5</v>
      </c>
      <c r="AN72" s="327">
        <v>21</v>
      </c>
      <c r="AO72" s="327">
        <v>0</v>
      </c>
      <c r="AP72" s="327">
        <v>1</v>
      </c>
      <c r="AQ72" s="327">
        <v>0</v>
      </c>
      <c r="AR72" s="327">
        <v>0</v>
      </c>
      <c r="AS72" s="327"/>
      <c r="AU72" s="9">
        <v>0</v>
      </c>
      <c r="AV72" s="9">
        <f>U71</f>
        <v>2</v>
      </c>
    </row>
    <row r="73" spans="1:50" ht="38.25">
      <c r="A73" s="211">
        <f t="shared" si="1"/>
        <v>0</v>
      </c>
      <c r="B73" s="67" t="s">
        <v>1158</v>
      </c>
      <c r="C73" s="142" t="s">
        <v>1093</v>
      </c>
      <c r="D73" s="43" t="s">
        <v>2417</v>
      </c>
      <c r="E73" s="217" t="str">
        <f>Labels!$C$54</f>
        <v>Control Point</v>
      </c>
      <c r="F73" s="26" t="s">
        <v>2418</v>
      </c>
      <c r="G73" s="30" t="str">
        <f>IF(OR(ISERR(P74),ISERR(P75),ISERR(Q74),ISERR(Q75)),Labels!$C$94,Q73)</f>
        <v>Input Accepted</v>
      </c>
      <c r="H73" s="15" t="str">
        <f t="shared" ref="H73" si="695">IF(F74&lt;&gt;"",IF(TRIM(VLOOKUP(F74,$AI$2:$AR$5000,8,FALSE))="1","X",""),"")</f>
        <v/>
      </c>
      <c r="I73" s="15" t="str">
        <f t="shared" ref="I73" si="696">IF(F74&lt;&gt;"",IF(TRIM(VLOOKUP(F74,$AI$2:$AR$5000,9,FALSE))="1","X",""),"")</f>
        <v/>
      </c>
      <c r="J73" s="15" t="str">
        <f t="shared" ref="J73" si="697">IF(TRIM(""&amp;G75)&lt;&gt;"","X","")</f>
        <v/>
      </c>
      <c r="K73" s="15" t="str">
        <f t="shared" ref="K73" si="698">IF(TRIM(""&amp;G74)&lt;&gt;"","X","")</f>
        <v>X</v>
      </c>
      <c r="L73" s="31" t="str">
        <f>IF(G73&lt;&gt;Labels!$C$92,"X","")</f>
        <v/>
      </c>
      <c r="M73" s="16"/>
      <c r="N73" s="17">
        <v>1805203</v>
      </c>
      <c r="O73" s="17">
        <v>15573</v>
      </c>
      <c r="P73" s="17"/>
      <c r="Q73" s="22" t="str">
        <f>IF(F74="",Labels!$C$93,R73)</f>
        <v>Input Accepted</v>
      </c>
      <c r="R73" s="9" t="str">
        <f t="shared" ref="R73" si="699"><![CDATA[IF(OR(O74&""<>D73&"",O75&""<>D73&""),"You are not allowed to copy cells in the answer column. Press Ctrl-z immediately to attempt to fix this error.",S73)]]></f>
        <v>Input Accepted</v>
      </c>
      <c r="S73" s="9" t="str">
        <f>IF(AND(OR(H73="X",S74=6,C73=Labels!$C$49,C73=Labels!$C$46,AX73="Y"),Q74=""),Labels!$C$95,T73)</f>
        <v>Input Accepted</v>
      </c>
      <c r="T73" s="345" t="str">
        <f>IF(OR(S75=6,AND(S75&gt;0,S74=6)),Labels!$C$96,IF(S75=1,Labels!$C$143,U73))</f>
        <v>Input Accepted</v>
      </c>
      <c r="U73" s="9" t="str">
        <f>IF(AND(S75&gt;0,U75&lt;=U74),Labels!C$97,V73)</f>
        <v>Input Accepted</v>
      </c>
      <c r="V73" s="9" t="str">
        <f>IF(AND(S75&gt;0,Q75=""),Labels!$C$98,W73)</f>
        <v>Input Accepted</v>
      </c>
      <c r="W73" s="9" t="str">
        <f>IF(AND(S75=0,Q75&lt;&gt;""),Labels!$C$99,Labels!$C$92)</f>
        <v>Input Accepted</v>
      </c>
      <c r="Y73" s="9">
        <f t="shared" ref="Y73" si="700">IF(H73="X",1,0)</f>
        <v>0</v>
      </c>
      <c r="Z73" s="9">
        <f>SUM(Y$7:Y73)</f>
        <v>0</v>
      </c>
      <c r="AA73" s="9" t="str">
        <f t="shared" ref="AA73" si="701">Q74</f>
        <v>None</v>
      </c>
      <c r="AB73" s="9">
        <f t="shared" ref="AB73" si="702">VLOOKUP(P74,$AI$2:$AN$5000,6,FALSE)</f>
        <v>21</v>
      </c>
      <c r="AC73" s="9" t="str">
        <f t="shared" ref="AC73" si="703">Q75</f>
        <v/>
      </c>
      <c r="AD73" s="9">
        <f t="shared" ref="AD73" si="704">IF(TRIM(F74)="",1,0)</f>
        <v>0</v>
      </c>
      <c r="AF73" s="346">
        <f t="shared" ref="AF73" si="705">SUM($AD$7:$AD$5000)</f>
        <v>0</v>
      </c>
      <c r="AG73" s="9">
        <f>IF(AND(H73="X",C73=Labels!C115),1,0)</f>
        <v>0</v>
      </c>
      <c r="AI73" s="327" t="s">
        <v>1830</v>
      </c>
      <c r="AJ73" s="327">
        <v>1805207</v>
      </c>
      <c r="AK73" s="327">
        <v>5783404</v>
      </c>
      <c r="AL73" s="327">
        <v>2</v>
      </c>
      <c r="AM73" s="327">
        <v>2</v>
      </c>
      <c r="AN73" s="327">
        <v>21</v>
      </c>
      <c r="AO73" s="327">
        <v>1</v>
      </c>
      <c r="AP73" s="327">
        <v>0</v>
      </c>
      <c r="AQ73" s="327">
        <v>0</v>
      </c>
      <c r="AR73" s="327">
        <v>0</v>
      </c>
      <c r="AS73" s="327"/>
      <c r="AX73" s="9" t="s">
        <v>664</v>
      </c>
    </row>
    <row r="74" spans="1:50" ht="25.5">
      <c r="A74" s="211">
        <f t="shared" ref="A74:A137" si="706">Z74</f>
        <v>0</v>
      </c>
      <c r="B74" s="18" t="s">
        <v>1158</v>
      </c>
      <c r="C74" s="218" t="str">
        <f t="shared" ref="C74" si="707">C73</f>
        <v>Major Must</v>
      </c>
      <c r="D74" s="44" t="str">
        <f t="shared" ref="D74" si="708">D73</f>
        <v>AF. 4.4.2</v>
      </c>
      <c r="E74" s="19" t="str">
        <f>Labels!$C$103</f>
        <v>Answer 1 / Comment</v>
      </c>
      <c r="F74" s="62" t="str">
        <f>$AI$61</f>
        <v>AF. 4.4.2 -Yes</v>
      </c>
      <c r="G74" s="46" t="s">
        <v>2826</v>
      </c>
      <c r="H74" s="20" t="str">
        <f t="shared" ref="H74:H75" si="709">H73</f>
        <v/>
      </c>
      <c r="I74" s="20" t="str">
        <f t="shared" ref="I74:I75" si="710">I73</f>
        <v/>
      </c>
      <c r="J74" s="20" t="str">
        <f t="shared" ref="J74:J75" si="711">J73</f>
        <v/>
      </c>
      <c r="K74" s="20" t="str">
        <f t="shared" ref="K74:K75" si="712">K73</f>
        <v>X</v>
      </c>
      <c r="L74" s="28" t="str">
        <f t="shared" ref="L74" si="713">L73</f>
        <v/>
      </c>
      <c r="M74" s="21"/>
      <c r="N74" s="22" t="str">
        <f t="shared" ref="N74:N75" si="714">LEFT(F74,FIND(" -",F74)-1)</f>
        <v>AF. 4.4.2</v>
      </c>
      <c r="O74" s="22" t="str">
        <f t="shared" ref="O74" si="715">IF(ISERR(N74),D73,N74)</f>
        <v>AF. 4.4.2</v>
      </c>
      <c r="P74" s="22" t="str">
        <f t="shared" ref="P74:P75" si="716">TRIM(F74&amp;"")</f>
        <v>AF. 4.4.2 -Yes</v>
      </c>
      <c r="Q74" s="22" t="str">
        <f t="shared" ref="Q74:Q75" si="717">TRIM(G74&amp;"")</f>
        <v>None</v>
      </c>
      <c r="R74" s="9">
        <f t="shared" ref="R74:R75" si="718">VLOOKUP(F74,$AI$2:$AM$5000,5,FALSE)</f>
        <v>2</v>
      </c>
      <c r="S74" s="9">
        <f t="shared" ref="S74:S75" si="719">IF(ISNA(R74),0,R74)</f>
        <v>2</v>
      </c>
      <c r="T74" s="9">
        <f t="shared" ref="T74:T75" si="720">VLOOKUP(F74,$AI$2:$AL$5000,4,FALSE)</f>
        <v>2</v>
      </c>
      <c r="U74" s="9">
        <f t="shared" ref="U74:U75" si="721">IF(ISNA(T74),0,T74)</f>
        <v>2</v>
      </c>
      <c r="X74" s="9">
        <f t="shared" ref="X74:X75" si="722">VLOOKUP(F74,$AI$2:$AL$5000,3,FALSE)</f>
        <v>5783393</v>
      </c>
      <c r="Y74" s="348"/>
      <c r="Z74" s="9">
        <f>SUM(Y$7:Y74)</f>
        <v>0</v>
      </c>
      <c r="AC74" s="349">
        <f t="shared" ref="AC74" si="723">IF(ISNA(VLOOKUP(F74,$AI$2:$AS$5000,11,FALSE)),"", VLOOKUP(F74,$AI$2:$AS$5000,11,FALSE))</f>
        <v>0</v>
      </c>
      <c r="AI74" s="327" t="s">
        <v>1831</v>
      </c>
      <c r="AJ74" s="327">
        <v>1805208</v>
      </c>
      <c r="AK74" s="327">
        <v>5783409</v>
      </c>
      <c r="AL74" s="327">
        <v>0</v>
      </c>
      <c r="AM74" s="327">
        <v>6</v>
      </c>
      <c r="AN74" s="327">
        <v>21</v>
      </c>
      <c r="AO74" s="327">
        <v>1</v>
      </c>
      <c r="AP74" s="327">
        <v>0</v>
      </c>
      <c r="AQ74" s="327">
        <v>1</v>
      </c>
      <c r="AR74" s="327">
        <v>0</v>
      </c>
      <c r="AS74" s="327"/>
    </row>
    <row r="75" spans="1:50" ht="26.25" thickBot="1">
      <c r="A75" s="211">
        <f t="shared" si="706"/>
        <v>0</v>
      </c>
      <c r="B75" s="23" t="str">
        <f t="shared" ref="B75:D75" si="724">B73</f>
        <v>GGFV52FA</v>
      </c>
      <c r="C75" s="219" t="str">
        <f t="shared" si="724"/>
        <v>Major Must</v>
      </c>
      <c r="D75" s="45" t="str">
        <f t="shared" si="724"/>
        <v>AF. 4.4.2</v>
      </c>
      <c r="E75" s="24" t="str">
        <f>Labels!$C$104</f>
        <v>Answer 2 / Evidence</v>
      </c>
      <c r="F75" s="221"/>
      <c r="G75" s="222"/>
      <c r="H75" s="25" t="str">
        <f t="shared" si="709"/>
        <v/>
      </c>
      <c r="I75" s="25" t="str">
        <f t="shared" si="710"/>
        <v/>
      </c>
      <c r="J75" s="25" t="str">
        <f t="shared" si="711"/>
        <v/>
      </c>
      <c r="K75" s="25" t="str">
        <f t="shared" si="712"/>
        <v>X</v>
      </c>
      <c r="L75" s="27" t="str">
        <f t="shared" ref="L75" si="725">L73</f>
        <v/>
      </c>
      <c r="M75" s="21"/>
      <c r="N75" s="22" t="e">
        <f t="shared" si="714"/>
        <v>#VALUE!</v>
      </c>
      <c r="O75" s="22" t="str">
        <f t="shared" ref="O75" si="726">IF(ISERR(N75),D73,N75)</f>
        <v>AF. 4.4.2</v>
      </c>
      <c r="P75" s="22" t="str">
        <f t="shared" si="716"/>
        <v/>
      </c>
      <c r="Q75" s="22" t="str">
        <f t="shared" si="717"/>
        <v/>
      </c>
      <c r="R75" s="9" t="e">
        <f t="shared" si="718"/>
        <v>#N/A</v>
      </c>
      <c r="S75" s="9">
        <f t="shared" si="719"/>
        <v>0</v>
      </c>
      <c r="T75" s="9" t="e">
        <f t="shared" si="720"/>
        <v>#N/A</v>
      </c>
      <c r="U75" s="9">
        <f t="shared" si="721"/>
        <v>0</v>
      </c>
      <c r="V75" s="9">
        <f t="shared" ref="V75" si="727">IF(U75=0,U74,U75)</f>
        <v>2</v>
      </c>
      <c r="W75" s="346">
        <v>2</v>
      </c>
      <c r="X75" s="9" t="e">
        <f t="shared" si="722"/>
        <v>#N/A</v>
      </c>
      <c r="Y75" s="348"/>
      <c r="Z75" s="9">
        <f>SUM(Y$7:Y75)</f>
        <v>0</v>
      </c>
      <c r="AE75" s="9">
        <f t="shared" ref="AE75" si="728">MIN(AH75,V75)</f>
        <v>2</v>
      </c>
      <c r="AH75" s="9">
        <v>2</v>
      </c>
      <c r="AI75" s="327" t="s">
        <v>1832</v>
      </c>
      <c r="AJ75" s="327">
        <v>1805208</v>
      </c>
      <c r="AK75" s="327">
        <v>5783408</v>
      </c>
      <c r="AL75" s="327">
        <v>0</v>
      </c>
      <c r="AM75" s="327">
        <v>5</v>
      </c>
      <c r="AN75" s="327">
        <v>21</v>
      </c>
      <c r="AO75" s="327">
        <v>0</v>
      </c>
      <c r="AP75" s="327">
        <v>1</v>
      </c>
      <c r="AQ75" s="327">
        <v>0</v>
      </c>
      <c r="AR75" s="327">
        <v>0</v>
      </c>
      <c r="AS75" s="327"/>
      <c r="AU75" s="9">
        <v>0</v>
      </c>
      <c r="AV75" s="9">
        <f>U74</f>
        <v>2</v>
      </c>
    </row>
    <row r="76" spans="1:50" ht="38.25">
      <c r="A76" s="211">
        <f t="shared" si="706"/>
        <v>0</v>
      </c>
      <c r="B76" s="67" t="s">
        <v>1158</v>
      </c>
      <c r="C76" s="142" t="s">
        <v>1093</v>
      </c>
      <c r="D76" s="43" t="s">
        <v>2419</v>
      </c>
      <c r="E76" s="217" t="str">
        <f>Labels!$C$54</f>
        <v>Control Point</v>
      </c>
      <c r="F76" s="26" t="s">
        <v>2420</v>
      </c>
      <c r="G76" s="30" t="str">
        <f>IF(OR(ISERR(P77),ISERR(P78),ISERR(Q77),ISERR(Q78)),Labels!$C$94,Q76)</f>
        <v>Input Accepted</v>
      </c>
      <c r="H76" s="15" t="str">
        <f t="shared" ref="H76" si="729">IF(F77&lt;&gt;"",IF(TRIM(VLOOKUP(F77,$AI$2:$AR$5000,8,FALSE))="1","X",""),"")</f>
        <v/>
      </c>
      <c r="I76" s="15" t="str">
        <f t="shared" ref="I76" si="730">IF(F77&lt;&gt;"",IF(TRIM(VLOOKUP(F77,$AI$2:$AR$5000,9,FALSE))="1","X",""),"")</f>
        <v/>
      </c>
      <c r="J76" s="15" t="str">
        <f t="shared" ref="J76" si="731">IF(TRIM(""&amp;G78)&lt;&gt;"","X","")</f>
        <v/>
      </c>
      <c r="K76" s="15" t="str">
        <f t="shared" ref="K76" si="732">IF(TRIM(""&amp;G77)&lt;&gt;"","X","")</f>
        <v>X</v>
      </c>
      <c r="L76" s="31" t="str">
        <f>IF(G76&lt;&gt;Labels!$C$92,"X","")</f>
        <v/>
      </c>
      <c r="M76" s="16"/>
      <c r="N76" s="17">
        <v>1805204</v>
      </c>
      <c r="O76" s="17">
        <v>15573</v>
      </c>
      <c r="P76" s="17"/>
      <c r="Q76" s="22" t="str">
        <f>IF(F77="",Labels!$C$93,R76)</f>
        <v>Input Accepted</v>
      </c>
      <c r="R76" s="9" t="str">
        <f t="shared" ref="R76" si="733"><![CDATA[IF(OR(O77&""<>D76&"",O78&""<>D76&""),"You are not allowed to copy cells in the answer column. Press Ctrl-z immediately to attempt to fix this error.",S76)]]></f>
        <v>Input Accepted</v>
      </c>
      <c r="S76" s="9" t="str">
        <f>IF(AND(OR(H76="X",S77=6,C76=Labels!$C$49,C76=Labels!$C$46,AX76="Y"),Q77=""),Labels!$C$95,T76)</f>
        <v>Input Accepted</v>
      </c>
      <c r="T76" s="345" t="str">
        <f>IF(OR(S78=6,AND(S78&gt;0,S77=6)),Labels!$C$96,IF(S78=1,Labels!$C$143,U76))</f>
        <v>Input Accepted</v>
      </c>
      <c r="U76" s="9" t="str">
        <f>IF(AND(S78&gt;0,U78&lt;=U77),Labels!C$97,V76)</f>
        <v>Input Accepted</v>
      </c>
      <c r="V76" s="9" t="str">
        <f>IF(AND(S78&gt;0,Q78=""),Labels!$C$98,W76)</f>
        <v>Input Accepted</v>
      </c>
      <c r="W76" s="9" t="str">
        <f>IF(AND(S78=0,Q78&lt;&gt;""),Labels!$C$99,Labels!$C$92)</f>
        <v>Input Accepted</v>
      </c>
      <c r="Y76" s="9">
        <f t="shared" ref="Y76" si="734">IF(H76="X",1,0)</f>
        <v>0</v>
      </c>
      <c r="Z76" s="9">
        <f>SUM(Y$7:Y76)</f>
        <v>0</v>
      </c>
      <c r="AA76" s="9" t="str">
        <f t="shared" ref="AA76" si="735">Q77</f>
        <v>None</v>
      </c>
      <c r="AB76" s="9">
        <f t="shared" ref="AB76" si="736">VLOOKUP(P77,$AI$2:$AN$5000,6,FALSE)</f>
        <v>21</v>
      </c>
      <c r="AC76" s="9" t="str">
        <f t="shared" ref="AC76" si="737">Q78</f>
        <v/>
      </c>
      <c r="AD76" s="9">
        <f t="shared" ref="AD76" si="738">IF(TRIM(F77)="",1,0)</f>
        <v>0</v>
      </c>
      <c r="AF76" s="346">
        <f t="shared" ref="AF76" si="739">SUM($AD$7:$AD$5000)</f>
        <v>0</v>
      </c>
      <c r="AG76" s="9">
        <f>IF(AND(H76="X",C76=Labels!C118),1,0)</f>
        <v>0</v>
      </c>
      <c r="AI76" s="327" t="s">
        <v>1833</v>
      </c>
      <c r="AJ76" s="327">
        <v>1805208</v>
      </c>
      <c r="AK76" s="327">
        <v>5783407</v>
      </c>
      <c r="AL76" s="327">
        <v>2</v>
      </c>
      <c r="AM76" s="327">
        <v>2</v>
      </c>
      <c r="AN76" s="327">
        <v>21</v>
      </c>
      <c r="AO76" s="327">
        <v>1</v>
      </c>
      <c r="AP76" s="327">
        <v>0</v>
      </c>
      <c r="AQ76" s="327">
        <v>0</v>
      </c>
      <c r="AR76" s="327">
        <v>0</v>
      </c>
      <c r="AS76" s="327"/>
      <c r="AX76" s="9" t="s">
        <v>664</v>
      </c>
    </row>
    <row r="77" spans="1:50" ht="25.5">
      <c r="A77" s="211">
        <f t="shared" si="706"/>
        <v>0</v>
      </c>
      <c r="B77" s="18" t="s">
        <v>1158</v>
      </c>
      <c r="C77" s="218" t="str">
        <f t="shared" ref="C77" si="740">C76</f>
        <v>Major Must</v>
      </c>
      <c r="D77" s="44" t="str">
        <f t="shared" ref="D77" si="741">D76</f>
        <v>AF. 4.5.1</v>
      </c>
      <c r="E77" s="19" t="str">
        <f>Labels!$C$103</f>
        <v>Answer 1 / Comment</v>
      </c>
      <c r="F77" s="62" t="str">
        <f>$AI$64</f>
        <v>AF. 4.5.1 -Yes</v>
      </c>
      <c r="G77" s="46" t="s">
        <v>2826</v>
      </c>
      <c r="H77" s="20" t="str">
        <f t="shared" ref="H77:H78" si="742">H76</f>
        <v/>
      </c>
      <c r="I77" s="20" t="str">
        <f t="shared" ref="I77:I78" si="743">I76</f>
        <v/>
      </c>
      <c r="J77" s="20" t="str">
        <f t="shared" ref="J77:J78" si="744">J76</f>
        <v/>
      </c>
      <c r="K77" s="20" t="str">
        <f t="shared" ref="K77:K78" si="745">K76</f>
        <v>X</v>
      </c>
      <c r="L77" s="28" t="str">
        <f t="shared" ref="L77" si="746">L76</f>
        <v/>
      </c>
      <c r="M77" s="21"/>
      <c r="N77" s="22" t="str">
        <f t="shared" ref="N77:N78" si="747">LEFT(F77,FIND(" -",F77)-1)</f>
        <v>AF. 4.5.1</v>
      </c>
      <c r="O77" s="22" t="str">
        <f t="shared" ref="O77" si="748">IF(ISERR(N77),D76,N77)</f>
        <v>AF. 4.5.1</v>
      </c>
      <c r="P77" s="22" t="str">
        <f t="shared" ref="P77:P78" si="749">TRIM(F77&amp;"")</f>
        <v>AF. 4.5.1 -Yes</v>
      </c>
      <c r="Q77" s="22" t="str">
        <f t="shared" ref="Q77:Q78" si="750">TRIM(G77&amp;"")</f>
        <v>None</v>
      </c>
      <c r="R77" s="9">
        <f t="shared" ref="R77:R78" si="751">VLOOKUP(F77,$AI$2:$AM$5000,5,FALSE)</f>
        <v>2</v>
      </c>
      <c r="S77" s="9">
        <f t="shared" ref="S77:S78" si="752">IF(ISNA(R77),0,R77)</f>
        <v>2</v>
      </c>
      <c r="T77" s="9">
        <f t="shared" ref="T77:T78" si="753">VLOOKUP(F77,$AI$2:$AL$5000,4,FALSE)</f>
        <v>2</v>
      </c>
      <c r="U77" s="9">
        <f t="shared" ref="U77:U78" si="754">IF(ISNA(T77),0,T77)</f>
        <v>2</v>
      </c>
      <c r="X77" s="9">
        <f t="shared" ref="X77:X78" si="755">VLOOKUP(F77,$AI$2:$AL$5000,3,FALSE)</f>
        <v>5783395</v>
      </c>
      <c r="Y77" s="348"/>
      <c r="Z77" s="9">
        <f>SUM(Y$7:Y77)</f>
        <v>0</v>
      </c>
      <c r="AC77" s="349">
        <f t="shared" ref="AC77" si="756">IF(ISNA(VLOOKUP(F77,$AI$2:$AS$5000,11,FALSE)),"", VLOOKUP(F77,$AI$2:$AS$5000,11,FALSE))</f>
        <v>0</v>
      </c>
      <c r="AI77" s="327" t="s">
        <v>1834</v>
      </c>
      <c r="AJ77" s="327">
        <v>1805209</v>
      </c>
      <c r="AK77" s="327">
        <v>5783412</v>
      </c>
      <c r="AL77" s="327">
        <v>0</v>
      </c>
      <c r="AM77" s="327">
        <v>6</v>
      </c>
      <c r="AN77" s="327">
        <v>21</v>
      </c>
      <c r="AO77" s="327">
        <v>1</v>
      </c>
      <c r="AP77" s="327">
        <v>0</v>
      </c>
      <c r="AQ77" s="327">
        <v>1</v>
      </c>
      <c r="AR77" s="327">
        <v>0</v>
      </c>
      <c r="AS77" s="327"/>
    </row>
    <row r="78" spans="1:50" ht="26.25" thickBot="1">
      <c r="A78" s="211">
        <f t="shared" si="706"/>
        <v>0</v>
      </c>
      <c r="B78" s="23" t="str">
        <f t="shared" ref="B78:D78" si="757">B76</f>
        <v>GGFV52FA</v>
      </c>
      <c r="C78" s="219" t="str">
        <f t="shared" si="757"/>
        <v>Major Must</v>
      </c>
      <c r="D78" s="45" t="str">
        <f t="shared" si="757"/>
        <v>AF. 4.5.1</v>
      </c>
      <c r="E78" s="24" t="str">
        <f>Labels!$C$104</f>
        <v>Answer 2 / Evidence</v>
      </c>
      <c r="F78" s="221"/>
      <c r="G78" s="222"/>
      <c r="H78" s="25" t="str">
        <f t="shared" si="742"/>
        <v/>
      </c>
      <c r="I78" s="25" t="str">
        <f t="shared" si="743"/>
        <v/>
      </c>
      <c r="J78" s="25" t="str">
        <f t="shared" si="744"/>
        <v/>
      </c>
      <c r="K78" s="25" t="str">
        <f t="shared" si="745"/>
        <v>X</v>
      </c>
      <c r="L78" s="27" t="str">
        <f t="shared" ref="L78" si="758">L76</f>
        <v/>
      </c>
      <c r="M78" s="21"/>
      <c r="N78" s="22" t="e">
        <f t="shared" si="747"/>
        <v>#VALUE!</v>
      </c>
      <c r="O78" s="22" t="str">
        <f t="shared" ref="O78" si="759">IF(ISERR(N78),D76,N78)</f>
        <v>AF. 4.5.1</v>
      </c>
      <c r="P78" s="22" t="str">
        <f t="shared" si="749"/>
        <v/>
      </c>
      <c r="Q78" s="22" t="str">
        <f t="shared" si="750"/>
        <v/>
      </c>
      <c r="R78" s="9" t="e">
        <f t="shared" si="751"/>
        <v>#N/A</v>
      </c>
      <c r="S78" s="9">
        <f t="shared" si="752"/>
        <v>0</v>
      </c>
      <c r="T78" s="9" t="e">
        <f t="shared" si="753"/>
        <v>#N/A</v>
      </c>
      <c r="U78" s="9">
        <f t="shared" si="754"/>
        <v>0</v>
      </c>
      <c r="V78" s="9">
        <f t="shared" ref="V78" si="760">IF(U78=0,U77,U78)</f>
        <v>2</v>
      </c>
      <c r="W78" s="346">
        <v>2</v>
      </c>
      <c r="X78" s="9" t="e">
        <f t="shared" si="755"/>
        <v>#N/A</v>
      </c>
      <c r="Y78" s="348"/>
      <c r="Z78" s="9">
        <f>SUM(Y$7:Y78)</f>
        <v>0</v>
      </c>
      <c r="AE78" s="9">
        <f t="shared" ref="AE78" si="761">MIN(AH78,V78)</f>
        <v>2</v>
      </c>
      <c r="AH78" s="9">
        <v>2</v>
      </c>
      <c r="AI78" s="327" t="s">
        <v>1835</v>
      </c>
      <c r="AJ78" s="327">
        <v>1805209</v>
      </c>
      <c r="AK78" s="327">
        <v>5783411</v>
      </c>
      <c r="AL78" s="327">
        <v>0</v>
      </c>
      <c r="AM78" s="327">
        <v>5</v>
      </c>
      <c r="AN78" s="327">
        <v>21</v>
      </c>
      <c r="AO78" s="327">
        <v>0</v>
      </c>
      <c r="AP78" s="327">
        <v>1</v>
      </c>
      <c r="AQ78" s="327">
        <v>0</v>
      </c>
      <c r="AR78" s="327">
        <v>0</v>
      </c>
      <c r="AS78" s="327"/>
      <c r="AU78" s="9">
        <v>0</v>
      </c>
      <c r="AV78" s="9">
        <f>U77</f>
        <v>2</v>
      </c>
    </row>
    <row r="79" spans="1:50" ht="63.75">
      <c r="A79" s="211">
        <f t="shared" si="706"/>
        <v>0</v>
      </c>
      <c r="B79" s="67" t="s">
        <v>1158</v>
      </c>
      <c r="C79" s="142" t="s">
        <v>1094</v>
      </c>
      <c r="D79" s="43" t="s">
        <v>2421</v>
      </c>
      <c r="E79" s="217" t="str">
        <f>Labels!$C$54</f>
        <v>Control Point</v>
      </c>
      <c r="F79" s="26" t="s">
        <v>2422</v>
      </c>
      <c r="G79" s="30" t="str">
        <f>IF(OR(ISERR(P80),ISERR(P81),ISERR(Q80),ISERR(Q81)),Labels!$C$94,Q79)</f>
        <v>Input Accepted</v>
      </c>
      <c r="H79" s="15" t="str">
        <f t="shared" ref="H79" si="762">IF(F80&lt;&gt;"",IF(TRIM(VLOOKUP(F80,$AI$2:$AR$5000,8,FALSE))="1","X",""),"")</f>
        <v/>
      </c>
      <c r="I79" s="15" t="str">
        <f t="shared" ref="I79" si="763">IF(F80&lt;&gt;"",IF(TRIM(VLOOKUP(F80,$AI$2:$AR$5000,9,FALSE))="1","X",""),"")</f>
        <v/>
      </c>
      <c r="J79" s="15" t="str">
        <f t="shared" ref="J79" si="764">IF(TRIM(""&amp;G81)&lt;&gt;"","X","")</f>
        <v/>
      </c>
      <c r="K79" s="15" t="str">
        <f t="shared" ref="K79" si="765">IF(TRIM(""&amp;G80)&lt;&gt;"","X","")</f>
        <v>X</v>
      </c>
      <c r="L79" s="31" t="str">
        <f>IF(G79&lt;&gt;Labels!$C$92,"X","")</f>
        <v/>
      </c>
      <c r="M79" s="16"/>
      <c r="N79" s="17">
        <v>1805205</v>
      </c>
      <c r="O79" s="17">
        <v>15573</v>
      </c>
      <c r="P79" s="17"/>
      <c r="Q79" s="22" t="str">
        <f>IF(F80="",Labels!$C$93,R79)</f>
        <v>Input Accepted</v>
      </c>
      <c r="R79" s="9" t="str">
        <f t="shared" ref="R79" si="766"><![CDATA[IF(OR(O80&""<>D79&"",O81&""<>D79&""),"You are not allowed to copy cells in the answer column. Press Ctrl-z immediately to attempt to fix this error.",S79)]]></f>
        <v>Input Accepted</v>
      </c>
      <c r="S79" s="9" t="str">
        <f>IF(AND(OR(H79="X",S80=6,C79=Labels!$C$49,C79=Labels!$C$46,AX79="Y"),Q80=""),Labels!$C$95,T79)</f>
        <v>Input Accepted</v>
      </c>
      <c r="T79" s="345" t="str">
        <f>IF(OR(S81=6,AND(S81&gt;0,S80=6)),Labels!$C$96,IF(S81=1,Labels!$C$143,U79))</f>
        <v>Input Accepted</v>
      </c>
      <c r="U79" s="9" t="str">
        <f>IF(AND(S81&gt;0,U81&lt;=U80),Labels!C$97,V79)</f>
        <v>Input Accepted</v>
      </c>
      <c r="V79" s="9" t="str">
        <f>IF(AND(S81&gt;0,Q81=""),Labels!$C$98,W79)</f>
        <v>Input Accepted</v>
      </c>
      <c r="W79" s="9" t="str">
        <f>IF(AND(S81=0,Q81&lt;&gt;""),Labels!$C$99,Labels!$C$92)</f>
        <v>Input Accepted</v>
      </c>
      <c r="Y79" s="9">
        <f t="shared" ref="Y79" si="767">IF(H79="X",1,0)</f>
        <v>0</v>
      </c>
      <c r="Z79" s="9">
        <f>SUM(Y$7:Y79)</f>
        <v>0</v>
      </c>
      <c r="AA79" s="9" t="str">
        <f t="shared" ref="AA79" si="768">Q80</f>
        <v>None</v>
      </c>
      <c r="AB79" s="9">
        <f t="shared" ref="AB79" si="769">VLOOKUP(P80,$AI$2:$AN$5000,6,FALSE)</f>
        <v>21</v>
      </c>
      <c r="AC79" s="9" t="str">
        <f t="shared" ref="AC79" si="770">Q81</f>
        <v/>
      </c>
      <c r="AD79" s="9">
        <f t="shared" ref="AD79" si="771">IF(TRIM(F80)="",1,0)</f>
        <v>0</v>
      </c>
      <c r="AF79" s="346">
        <f t="shared" ref="AF79" si="772">SUM($AD$7:$AD$5000)</f>
        <v>0</v>
      </c>
      <c r="AG79" s="9">
        <f>IF(AND(H79="X",C79=Labels!C121),1,0)</f>
        <v>0</v>
      </c>
      <c r="AI79" s="327" t="s">
        <v>1836</v>
      </c>
      <c r="AJ79" s="327">
        <v>1805209</v>
      </c>
      <c r="AK79" s="327">
        <v>5783410</v>
      </c>
      <c r="AL79" s="327">
        <v>2</v>
      </c>
      <c r="AM79" s="327">
        <v>2</v>
      </c>
      <c r="AN79" s="327">
        <v>21</v>
      </c>
      <c r="AO79" s="327">
        <v>1</v>
      </c>
      <c r="AP79" s="327">
        <v>0</v>
      </c>
      <c r="AQ79" s="327">
        <v>0</v>
      </c>
      <c r="AR79" s="327">
        <v>0</v>
      </c>
      <c r="AS79" s="327"/>
      <c r="AX79" s="9" t="s">
        <v>664</v>
      </c>
    </row>
    <row r="80" spans="1:50" ht="25.5">
      <c r="A80" s="211">
        <f t="shared" si="706"/>
        <v>0</v>
      </c>
      <c r="B80" s="18" t="s">
        <v>1158</v>
      </c>
      <c r="C80" s="218" t="str">
        <f t="shared" ref="C80" si="773">C79</f>
        <v>Minor Must</v>
      </c>
      <c r="D80" s="44" t="str">
        <f t="shared" ref="D80" si="774">D79</f>
        <v>AF. 4.5.2</v>
      </c>
      <c r="E80" s="19" t="str">
        <f>Labels!$C$103</f>
        <v>Answer 1 / Comment</v>
      </c>
      <c r="F80" s="62" t="str">
        <f>$AI$67</f>
        <v>AF. 4.5.2 -Yes</v>
      </c>
      <c r="G80" s="46" t="s">
        <v>2826</v>
      </c>
      <c r="H80" s="20" t="str">
        <f t="shared" ref="H80:H81" si="775">H79</f>
        <v/>
      </c>
      <c r="I80" s="20" t="str">
        <f t="shared" ref="I80:I81" si="776">I79</f>
        <v/>
      </c>
      <c r="J80" s="20" t="str">
        <f t="shared" ref="J80:J81" si="777">J79</f>
        <v/>
      </c>
      <c r="K80" s="20" t="str">
        <f t="shared" ref="K80:K81" si="778">K79</f>
        <v>X</v>
      </c>
      <c r="L80" s="28" t="str">
        <f t="shared" ref="L80" si="779">L79</f>
        <v/>
      </c>
      <c r="M80" s="21"/>
      <c r="N80" s="22" t="str">
        <f t="shared" ref="N80:N81" si="780">LEFT(F80,FIND(" -",F80)-1)</f>
        <v>AF. 4.5.2</v>
      </c>
      <c r="O80" s="22" t="str">
        <f t="shared" ref="O80" si="781">IF(ISERR(N80),D79,N80)</f>
        <v>AF. 4.5.2</v>
      </c>
      <c r="P80" s="22" t="str">
        <f t="shared" ref="P80:P81" si="782">TRIM(F80&amp;"")</f>
        <v>AF. 4.5.2 -Yes</v>
      </c>
      <c r="Q80" s="22" t="str">
        <f t="shared" ref="Q80:Q81" si="783">TRIM(G80&amp;"")</f>
        <v>None</v>
      </c>
      <c r="R80" s="9">
        <f t="shared" ref="R80:R81" si="784">VLOOKUP(F80,$AI$2:$AM$5000,5,FALSE)</f>
        <v>2</v>
      </c>
      <c r="S80" s="9">
        <f t="shared" ref="S80:S81" si="785">IF(ISNA(R80),0,R80)</f>
        <v>2</v>
      </c>
      <c r="T80" s="9">
        <f t="shared" ref="T80:T81" si="786">VLOOKUP(F80,$AI$2:$AL$5000,4,FALSE)</f>
        <v>2</v>
      </c>
      <c r="U80" s="9">
        <f t="shared" ref="U80:U81" si="787">IF(ISNA(T80),0,T80)</f>
        <v>2</v>
      </c>
      <c r="X80" s="9">
        <f t="shared" ref="X80:X81" si="788">VLOOKUP(F80,$AI$2:$AL$5000,3,FALSE)</f>
        <v>5783398</v>
      </c>
      <c r="Y80" s="348"/>
      <c r="Z80" s="9">
        <f>SUM(Y$7:Y80)</f>
        <v>0</v>
      </c>
      <c r="AC80" s="349">
        <f t="shared" ref="AC80" si="789">IF(ISNA(VLOOKUP(F80,$AI$2:$AS$5000,11,FALSE)),"", VLOOKUP(F80,$AI$2:$AS$5000,11,FALSE))</f>
        <v>0</v>
      </c>
      <c r="AI80" s="327" t="s">
        <v>1837</v>
      </c>
      <c r="AJ80" s="327">
        <v>1805210</v>
      </c>
      <c r="AK80" s="327">
        <v>5783415</v>
      </c>
      <c r="AL80" s="327">
        <v>0</v>
      </c>
      <c r="AM80" s="327">
        <v>6</v>
      </c>
      <c r="AN80" s="327">
        <v>21</v>
      </c>
      <c r="AO80" s="327">
        <v>1</v>
      </c>
      <c r="AP80" s="327">
        <v>0</v>
      </c>
      <c r="AQ80" s="327">
        <v>1</v>
      </c>
      <c r="AR80" s="327">
        <v>0</v>
      </c>
      <c r="AS80" s="327"/>
    </row>
    <row r="81" spans="1:50" ht="26.25" thickBot="1">
      <c r="A81" s="211">
        <f t="shared" si="706"/>
        <v>0</v>
      </c>
      <c r="B81" s="23" t="str">
        <f t="shared" ref="B81:D81" si="790">B79</f>
        <v>GGFV52FA</v>
      </c>
      <c r="C81" s="219" t="str">
        <f t="shared" si="790"/>
        <v>Minor Must</v>
      </c>
      <c r="D81" s="45" t="str">
        <f t="shared" si="790"/>
        <v>AF. 4.5.2</v>
      </c>
      <c r="E81" s="24" t="str">
        <f>Labels!$C$104</f>
        <v>Answer 2 / Evidence</v>
      </c>
      <c r="F81" s="221"/>
      <c r="G81" s="222"/>
      <c r="H81" s="25" t="str">
        <f t="shared" si="775"/>
        <v/>
      </c>
      <c r="I81" s="25" t="str">
        <f t="shared" si="776"/>
        <v/>
      </c>
      <c r="J81" s="25" t="str">
        <f t="shared" si="777"/>
        <v/>
      </c>
      <c r="K81" s="25" t="str">
        <f t="shared" si="778"/>
        <v>X</v>
      </c>
      <c r="L81" s="27" t="str">
        <f t="shared" ref="L81" si="791">L79</f>
        <v/>
      </c>
      <c r="M81" s="21"/>
      <c r="N81" s="22" t="e">
        <f t="shared" si="780"/>
        <v>#VALUE!</v>
      </c>
      <c r="O81" s="22" t="str">
        <f t="shared" ref="O81" si="792">IF(ISERR(N81),D79,N81)</f>
        <v>AF. 4.5.2</v>
      </c>
      <c r="P81" s="22" t="str">
        <f t="shared" si="782"/>
        <v/>
      </c>
      <c r="Q81" s="22" t="str">
        <f t="shared" si="783"/>
        <v/>
      </c>
      <c r="R81" s="9" t="e">
        <f t="shared" si="784"/>
        <v>#N/A</v>
      </c>
      <c r="S81" s="9">
        <f t="shared" si="785"/>
        <v>0</v>
      </c>
      <c r="T81" s="9" t="e">
        <f t="shared" si="786"/>
        <v>#N/A</v>
      </c>
      <c r="U81" s="9">
        <f t="shared" si="787"/>
        <v>0</v>
      </c>
      <c r="V81" s="9">
        <f t="shared" ref="V81" si="793">IF(U81=0,U80,U81)</f>
        <v>2</v>
      </c>
      <c r="W81" s="346">
        <v>2</v>
      </c>
      <c r="X81" s="9" t="e">
        <f t="shared" si="788"/>
        <v>#N/A</v>
      </c>
      <c r="Y81" s="348"/>
      <c r="Z81" s="9">
        <f>SUM(Y$7:Y81)</f>
        <v>0</v>
      </c>
      <c r="AE81" s="9">
        <f t="shared" ref="AE81" si="794">MIN(AH81,V81)</f>
        <v>2</v>
      </c>
      <c r="AH81" s="9">
        <v>2</v>
      </c>
      <c r="AI81" s="327" t="s">
        <v>1838</v>
      </c>
      <c r="AJ81" s="327">
        <v>1805210</v>
      </c>
      <c r="AK81" s="327">
        <v>5783414</v>
      </c>
      <c r="AL81" s="327">
        <v>0</v>
      </c>
      <c r="AM81" s="327">
        <v>5</v>
      </c>
      <c r="AN81" s="327">
        <v>21</v>
      </c>
      <c r="AO81" s="327">
        <v>0</v>
      </c>
      <c r="AP81" s="327">
        <v>1</v>
      </c>
      <c r="AQ81" s="327">
        <v>0</v>
      </c>
      <c r="AR81" s="327">
        <v>0</v>
      </c>
      <c r="AS81" s="327"/>
      <c r="AU81" s="9">
        <v>0</v>
      </c>
      <c r="AV81" s="9">
        <f>U80</f>
        <v>2</v>
      </c>
    </row>
    <row r="82" spans="1:50" ht="38.25">
      <c r="A82" s="211">
        <f t="shared" si="706"/>
        <v>0</v>
      </c>
      <c r="B82" s="67" t="s">
        <v>1158</v>
      </c>
      <c r="C82" s="142" t="s">
        <v>1093</v>
      </c>
      <c r="D82" s="43" t="s">
        <v>2423</v>
      </c>
      <c r="E82" s="217" t="str">
        <f>Labels!$C$54</f>
        <v>Control Point</v>
      </c>
      <c r="F82" s="26" t="s">
        <v>2424</v>
      </c>
      <c r="G82" s="30" t="str">
        <f>IF(OR(ISERR(P83),ISERR(P84),ISERR(Q83),ISERR(Q84)),Labels!$C$94,Q82)</f>
        <v>Input Accepted</v>
      </c>
      <c r="H82" s="15" t="str">
        <f t="shared" ref="H82" si="795">IF(F83&lt;&gt;"",IF(TRIM(VLOOKUP(F83,$AI$2:$AR$5000,8,FALSE))="1","X",""),"")</f>
        <v/>
      </c>
      <c r="I82" s="15" t="str">
        <f t="shared" ref="I82" si="796">IF(F83&lt;&gt;"",IF(TRIM(VLOOKUP(F83,$AI$2:$AR$5000,9,FALSE))="1","X",""),"")</f>
        <v/>
      </c>
      <c r="J82" s="15" t="str">
        <f t="shared" ref="J82" si="797">IF(TRIM(""&amp;G84)&lt;&gt;"","X","")</f>
        <v/>
      </c>
      <c r="K82" s="15" t="str">
        <f t="shared" ref="K82" si="798">IF(TRIM(""&amp;G83)&lt;&gt;"","X","")</f>
        <v>X</v>
      </c>
      <c r="L82" s="31" t="str">
        <f>IF(G82&lt;&gt;Labels!$C$92,"X","")</f>
        <v/>
      </c>
      <c r="M82" s="16"/>
      <c r="N82" s="17">
        <v>1805206</v>
      </c>
      <c r="O82" s="17">
        <v>15573</v>
      </c>
      <c r="P82" s="17"/>
      <c r="Q82" s="22" t="str">
        <f>IF(F83="",Labels!$C$93,R82)</f>
        <v>Input Accepted</v>
      </c>
      <c r="R82" s="9" t="str">
        <f t="shared" ref="R82" si="799"><![CDATA[IF(OR(O83&""<>D82&"",O84&""<>D82&""),"You are not allowed to copy cells in the answer column. Press Ctrl-z immediately to attempt to fix this error.",S82)]]></f>
        <v>Input Accepted</v>
      </c>
      <c r="S82" s="9" t="str">
        <f>IF(AND(OR(H82="X",S83=6,C82=Labels!$C$49,C82=Labels!$C$46,AX82="Y"),Q83=""),Labels!$C$95,T82)</f>
        <v>Input Accepted</v>
      </c>
      <c r="T82" s="345" t="str">
        <f>IF(OR(S84=6,AND(S84&gt;0,S83=6)),Labels!$C$96,IF(S84=1,Labels!$C$143,U82))</f>
        <v>Input Accepted</v>
      </c>
      <c r="U82" s="9" t="str">
        <f>IF(AND(S84&gt;0,U84&lt;=U83),Labels!C$97,V82)</f>
        <v>Input Accepted</v>
      </c>
      <c r="V82" s="9" t="str">
        <f>IF(AND(S84&gt;0,Q84=""),Labels!$C$98,W82)</f>
        <v>Input Accepted</v>
      </c>
      <c r="W82" s="9" t="str">
        <f>IF(AND(S84=0,Q84&lt;&gt;""),Labels!$C$99,Labels!$C$92)</f>
        <v>Input Accepted</v>
      </c>
      <c r="Y82" s="9">
        <f t="shared" ref="Y82" si="800">IF(H82="X",1,0)</f>
        <v>0</v>
      </c>
      <c r="Z82" s="9">
        <f>SUM(Y$7:Y82)</f>
        <v>0</v>
      </c>
      <c r="AA82" s="9" t="str">
        <f t="shared" ref="AA82" si="801">Q83</f>
        <v>None</v>
      </c>
      <c r="AB82" s="9">
        <f t="shared" ref="AB82" si="802">VLOOKUP(P83,$AI$2:$AN$5000,6,FALSE)</f>
        <v>21</v>
      </c>
      <c r="AC82" s="9" t="str">
        <f t="shared" ref="AC82" si="803">Q84</f>
        <v/>
      </c>
      <c r="AD82" s="9">
        <f t="shared" ref="AD82" si="804">IF(TRIM(F83)="",1,0)</f>
        <v>0</v>
      </c>
      <c r="AF82" s="346">
        <f t="shared" ref="AF82" si="805">SUM($AD$7:$AD$5000)</f>
        <v>0</v>
      </c>
      <c r="AG82" s="9">
        <f>IF(AND(H82="X",C82=Labels!C124),1,0)</f>
        <v>0</v>
      </c>
      <c r="AI82" s="327" t="s">
        <v>1839</v>
      </c>
      <c r="AJ82" s="327">
        <v>1805210</v>
      </c>
      <c r="AK82" s="327">
        <v>5783413</v>
      </c>
      <c r="AL82" s="327">
        <v>2</v>
      </c>
      <c r="AM82" s="327">
        <v>2</v>
      </c>
      <c r="AN82" s="327">
        <v>21</v>
      </c>
      <c r="AO82" s="327">
        <v>1</v>
      </c>
      <c r="AP82" s="327">
        <v>0</v>
      </c>
      <c r="AQ82" s="327">
        <v>0</v>
      </c>
      <c r="AR82" s="327">
        <v>0</v>
      </c>
      <c r="AS82" s="327"/>
      <c r="AX82" s="9" t="s">
        <v>664</v>
      </c>
    </row>
    <row r="83" spans="1:50" ht="25.5">
      <c r="A83" s="211">
        <f t="shared" si="706"/>
        <v>0</v>
      </c>
      <c r="B83" s="18" t="s">
        <v>1158</v>
      </c>
      <c r="C83" s="218" t="str">
        <f t="shared" ref="C83" si="806">C82</f>
        <v>Major Must</v>
      </c>
      <c r="D83" s="44" t="str">
        <f t="shared" ref="D83" si="807">D82</f>
        <v>AF. 4.5.3</v>
      </c>
      <c r="E83" s="19" t="str">
        <f>Labels!$C$103</f>
        <v>Answer 1 / Comment</v>
      </c>
      <c r="F83" s="62" t="str">
        <f>$AI$70</f>
        <v>AF. 4.5.3 -Yes</v>
      </c>
      <c r="G83" s="46" t="s">
        <v>2826</v>
      </c>
      <c r="H83" s="20" t="str">
        <f t="shared" ref="H83:H84" si="808">H82</f>
        <v/>
      </c>
      <c r="I83" s="20" t="str">
        <f t="shared" ref="I83:I84" si="809">I82</f>
        <v/>
      </c>
      <c r="J83" s="20" t="str">
        <f t="shared" ref="J83:J84" si="810">J82</f>
        <v/>
      </c>
      <c r="K83" s="20" t="str">
        <f t="shared" ref="K83:K84" si="811">K82</f>
        <v>X</v>
      </c>
      <c r="L83" s="28" t="str">
        <f t="shared" ref="L83" si="812">L82</f>
        <v/>
      </c>
      <c r="M83" s="21"/>
      <c r="N83" s="22" t="str">
        <f t="shared" ref="N83:N84" si="813">LEFT(F83,FIND(" -",F83)-1)</f>
        <v>AF. 4.5.3</v>
      </c>
      <c r="O83" s="22" t="str">
        <f t="shared" ref="O83" si="814">IF(ISERR(N83),D82,N83)</f>
        <v>AF. 4.5.3</v>
      </c>
      <c r="P83" s="22" t="str">
        <f t="shared" ref="P83:P84" si="815">TRIM(F83&amp;"")</f>
        <v>AF. 4.5.3 -Yes</v>
      </c>
      <c r="Q83" s="22" t="str">
        <f t="shared" ref="Q83:Q84" si="816">TRIM(G83&amp;"")</f>
        <v>None</v>
      </c>
      <c r="R83" s="9">
        <f t="shared" ref="R83:R84" si="817">VLOOKUP(F83,$AI$2:$AM$5000,5,FALSE)</f>
        <v>2</v>
      </c>
      <c r="S83" s="9">
        <f t="shared" ref="S83:S84" si="818">IF(ISNA(R83),0,R83)</f>
        <v>2</v>
      </c>
      <c r="T83" s="9">
        <f t="shared" ref="T83:T84" si="819">VLOOKUP(F83,$AI$2:$AL$5000,4,FALSE)</f>
        <v>2</v>
      </c>
      <c r="U83" s="9">
        <f t="shared" ref="U83:U84" si="820">IF(ISNA(T83),0,T83)</f>
        <v>2</v>
      </c>
      <c r="X83" s="9">
        <f t="shared" ref="X83:X84" si="821">VLOOKUP(F83,$AI$2:$AL$5000,3,FALSE)</f>
        <v>5783401</v>
      </c>
      <c r="Y83" s="348"/>
      <c r="Z83" s="9">
        <f>SUM(Y$7:Y83)</f>
        <v>0</v>
      </c>
      <c r="AC83" s="349">
        <f t="shared" ref="AC83" si="822">IF(ISNA(VLOOKUP(F83,$AI$2:$AS$5000,11,FALSE)),"", VLOOKUP(F83,$AI$2:$AS$5000,11,FALSE))</f>
        <v>0</v>
      </c>
      <c r="AI83" s="327" t="s">
        <v>1840</v>
      </c>
      <c r="AJ83" s="327">
        <v>1805211</v>
      </c>
      <c r="AK83" s="327">
        <v>5783418</v>
      </c>
      <c r="AL83" s="327">
        <v>0</v>
      </c>
      <c r="AM83" s="327">
        <v>6</v>
      </c>
      <c r="AN83" s="327">
        <v>21</v>
      </c>
      <c r="AO83" s="327">
        <v>1</v>
      </c>
      <c r="AP83" s="327">
        <v>0</v>
      </c>
      <c r="AQ83" s="327">
        <v>1</v>
      </c>
      <c r="AR83" s="327">
        <v>0</v>
      </c>
      <c r="AS83" s="327"/>
    </row>
    <row r="84" spans="1:50" ht="26.25" thickBot="1">
      <c r="A84" s="211">
        <f t="shared" si="706"/>
        <v>0</v>
      </c>
      <c r="B84" s="23" t="str">
        <f t="shared" ref="B84:D84" si="823">B82</f>
        <v>GGFV52FA</v>
      </c>
      <c r="C84" s="219" t="str">
        <f t="shared" si="823"/>
        <v>Major Must</v>
      </c>
      <c r="D84" s="45" t="str">
        <f t="shared" si="823"/>
        <v>AF. 4.5.3</v>
      </c>
      <c r="E84" s="24" t="str">
        <f>Labels!$C$104</f>
        <v>Answer 2 / Evidence</v>
      </c>
      <c r="F84" s="221"/>
      <c r="G84" s="222"/>
      <c r="H84" s="25" t="str">
        <f t="shared" si="808"/>
        <v/>
      </c>
      <c r="I84" s="25" t="str">
        <f t="shared" si="809"/>
        <v/>
      </c>
      <c r="J84" s="25" t="str">
        <f t="shared" si="810"/>
        <v/>
      </c>
      <c r="K84" s="25" t="str">
        <f t="shared" si="811"/>
        <v>X</v>
      </c>
      <c r="L84" s="27" t="str">
        <f t="shared" ref="L84" si="824">L82</f>
        <v/>
      </c>
      <c r="M84" s="21"/>
      <c r="N84" s="22" t="e">
        <f t="shared" si="813"/>
        <v>#VALUE!</v>
      </c>
      <c r="O84" s="22" t="str">
        <f t="shared" ref="O84" si="825">IF(ISERR(N84),D82,N84)</f>
        <v>AF. 4.5.3</v>
      </c>
      <c r="P84" s="22" t="str">
        <f t="shared" si="815"/>
        <v/>
      </c>
      <c r="Q84" s="22" t="str">
        <f t="shared" si="816"/>
        <v/>
      </c>
      <c r="R84" s="9" t="e">
        <f t="shared" si="817"/>
        <v>#N/A</v>
      </c>
      <c r="S84" s="9">
        <f t="shared" si="818"/>
        <v>0</v>
      </c>
      <c r="T84" s="9" t="e">
        <f t="shared" si="819"/>
        <v>#N/A</v>
      </c>
      <c r="U84" s="9">
        <f t="shared" si="820"/>
        <v>0</v>
      </c>
      <c r="V84" s="9">
        <f t="shared" ref="V84" si="826">IF(U84=0,U83,U84)</f>
        <v>2</v>
      </c>
      <c r="W84" s="346">
        <v>2</v>
      </c>
      <c r="X84" s="9" t="e">
        <f t="shared" si="821"/>
        <v>#N/A</v>
      </c>
      <c r="Y84" s="348"/>
      <c r="Z84" s="9">
        <f>SUM(Y$7:Y84)</f>
        <v>0</v>
      </c>
      <c r="AE84" s="9">
        <f t="shared" ref="AE84" si="827">MIN(AH84,V84)</f>
        <v>2</v>
      </c>
      <c r="AH84" s="9">
        <v>2</v>
      </c>
      <c r="AI84" s="327" t="s">
        <v>1841</v>
      </c>
      <c r="AJ84" s="327">
        <v>1805211</v>
      </c>
      <c r="AK84" s="327">
        <v>5783417</v>
      </c>
      <c r="AL84" s="327">
        <v>0</v>
      </c>
      <c r="AM84" s="327">
        <v>5</v>
      </c>
      <c r="AN84" s="327">
        <v>21</v>
      </c>
      <c r="AO84" s="327">
        <v>0</v>
      </c>
      <c r="AP84" s="327">
        <v>1</v>
      </c>
      <c r="AQ84" s="327">
        <v>0</v>
      </c>
      <c r="AR84" s="327">
        <v>0</v>
      </c>
      <c r="AS84" s="327"/>
      <c r="AU84" s="9">
        <v>0</v>
      </c>
      <c r="AV84" s="9">
        <f>U83</f>
        <v>2</v>
      </c>
    </row>
    <row r="85" spans="1:50" ht="25.5">
      <c r="A85" s="211">
        <f t="shared" si="706"/>
        <v>0</v>
      </c>
      <c r="B85" s="67" t="s">
        <v>1158</v>
      </c>
      <c r="C85" s="142" t="s">
        <v>1093</v>
      </c>
      <c r="D85" s="43" t="s">
        <v>2425</v>
      </c>
      <c r="E85" s="217" t="str">
        <f>Labels!$C$54</f>
        <v>Control Point</v>
      </c>
      <c r="F85" s="26" t="s">
        <v>2426</v>
      </c>
      <c r="G85" s="30" t="str">
        <f>IF(OR(ISERR(P86),ISERR(P87),ISERR(Q86),ISERR(Q87)),Labels!$C$94,Q85)</f>
        <v>Input Accepted</v>
      </c>
      <c r="H85" s="15" t="str">
        <f t="shared" ref="H85" si="828">IF(F86&lt;&gt;"",IF(TRIM(VLOOKUP(F86,$AI$2:$AR$5000,8,FALSE))="1","X",""),"")</f>
        <v/>
      </c>
      <c r="I85" s="15" t="str">
        <f t="shared" ref="I85" si="829">IF(F86&lt;&gt;"",IF(TRIM(VLOOKUP(F86,$AI$2:$AR$5000,9,FALSE))="1","X",""),"")</f>
        <v/>
      </c>
      <c r="J85" s="15" t="str">
        <f t="shared" ref="J85" si="830">IF(TRIM(""&amp;G87)&lt;&gt;"","X","")</f>
        <v/>
      </c>
      <c r="K85" s="15" t="str">
        <f t="shared" ref="K85" si="831">IF(TRIM(""&amp;G86)&lt;&gt;"","X","")</f>
        <v>X</v>
      </c>
      <c r="L85" s="31" t="str">
        <f>IF(G85&lt;&gt;Labels!$C$92,"X","")</f>
        <v/>
      </c>
      <c r="M85" s="16"/>
      <c r="N85" s="17">
        <v>1805207</v>
      </c>
      <c r="O85" s="17">
        <v>15573</v>
      </c>
      <c r="P85" s="17"/>
      <c r="Q85" s="22" t="str">
        <f>IF(F86="",Labels!$C$93,R85)</f>
        <v>Input Accepted</v>
      </c>
      <c r="R85" s="9" t="str">
        <f t="shared" ref="R85" si="832"><![CDATA[IF(OR(O86&""<>D85&"",O87&""<>D85&""),"You are not allowed to copy cells in the answer column. Press Ctrl-z immediately to attempt to fix this error.",S85)]]></f>
        <v>Input Accepted</v>
      </c>
      <c r="S85" s="9" t="str">
        <f>IF(AND(OR(H85="X",S86=6,C85=Labels!$C$49,C85=Labels!$C$46,AX85="Y"),Q86=""),Labels!$C$95,T85)</f>
        <v>Input Accepted</v>
      </c>
      <c r="T85" s="345" t="str">
        <f>IF(OR(S87=6,AND(S87&gt;0,S86=6)),Labels!$C$96,IF(S87=1,Labels!$C$143,U85))</f>
        <v>Input Accepted</v>
      </c>
      <c r="U85" s="9" t="str">
        <f>IF(AND(S87&gt;0,U87&lt;=U86),Labels!C$97,V85)</f>
        <v>Input Accepted</v>
      </c>
      <c r="V85" s="9" t="str">
        <f>IF(AND(S87&gt;0,Q87=""),Labels!$C$98,W85)</f>
        <v>Input Accepted</v>
      </c>
      <c r="W85" s="9" t="str">
        <f>IF(AND(S87=0,Q87&lt;&gt;""),Labels!$C$99,Labels!$C$92)</f>
        <v>Input Accepted</v>
      </c>
      <c r="Y85" s="9">
        <f t="shared" ref="Y85" si="833">IF(H85="X",1,0)</f>
        <v>0</v>
      </c>
      <c r="Z85" s="9">
        <f>SUM(Y$7:Y85)</f>
        <v>0</v>
      </c>
      <c r="AA85" s="9" t="str">
        <f t="shared" ref="AA85" si="834">Q86</f>
        <v>None</v>
      </c>
      <c r="AB85" s="9">
        <f t="shared" ref="AB85" si="835">VLOOKUP(P86,$AI$2:$AN$5000,6,FALSE)</f>
        <v>21</v>
      </c>
      <c r="AC85" s="9" t="str">
        <f t="shared" ref="AC85" si="836">Q87</f>
        <v/>
      </c>
      <c r="AD85" s="9">
        <f t="shared" ref="AD85" si="837">IF(TRIM(F86)="",1,0)</f>
        <v>0</v>
      </c>
      <c r="AF85" s="346">
        <f t="shared" ref="AF85" si="838">SUM($AD$7:$AD$5000)</f>
        <v>0</v>
      </c>
      <c r="AG85" s="9">
        <f>IF(AND(H85="X",C85=Labels!C127),1,0)</f>
        <v>0</v>
      </c>
      <c r="AI85" s="327" t="s">
        <v>1842</v>
      </c>
      <c r="AJ85" s="327">
        <v>1805211</v>
      </c>
      <c r="AK85" s="327">
        <v>5783416</v>
      </c>
      <c r="AL85" s="327">
        <v>2</v>
      </c>
      <c r="AM85" s="327">
        <v>2</v>
      </c>
      <c r="AN85" s="327">
        <v>21</v>
      </c>
      <c r="AO85" s="327">
        <v>1</v>
      </c>
      <c r="AP85" s="327">
        <v>0</v>
      </c>
      <c r="AQ85" s="327">
        <v>0</v>
      </c>
      <c r="AR85" s="327">
        <v>0</v>
      </c>
      <c r="AS85" s="327"/>
      <c r="AX85" s="9" t="s">
        <v>664</v>
      </c>
    </row>
    <row r="86" spans="1:50" ht="25.5">
      <c r="A86" s="211">
        <f t="shared" si="706"/>
        <v>0</v>
      </c>
      <c r="B86" s="18" t="s">
        <v>1158</v>
      </c>
      <c r="C86" s="218" t="str">
        <f t="shared" ref="C86" si="839">C85</f>
        <v>Major Must</v>
      </c>
      <c r="D86" s="44" t="str">
        <f t="shared" ref="D86" si="840">D85</f>
        <v>AF. 4.5.4</v>
      </c>
      <c r="E86" s="19" t="str">
        <f>Labels!$C$103</f>
        <v>Answer 1 / Comment</v>
      </c>
      <c r="F86" s="62" t="str">
        <f>$AI$73</f>
        <v>AF. 4.5.4 -Yes</v>
      </c>
      <c r="G86" s="46" t="s">
        <v>2826</v>
      </c>
      <c r="H86" s="20" t="str">
        <f t="shared" ref="H86:H87" si="841">H85</f>
        <v/>
      </c>
      <c r="I86" s="20" t="str">
        <f t="shared" ref="I86:I87" si="842">I85</f>
        <v/>
      </c>
      <c r="J86" s="20" t="str">
        <f t="shared" ref="J86:J87" si="843">J85</f>
        <v/>
      </c>
      <c r="K86" s="20" t="str">
        <f t="shared" ref="K86:K87" si="844">K85</f>
        <v>X</v>
      </c>
      <c r="L86" s="28" t="str">
        <f t="shared" ref="L86" si="845">L85</f>
        <v/>
      </c>
      <c r="M86" s="21"/>
      <c r="N86" s="22" t="str">
        <f t="shared" ref="N86:N87" si="846">LEFT(F86,FIND(" -",F86)-1)</f>
        <v>AF. 4.5.4</v>
      </c>
      <c r="O86" s="22" t="str">
        <f t="shared" ref="O86" si="847">IF(ISERR(N86),D85,N86)</f>
        <v>AF. 4.5.4</v>
      </c>
      <c r="P86" s="22" t="str">
        <f t="shared" ref="P86:P87" si="848">TRIM(F86&amp;"")</f>
        <v>AF. 4.5.4 -Yes</v>
      </c>
      <c r="Q86" s="22" t="str">
        <f t="shared" ref="Q86:Q87" si="849">TRIM(G86&amp;"")</f>
        <v>None</v>
      </c>
      <c r="R86" s="9">
        <f t="shared" ref="R86:R87" si="850">VLOOKUP(F86,$AI$2:$AM$5000,5,FALSE)</f>
        <v>2</v>
      </c>
      <c r="S86" s="9">
        <f t="shared" ref="S86:S87" si="851">IF(ISNA(R86),0,R86)</f>
        <v>2</v>
      </c>
      <c r="T86" s="9">
        <f t="shared" ref="T86:T87" si="852">VLOOKUP(F86,$AI$2:$AL$5000,4,FALSE)</f>
        <v>2</v>
      </c>
      <c r="U86" s="9">
        <f t="shared" ref="U86:U87" si="853">IF(ISNA(T86),0,T86)</f>
        <v>2</v>
      </c>
      <c r="X86" s="9">
        <f t="shared" ref="X86:X87" si="854">VLOOKUP(F86,$AI$2:$AL$5000,3,FALSE)</f>
        <v>5783404</v>
      </c>
      <c r="Y86" s="348"/>
      <c r="Z86" s="9">
        <f>SUM(Y$7:Y86)</f>
        <v>0</v>
      </c>
      <c r="AC86" s="349">
        <f t="shared" ref="AC86" si="855">IF(ISNA(VLOOKUP(F86,$AI$2:$AS$5000,11,FALSE)),"", VLOOKUP(F86,$AI$2:$AS$5000,11,FALSE))</f>
        <v>0</v>
      </c>
      <c r="AI86" s="327" t="s">
        <v>1843</v>
      </c>
      <c r="AJ86" s="327">
        <v>1805212</v>
      </c>
      <c r="AK86" s="327">
        <v>5783421</v>
      </c>
      <c r="AL86" s="327">
        <v>0</v>
      </c>
      <c r="AM86" s="327">
        <v>6</v>
      </c>
      <c r="AN86" s="327">
        <v>21</v>
      </c>
      <c r="AO86" s="327">
        <v>1</v>
      </c>
      <c r="AP86" s="327">
        <v>0</v>
      </c>
      <c r="AQ86" s="327">
        <v>1</v>
      </c>
      <c r="AR86" s="327">
        <v>0</v>
      </c>
      <c r="AS86" s="327"/>
    </row>
    <row r="87" spans="1:50" ht="26.25" thickBot="1">
      <c r="A87" s="211">
        <f t="shared" si="706"/>
        <v>0</v>
      </c>
      <c r="B87" s="23" t="str">
        <f t="shared" ref="B87:D87" si="856">B85</f>
        <v>GGFV52FA</v>
      </c>
      <c r="C87" s="219" t="str">
        <f t="shared" si="856"/>
        <v>Major Must</v>
      </c>
      <c r="D87" s="45" t="str">
        <f t="shared" si="856"/>
        <v>AF. 4.5.4</v>
      </c>
      <c r="E87" s="24" t="str">
        <f>Labels!$C$104</f>
        <v>Answer 2 / Evidence</v>
      </c>
      <c r="F87" s="221"/>
      <c r="G87" s="222"/>
      <c r="H87" s="25" t="str">
        <f t="shared" si="841"/>
        <v/>
      </c>
      <c r="I87" s="25" t="str">
        <f t="shared" si="842"/>
        <v/>
      </c>
      <c r="J87" s="25" t="str">
        <f t="shared" si="843"/>
        <v/>
      </c>
      <c r="K87" s="25" t="str">
        <f t="shared" si="844"/>
        <v>X</v>
      </c>
      <c r="L87" s="27" t="str">
        <f t="shared" ref="L87" si="857">L85</f>
        <v/>
      </c>
      <c r="M87" s="21"/>
      <c r="N87" s="22" t="e">
        <f t="shared" si="846"/>
        <v>#VALUE!</v>
      </c>
      <c r="O87" s="22" t="str">
        <f t="shared" ref="O87" si="858">IF(ISERR(N87),D85,N87)</f>
        <v>AF. 4.5.4</v>
      </c>
      <c r="P87" s="22" t="str">
        <f t="shared" si="848"/>
        <v/>
      </c>
      <c r="Q87" s="22" t="str">
        <f t="shared" si="849"/>
        <v/>
      </c>
      <c r="R87" s="9" t="e">
        <f t="shared" si="850"/>
        <v>#N/A</v>
      </c>
      <c r="S87" s="9">
        <f t="shared" si="851"/>
        <v>0</v>
      </c>
      <c r="T87" s="9" t="e">
        <f t="shared" si="852"/>
        <v>#N/A</v>
      </c>
      <c r="U87" s="9">
        <f t="shared" si="853"/>
        <v>0</v>
      </c>
      <c r="V87" s="9">
        <f t="shared" ref="V87" si="859">IF(U87=0,U86,U87)</f>
        <v>2</v>
      </c>
      <c r="W87" s="346">
        <v>2</v>
      </c>
      <c r="X87" s="9" t="e">
        <f t="shared" si="854"/>
        <v>#N/A</v>
      </c>
      <c r="Y87" s="348"/>
      <c r="Z87" s="9">
        <f>SUM(Y$7:Y87)</f>
        <v>0</v>
      </c>
      <c r="AE87" s="9">
        <f t="shared" ref="AE87" si="860">MIN(AH87,V87)</f>
        <v>2</v>
      </c>
      <c r="AH87" s="9">
        <v>2</v>
      </c>
      <c r="AI87" s="327" t="s">
        <v>1844</v>
      </c>
      <c r="AJ87" s="327">
        <v>1805212</v>
      </c>
      <c r="AK87" s="327">
        <v>5783420</v>
      </c>
      <c r="AL87" s="327">
        <v>0</v>
      </c>
      <c r="AM87" s="327">
        <v>5</v>
      </c>
      <c r="AN87" s="327">
        <v>21</v>
      </c>
      <c r="AO87" s="327">
        <v>0</v>
      </c>
      <c r="AP87" s="327">
        <v>1</v>
      </c>
      <c r="AQ87" s="327">
        <v>0</v>
      </c>
      <c r="AR87" s="327">
        <v>0</v>
      </c>
      <c r="AS87" s="327"/>
      <c r="AU87" s="9">
        <v>0</v>
      </c>
      <c r="AV87" s="9">
        <f>U86</f>
        <v>2</v>
      </c>
    </row>
    <row r="88" spans="1:50" ht="51">
      <c r="A88" s="211">
        <f t="shared" si="706"/>
        <v>0</v>
      </c>
      <c r="B88" s="67" t="s">
        <v>1158</v>
      </c>
      <c r="C88" s="142" t="s">
        <v>1094</v>
      </c>
      <c r="D88" s="43" t="s">
        <v>2427</v>
      </c>
      <c r="E88" s="217" t="str">
        <f>Labels!$C$54</f>
        <v>Control Point</v>
      </c>
      <c r="F88" s="26" t="s">
        <v>2428</v>
      </c>
      <c r="G88" s="30" t="str">
        <f>IF(OR(ISERR(P89),ISERR(P90),ISERR(Q89),ISERR(Q90)),Labels!$C$94,Q88)</f>
        <v>Input Accepted</v>
      </c>
      <c r="H88" s="15" t="str">
        <f t="shared" ref="H88" si="861">IF(F89&lt;&gt;"",IF(TRIM(VLOOKUP(F89,$AI$2:$AR$5000,8,FALSE))="1","X",""),"")</f>
        <v/>
      </c>
      <c r="I88" s="15" t="str">
        <f t="shared" ref="I88" si="862">IF(F89&lt;&gt;"",IF(TRIM(VLOOKUP(F89,$AI$2:$AR$5000,9,FALSE))="1","X",""),"")</f>
        <v/>
      </c>
      <c r="J88" s="15" t="str">
        <f t="shared" ref="J88" si="863">IF(TRIM(""&amp;G90)&lt;&gt;"","X","")</f>
        <v/>
      </c>
      <c r="K88" s="15" t="str">
        <f t="shared" ref="K88" si="864">IF(TRIM(""&amp;G89)&lt;&gt;"","X","")</f>
        <v>X</v>
      </c>
      <c r="L88" s="31" t="str">
        <f>IF(G88&lt;&gt;Labels!$C$92,"X","")</f>
        <v/>
      </c>
      <c r="M88" s="16"/>
      <c r="N88" s="17">
        <v>1805208</v>
      </c>
      <c r="O88" s="17">
        <v>15573</v>
      </c>
      <c r="P88" s="17"/>
      <c r="Q88" s="22" t="str">
        <f>IF(F89="",Labels!$C$93,R88)</f>
        <v>Input Accepted</v>
      </c>
      <c r="R88" s="9" t="str">
        <f t="shared" ref="R88" si="865"><![CDATA[IF(OR(O89&""<>D88&"",O90&""<>D88&""),"You are not allowed to copy cells in the answer column. Press Ctrl-z immediately to attempt to fix this error.",S88)]]></f>
        <v>Input Accepted</v>
      </c>
      <c r="S88" s="9" t="str">
        <f>IF(AND(OR(H88="X",S89=6,C88=Labels!$C$49,C88=Labels!$C$46,AX88="Y"),Q89=""),Labels!$C$95,T88)</f>
        <v>Input Accepted</v>
      </c>
      <c r="T88" s="345" t="str">
        <f>IF(OR(S90=6,AND(S90&gt;0,S89=6)),Labels!$C$96,IF(S90=1,Labels!$C$143,U88))</f>
        <v>Input Accepted</v>
      </c>
      <c r="U88" s="9" t="str">
        <f>IF(AND(S90&gt;0,U90&lt;=U89),Labels!C$97,V88)</f>
        <v>Input Accepted</v>
      </c>
      <c r="V88" s="9" t="str">
        <f>IF(AND(S90&gt;0,Q90=""),Labels!$C$98,W88)</f>
        <v>Input Accepted</v>
      </c>
      <c r="W88" s="9" t="str">
        <f>IF(AND(S90=0,Q90&lt;&gt;""),Labels!$C$99,Labels!$C$92)</f>
        <v>Input Accepted</v>
      </c>
      <c r="Y88" s="9">
        <f t="shared" ref="Y88" si="866">IF(H88="X",1,0)</f>
        <v>0</v>
      </c>
      <c r="Z88" s="9">
        <f>SUM(Y$7:Y88)</f>
        <v>0</v>
      </c>
      <c r="AA88" s="9" t="str">
        <f t="shared" ref="AA88" si="867">Q89</f>
        <v>None</v>
      </c>
      <c r="AB88" s="9">
        <f t="shared" ref="AB88" si="868">VLOOKUP(P89,$AI$2:$AN$5000,6,FALSE)</f>
        <v>21</v>
      </c>
      <c r="AC88" s="9" t="str">
        <f t="shared" ref="AC88" si="869">Q90</f>
        <v/>
      </c>
      <c r="AD88" s="9">
        <f t="shared" ref="AD88" si="870">IF(TRIM(F89)="",1,0)</f>
        <v>0</v>
      </c>
      <c r="AF88" s="346">
        <f t="shared" ref="AF88" si="871">SUM($AD$7:$AD$5000)</f>
        <v>0</v>
      </c>
      <c r="AG88" s="9">
        <f>IF(AND(H88="X",C88=Labels!C130),1,0)</f>
        <v>0</v>
      </c>
      <c r="AI88" s="327" t="s">
        <v>1845</v>
      </c>
      <c r="AJ88" s="327">
        <v>1805212</v>
      </c>
      <c r="AK88" s="327">
        <v>5783419</v>
      </c>
      <c r="AL88" s="327">
        <v>2</v>
      </c>
      <c r="AM88" s="327">
        <v>2</v>
      </c>
      <c r="AN88" s="327">
        <v>21</v>
      </c>
      <c r="AO88" s="327">
        <v>1</v>
      </c>
      <c r="AP88" s="327">
        <v>0</v>
      </c>
      <c r="AQ88" s="327">
        <v>0</v>
      </c>
      <c r="AR88" s="327">
        <v>0</v>
      </c>
      <c r="AS88" s="327"/>
      <c r="AX88" s="9" t="s">
        <v>664</v>
      </c>
    </row>
    <row r="89" spans="1:50" ht="25.5">
      <c r="A89" s="211">
        <f t="shared" si="706"/>
        <v>0</v>
      </c>
      <c r="B89" s="18" t="s">
        <v>1158</v>
      </c>
      <c r="C89" s="218" t="str">
        <f t="shared" ref="C89" si="872">C88</f>
        <v>Minor Must</v>
      </c>
      <c r="D89" s="44" t="str">
        <f t="shared" ref="D89" si="873">D88</f>
        <v>AF. 4.5.5</v>
      </c>
      <c r="E89" s="19" t="str">
        <f>Labels!$C$103</f>
        <v>Answer 1 / Comment</v>
      </c>
      <c r="F89" s="62" t="str">
        <f>$AI$76</f>
        <v>AF. 4.5.5 -Yes</v>
      </c>
      <c r="G89" s="46" t="s">
        <v>2826</v>
      </c>
      <c r="H89" s="20" t="str">
        <f t="shared" ref="H89:H90" si="874">H88</f>
        <v/>
      </c>
      <c r="I89" s="20" t="str">
        <f t="shared" ref="I89:I90" si="875">I88</f>
        <v/>
      </c>
      <c r="J89" s="20" t="str">
        <f t="shared" ref="J89:J90" si="876">J88</f>
        <v/>
      </c>
      <c r="K89" s="20" t="str">
        <f t="shared" ref="K89:K90" si="877">K88</f>
        <v>X</v>
      </c>
      <c r="L89" s="28" t="str">
        <f t="shared" ref="L89" si="878">L88</f>
        <v/>
      </c>
      <c r="M89" s="21"/>
      <c r="N89" s="22" t="str">
        <f t="shared" ref="N89:N90" si="879">LEFT(F89,FIND(" -",F89)-1)</f>
        <v>AF. 4.5.5</v>
      </c>
      <c r="O89" s="22" t="str">
        <f t="shared" ref="O89" si="880">IF(ISERR(N89),D88,N89)</f>
        <v>AF. 4.5.5</v>
      </c>
      <c r="P89" s="22" t="str">
        <f t="shared" ref="P89:P90" si="881">TRIM(F89&amp;"")</f>
        <v>AF. 4.5.5 -Yes</v>
      </c>
      <c r="Q89" s="22" t="str">
        <f t="shared" ref="Q89:Q90" si="882">TRIM(G89&amp;"")</f>
        <v>None</v>
      </c>
      <c r="R89" s="9">
        <f t="shared" ref="R89:R90" si="883">VLOOKUP(F89,$AI$2:$AM$5000,5,FALSE)</f>
        <v>2</v>
      </c>
      <c r="S89" s="9">
        <f t="shared" ref="S89:S90" si="884">IF(ISNA(R89),0,R89)</f>
        <v>2</v>
      </c>
      <c r="T89" s="9">
        <f t="shared" ref="T89:T90" si="885">VLOOKUP(F89,$AI$2:$AL$5000,4,FALSE)</f>
        <v>2</v>
      </c>
      <c r="U89" s="9">
        <f t="shared" ref="U89:U90" si="886">IF(ISNA(T89),0,T89)</f>
        <v>2</v>
      </c>
      <c r="X89" s="9">
        <f t="shared" ref="X89:X90" si="887">VLOOKUP(F89,$AI$2:$AL$5000,3,FALSE)</f>
        <v>5783407</v>
      </c>
      <c r="Y89" s="348"/>
      <c r="Z89" s="9">
        <f>SUM(Y$7:Y89)</f>
        <v>0</v>
      </c>
      <c r="AC89" s="349">
        <f t="shared" ref="AC89" si="888">IF(ISNA(VLOOKUP(F89,$AI$2:$AS$5000,11,FALSE)),"", VLOOKUP(F89,$AI$2:$AS$5000,11,FALSE))</f>
        <v>0</v>
      </c>
      <c r="AI89" s="327" t="s">
        <v>1846</v>
      </c>
      <c r="AJ89" s="327">
        <v>1805213</v>
      </c>
      <c r="AK89" s="327">
        <v>5783424</v>
      </c>
      <c r="AL89" s="327">
        <v>0</v>
      </c>
      <c r="AM89" s="327">
        <v>6</v>
      </c>
      <c r="AN89" s="327">
        <v>21</v>
      </c>
      <c r="AO89" s="327">
        <v>1</v>
      </c>
      <c r="AP89" s="327">
        <v>0</v>
      </c>
      <c r="AQ89" s="327">
        <v>1</v>
      </c>
      <c r="AR89" s="327">
        <v>0</v>
      </c>
      <c r="AS89" s="327"/>
    </row>
    <row r="90" spans="1:50" ht="26.25" thickBot="1">
      <c r="A90" s="211">
        <f t="shared" si="706"/>
        <v>0</v>
      </c>
      <c r="B90" s="23" t="str">
        <f t="shared" ref="B90:D90" si="889">B88</f>
        <v>GGFV52FA</v>
      </c>
      <c r="C90" s="219" t="str">
        <f t="shared" si="889"/>
        <v>Minor Must</v>
      </c>
      <c r="D90" s="45" t="str">
        <f t="shared" si="889"/>
        <v>AF. 4.5.5</v>
      </c>
      <c r="E90" s="24" t="str">
        <f>Labels!$C$104</f>
        <v>Answer 2 / Evidence</v>
      </c>
      <c r="F90" s="221"/>
      <c r="G90" s="222"/>
      <c r="H90" s="25" t="str">
        <f t="shared" si="874"/>
        <v/>
      </c>
      <c r="I90" s="25" t="str">
        <f t="shared" si="875"/>
        <v/>
      </c>
      <c r="J90" s="25" t="str">
        <f t="shared" si="876"/>
        <v/>
      </c>
      <c r="K90" s="25" t="str">
        <f t="shared" si="877"/>
        <v>X</v>
      </c>
      <c r="L90" s="27" t="str">
        <f t="shared" ref="L90" si="890">L88</f>
        <v/>
      </c>
      <c r="M90" s="21"/>
      <c r="N90" s="22" t="e">
        <f t="shared" si="879"/>
        <v>#VALUE!</v>
      </c>
      <c r="O90" s="22" t="str">
        <f t="shared" ref="O90" si="891">IF(ISERR(N90),D88,N90)</f>
        <v>AF. 4.5.5</v>
      </c>
      <c r="P90" s="22" t="str">
        <f t="shared" si="881"/>
        <v/>
      </c>
      <c r="Q90" s="22" t="str">
        <f t="shared" si="882"/>
        <v/>
      </c>
      <c r="R90" s="9" t="e">
        <f t="shared" si="883"/>
        <v>#N/A</v>
      </c>
      <c r="S90" s="9">
        <f t="shared" si="884"/>
        <v>0</v>
      </c>
      <c r="T90" s="9" t="e">
        <f t="shared" si="885"/>
        <v>#N/A</v>
      </c>
      <c r="U90" s="9">
        <f t="shared" si="886"/>
        <v>0</v>
      </c>
      <c r="V90" s="9">
        <f t="shared" ref="V90" si="892">IF(U90=0,U89,U90)</f>
        <v>2</v>
      </c>
      <c r="W90" s="346">
        <v>2</v>
      </c>
      <c r="X90" s="9" t="e">
        <f t="shared" si="887"/>
        <v>#N/A</v>
      </c>
      <c r="Y90" s="348"/>
      <c r="Z90" s="9">
        <f>SUM(Y$7:Y90)</f>
        <v>0</v>
      </c>
      <c r="AE90" s="9">
        <f t="shared" ref="AE90" si="893">MIN(AH90,V90)</f>
        <v>2</v>
      </c>
      <c r="AH90" s="9">
        <v>2</v>
      </c>
      <c r="AI90" s="327" t="s">
        <v>1847</v>
      </c>
      <c r="AJ90" s="327">
        <v>1805213</v>
      </c>
      <c r="AK90" s="327">
        <v>5783423</v>
      </c>
      <c r="AL90" s="327">
        <v>0</v>
      </c>
      <c r="AM90" s="327">
        <v>5</v>
      </c>
      <c r="AN90" s="327">
        <v>21</v>
      </c>
      <c r="AO90" s="327">
        <v>0</v>
      </c>
      <c r="AP90" s="327">
        <v>1</v>
      </c>
      <c r="AQ90" s="327">
        <v>0</v>
      </c>
      <c r="AR90" s="327">
        <v>0</v>
      </c>
      <c r="AS90" s="327"/>
      <c r="AU90" s="9">
        <v>0</v>
      </c>
      <c r="AV90" s="9">
        <f>U89</f>
        <v>2</v>
      </c>
    </row>
    <row r="91" spans="1:50" ht="63.75">
      <c r="A91" s="211">
        <f t="shared" si="706"/>
        <v>0</v>
      </c>
      <c r="B91" s="67" t="s">
        <v>1158</v>
      </c>
      <c r="C91" s="142" t="s">
        <v>1093</v>
      </c>
      <c r="D91" s="43" t="s">
        <v>2429</v>
      </c>
      <c r="E91" s="217" t="str">
        <f>Labels!$C$54</f>
        <v>Control Point</v>
      </c>
      <c r="F91" s="26" t="s">
        <v>2430</v>
      </c>
      <c r="G91" s="30" t="str">
        <f>IF(OR(ISERR(P92),ISERR(P93),ISERR(Q92),ISERR(Q93)),Labels!$C$94,Q91)</f>
        <v>Input Accepted</v>
      </c>
      <c r="H91" s="15" t="str">
        <f t="shared" ref="H91" si="894">IF(F92&lt;&gt;"",IF(TRIM(VLOOKUP(F92,$AI$2:$AR$5000,8,FALSE))="1","X",""),"")</f>
        <v/>
      </c>
      <c r="I91" s="15" t="str">
        <f t="shared" ref="I91" si="895">IF(F92&lt;&gt;"",IF(TRIM(VLOOKUP(F92,$AI$2:$AR$5000,9,FALSE))="1","X",""),"")</f>
        <v/>
      </c>
      <c r="J91" s="15" t="str">
        <f t="shared" ref="J91" si="896">IF(TRIM(""&amp;G93)&lt;&gt;"","X","")</f>
        <v/>
      </c>
      <c r="K91" s="15" t="str">
        <f t="shared" ref="K91" si="897">IF(TRIM(""&amp;G92)&lt;&gt;"","X","")</f>
        <v>X</v>
      </c>
      <c r="L91" s="31" t="str">
        <f>IF(G91&lt;&gt;Labels!$C$92,"X","")</f>
        <v/>
      </c>
      <c r="M91" s="16"/>
      <c r="N91" s="17">
        <v>1805209</v>
      </c>
      <c r="O91" s="17">
        <v>15573</v>
      </c>
      <c r="P91" s="17"/>
      <c r="Q91" s="22" t="str">
        <f>IF(F92="",Labels!$C$93,R91)</f>
        <v>Input Accepted</v>
      </c>
      <c r="R91" s="9" t="str">
        <f t="shared" ref="R91" si="898"><![CDATA[IF(OR(O92&""<>D91&"",O93&""<>D91&""),"You are not allowed to copy cells in the answer column. Press Ctrl-z immediately to attempt to fix this error.",S91)]]></f>
        <v>Input Accepted</v>
      </c>
      <c r="S91" s="9" t="str">
        <f>IF(AND(OR(H91="X",S92=6,C91=Labels!$C$49,C91=Labels!$C$46,AX91="Y"),Q92=""),Labels!$C$95,T91)</f>
        <v>Input Accepted</v>
      </c>
      <c r="T91" s="345" t="str">
        <f>IF(OR(S93=6,AND(S93&gt;0,S92=6)),Labels!$C$96,IF(S93=1,Labels!$C$143,U91))</f>
        <v>Input Accepted</v>
      </c>
      <c r="U91" s="9" t="str">
        <f>IF(AND(S93&gt;0,U93&lt;=U92),Labels!C$97,V91)</f>
        <v>Input Accepted</v>
      </c>
      <c r="V91" s="9" t="str">
        <f>IF(AND(S93&gt;0,Q93=""),Labels!$C$98,W91)</f>
        <v>Input Accepted</v>
      </c>
      <c r="W91" s="9" t="str">
        <f>IF(AND(S93=0,Q93&lt;&gt;""),Labels!$C$99,Labels!$C$92)</f>
        <v>Input Accepted</v>
      </c>
      <c r="Y91" s="9">
        <f t="shared" ref="Y91" si="899">IF(H91="X",1,0)</f>
        <v>0</v>
      </c>
      <c r="Z91" s="9">
        <f>SUM(Y$7:Y91)</f>
        <v>0</v>
      </c>
      <c r="AA91" s="9" t="str">
        <f t="shared" ref="AA91" si="900">Q92</f>
        <v>None</v>
      </c>
      <c r="AB91" s="9">
        <f t="shared" ref="AB91" si="901">VLOOKUP(P92,$AI$2:$AN$5000,6,FALSE)</f>
        <v>21</v>
      </c>
      <c r="AC91" s="9" t="str">
        <f t="shared" ref="AC91" si="902">Q93</f>
        <v/>
      </c>
      <c r="AD91" s="9">
        <f t="shared" ref="AD91" si="903">IF(TRIM(F92)="",1,0)</f>
        <v>0</v>
      </c>
      <c r="AF91" s="346">
        <f t="shared" ref="AF91" si="904">SUM($AD$7:$AD$5000)</f>
        <v>0</v>
      </c>
      <c r="AG91" s="9">
        <f>IF(AND(H91="X",C91=Labels!C133),1,0)</f>
        <v>0</v>
      </c>
      <c r="AI91" s="327" t="s">
        <v>1848</v>
      </c>
      <c r="AJ91" s="327">
        <v>1805213</v>
      </c>
      <c r="AK91" s="327">
        <v>5783422</v>
      </c>
      <c r="AL91" s="327">
        <v>2</v>
      </c>
      <c r="AM91" s="327">
        <v>2</v>
      </c>
      <c r="AN91" s="327">
        <v>21</v>
      </c>
      <c r="AO91" s="327">
        <v>1</v>
      </c>
      <c r="AP91" s="327">
        <v>0</v>
      </c>
      <c r="AQ91" s="327">
        <v>0</v>
      </c>
      <c r="AR91" s="327">
        <v>0</v>
      </c>
      <c r="AS91" s="327"/>
      <c r="AX91" s="9" t="s">
        <v>664</v>
      </c>
    </row>
    <row r="92" spans="1:50" ht="25.5">
      <c r="A92" s="211">
        <f t="shared" si="706"/>
        <v>0</v>
      </c>
      <c r="B92" s="18" t="s">
        <v>1158</v>
      </c>
      <c r="C92" s="218" t="str">
        <f t="shared" ref="C92" si="905">C91</f>
        <v>Major Must</v>
      </c>
      <c r="D92" s="44" t="str">
        <f t="shared" ref="D92" si="906">D91</f>
        <v>AF. 5.1</v>
      </c>
      <c r="E92" s="19" t="str">
        <f>Labels!$C$103</f>
        <v>Answer 1 / Comment</v>
      </c>
      <c r="F92" s="62" t="str">
        <f>$AI$79</f>
        <v>AF. 5.1 -Yes</v>
      </c>
      <c r="G92" s="46" t="s">
        <v>2826</v>
      </c>
      <c r="H92" s="20" t="str">
        <f t="shared" ref="H92:H93" si="907">H91</f>
        <v/>
      </c>
      <c r="I92" s="20" t="str">
        <f t="shared" ref="I92:I93" si="908">I91</f>
        <v/>
      </c>
      <c r="J92" s="20" t="str">
        <f t="shared" ref="J92:J93" si="909">J91</f>
        <v/>
      </c>
      <c r="K92" s="20" t="str">
        <f t="shared" ref="K92:K93" si="910">K91</f>
        <v>X</v>
      </c>
      <c r="L92" s="28" t="str">
        <f t="shared" ref="L92" si="911">L91</f>
        <v/>
      </c>
      <c r="M92" s="21"/>
      <c r="N92" s="22" t="str">
        <f t="shared" ref="N92:N93" si="912">LEFT(F92,FIND(" -",F92)-1)</f>
        <v>AF. 5.1</v>
      </c>
      <c r="O92" s="22" t="str">
        <f t="shared" ref="O92" si="913">IF(ISERR(N92),D91,N92)</f>
        <v>AF. 5.1</v>
      </c>
      <c r="P92" s="22" t="str">
        <f t="shared" ref="P92:P93" si="914">TRIM(F92&amp;"")</f>
        <v>AF. 5.1 -Yes</v>
      </c>
      <c r="Q92" s="22" t="str">
        <f t="shared" ref="Q92:Q93" si="915">TRIM(G92&amp;"")</f>
        <v>None</v>
      </c>
      <c r="R92" s="9">
        <f t="shared" ref="R92:R93" si="916">VLOOKUP(F92,$AI$2:$AM$5000,5,FALSE)</f>
        <v>2</v>
      </c>
      <c r="S92" s="9">
        <f t="shared" ref="S92:S93" si="917">IF(ISNA(R92),0,R92)</f>
        <v>2</v>
      </c>
      <c r="T92" s="9">
        <f t="shared" ref="T92:T93" si="918">VLOOKUP(F92,$AI$2:$AL$5000,4,FALSE)</f>
        <v>2</v>
      </c>
      <c r="U92" s="9">
        <f t="shared" ref="U92:U93" si="919">IF(ISNA(T92),0,T92)</f>
        <v>2</v>
      </c>
      <c r="X92" s="9">
        <f t="shared" ref="X92:X93" si="920">VLOOKUP(F92,$AI$2:$AL$5000,3,FALSE)</f>
        <v>5783410</v>
      </c>
      <c r="Y92" s="348"/>
      <c r="Z92" s="9">
        <f>SUM(Y$7:Y92)</f>
        <v>0</v>
      </c>
      <c r="AC92" s="349">
        <f t="shared" ref="AC92" si="921">IF(ISNA(VLOOKUP(F92,$AI$2:$AS$5000,11,FALSE)),"", VLOOKUP(F92,$AI$2:$AS$5000,11,FALSE))</f>
        <v>0</v>
      </c>
      <c r="AI92" s="327" t="s">
        <v>1849</v>
      </c>
      <c r="AJ92" s="327">
        <v>1805214</v>
      </c>
      <c r="AK92" s="327">
        <v>5783427</v>
      </c>
      <c r="AL92" s="327">
        <v>0</v>
      </c>
      <c r="AM92" s="327">
        <v>6</v>
      </c>
      <c r="AN92" s="327">
        <v>21</v>
      </c>
      <c r="AO92" s="327">
        <v>1</v>
      </c>
      <c r="AP92" s="327">
        <v>0</v>
      </c>
      <c r="AQ92" s="327">
        <v>1</v>
      </c>
      <c r="AR92" s="327">
        <v>0</v>
      </c>
      <c r="AS92" s="327"/>
    </row>
    <row r="93" spans="1:50" ht="26.25" thickBot="1">
      <c r="A93" s="211">
        <f t="shared" si="706"/>
        <v>0</v>
      </c>
      <c r="B93" s="23" t="str">
        <f t="shared" ref="B93:D93" si="922">B91</f>
        <v>GGFV52FA</v>
      </c>
      <c r="C93" s="219" t="str">
        <f t="shared" si="922"/>
        <v>Major Must</v>
      </c>
      <c r="D93" s="45" t="str">
        <f t="shared" si="922"/>
        <v>AF. 5.1</v>
      </c>
      <c r="E93" s="24" t="str">
        <f>Labels!$C$104</f>
        <v>Answer 2 / Evidence</v>
      </c>
      <c r="F93" s="221"/>
      <c r="G93" s="222"/>
      <c r="H93" s="25" t="str">
        <f t="shared" si="907"/>
        <v/>
      </c>
      <c r="I93" s="25" t="str">
        <f t="shared" si="908"/>
        <v/>
      </c>
      <c r="J93" s="25" t="str">
        <f t="shared" si="909"/>
        <v/>
      </c>
      <c r="K93" s="25" t="str">
        <f t="shared" si="910"/>
        <v>X</v>
      </c>
      <c r="L93" s="27" t="str">
        <f t="shared" ref="L93" si="923">L91</f>
        <v/>
      </c>
      <c r="M93" s="21"/>
      <c r="N93" s="22" t="e">
        <f t="shared" si="912"/>
        <v>#VALUE!</v>
      </c>
      <c r="O93" s="22" t="str">
        <f t="shared" ref="O93" si="924">IF(ISERR(N93),D91,N93)</f>
        <v>AF. 5.1</v>
      </c>
      <c r="P93" s="22" t="str">
        <f t="shared" si="914"/>
        <v/>
      </c>
      <c r="Q93" s="22" t="str">
        <f t="shared" si="915"/>
        <v/>
      </c>
      <c r="R93" s="9" t="e">
        <f t="shared" si="916"/>
        <v>#N/A</v>
      </c>
      <c r="S93" s="9">
        <f t="shared" si="917"/>
        <v>0</v>
      </c>
      <c r="T93" s="9" t="e">
        <f t="shared" si="918"/>
        <v>#N/A</v>
      </c>
      <c r="U93" s="9">
        <f t="shared" si="919"/>
        <v>0</v>
      </c>
      <c r="V93" s="9">
        <f t="shared" ref="V93" si="925">IF(U93=0,U92,U93)</f>
        <v>2</v>
      </c>
      <c r="W93" s="346">
        <v>2</v>
      </c>
      <c r="X93" s="9" t="e">
        <f t="shared" si="920"/>
        <v>#N/A</v>
      </c>
      <c r="Y93" s="348"/>
      <c r="Z93" s="9">
        <f>SUM(Y$7:Y93)</f>
        <v>0</v>
      </c>
      <c r="AE93" s="9">
        <f t="shared" ref="AE93" si="926">MIN(AH93,V93)</f>
        <v>2</v>
      </c>
      <c r="AH93" s="9">
        <v>2</v>
      </c>
      <c r="AI93" s="327" t="s">
        <v>1850</v>
      </c>
      <c r="AJ93" s="327">
        <v>1805214</v>
      </c>
      <c r="AK93" s="327">
        <v>5783426</v>
      </c>
      <c r="AL93" s="327">
        <v>0</v>
      </c>
      <c r="AM93" s="327">
        <v>5</v>
      </c>
      <c r="AN93" s="327">
        <v>21</v>
      </c>
      <c r="AO93" s="327">
        <v>0</v>
      </c>
      <c r="AP93" s="327">
        <v>1</v>
      </c>
      <c r="AQ93" s="327">
        <v>0</v>
      </c>
      <c r="AR93" s="327">
        <v>0</v>
      </c>
      <c r="AS93" s="327"/>
      <c r="AU93" s="9">
        <v>0</v>
      </c>
      <c r="AV93" s="9">
        <f>U92</f>
        <v>2</v>
      </c>
    </row>
    <row r="94" spans="1:50" ht="25.5">
      <c r="A94" s="211">
        <f t="shared" si="706"/>
        <v>0</v>
      </c>
      <c r="B94" s="67" t="s">
        <v>1158</v>
      </c>
      <c r="C94" s="142" t="s">
        <v>1094</v>
      </c>
      <c r="D94" s="43" t="s">
        <v>2431</v>
      </c>
      <c r="E94" s="217" t="str">
        <f>Labels!$C$54</f>
        <v>Control Point</v>
      </c>
      <c r="F94" s="26" t="s">
        <v>2432</v>
      </c>
      <c r="G94" s="30" t="str">
        <f>IF(OR(ISERR(P95),ISERR(P96),ISERR(Q95),ISERR(Q96)),Labels!$C$94,Q94)</f>
        <v>Input Accepted</v>
      </c>
      <c r="H94" s="15" t="str">
        <f t="shared" ref="H94" si="927">IF(F95&lt;&gt;"",IF(TRIM(VLOOKUP(F95,$AI$2:$AR$5000,8,FALSE))="1","X",""),"")</f>
        <v/>
      </c>
      <c r="I94" s="15" t="str">
        <f t="shared" ref="I94" si="928">IF(F95&lt;&gt;"",IF(TRIM(VLOOKUP(F95,$AI$2:$AR$5000,9,FALSE))="1","X",""),"")</f>
        <v/>
      </c>
      <c r="J94" s="15" t="str">
        <f t="shared" ref="J94" si="929">IF(TRIM(""&amp;G96)&lt;&gt;"","X","")</f>
        <v/>
      </c>
      <c r="K94" s="15" t="str">
        <f t="shared" ref="K94" si="930">IF(TRIM(""&amp;G95)&lt;&gt;"","X","")</f>
        <v>X</v>
      </c>
      <c r="L94" s="31" t="str">
        <f>IF(G94&lt;&gt;Labels!$C$92,"X","")</f>
        <v/>
      </c>
      <c r="M94" s="16"/>
      <c r="N94" s="17">
        <v>1805210</v>
      </c>
      <c r="O94" s="17">
        <v>15573</v>
      </c>
      <c r="P94" s="17"/>
      <c r="Q94" s="22" t="str">
        <f>IF(F95="",Labels!$C$93,R94)</f>
        <v>Input Accepted</v>
      </c>
      <c r="R94" s="9" t="str">
        <f t="shared" ref="R94" si="931"><![CDATA[IF(OR(O95&""<>D94&"",O96&""<>D94&""),"You are not allowed to copy cells in the answer column. Press Ctrl-z immediately to attempt to fix this error.",S94)]]></f>
        <v>Input Accepted</v>
      </c>
      <c r="S94" s="9" t="str">
        <f>IF(AND(OR(H94="X",S95=6,C94=Labels!$C$49,C94=Labels!$C$46,AX94="Y"),Q95=""),Labels!$C$95,T94)</f>
        <v>Input Accepted</v>
      </c>
      <c r="T94" s="345" t="str">
        <f>IF(OR(S96=6,AND(S96&gt;0,S95=6)),Labels!$C$96,IF(S96=1,Labels!$C$143,U94))</f>
        <v>Input Accepted</v>
      </c>
      <c r="U94" s="9" t="str">
        <f>IF(AND(S96&gt;0,U96&lt;=U95),Labels!C$97,V94)</f>
        <v>Input Accepted</v>
      </c>
      <c r="V94" s="9" t="str">
        <f>IF(AND(S96&gt;0,Q96=""),Labels!$C$98,W94)</f>
        <v>Input Accepted</v>
      </c>
      <c r="W94" s="9" t="str">
        <f>IF(AND(S96=0,Q96&lt;&gt;""),Labels!$C$99,Labels!$C$92)</f>
        <v>Input Accepted</v>
      </c>
      <c r="Y94" s="9">
        <f t="shared" ref="Y94" si="932">IF(H94="X",1,0)</f>
        <v>0</v>
      </c>
      <c r="Z94" s="9">
        <f>SUM(Y$7:Y94)</f>
        <v>0</v>
      </c>
      <c r="AA94" s="9" t="str">
        <f t="shared" ref="AA94" si="933">Q95</f>
        <v>None</v>
      </c>
      <c r="AB94" s="9">
        <f t="shared" ref="AB94" si="934">VLOOKUP(P95,$AI$2:$AN$5000,6,FALSE)</f>
        <v>21</v>
      </c>
      <c r="AC94" s="9" t="str">
        <f t="shared" ref="AC94" si="935">Q96</f>
        <v/>
      </c>
      <c r="AD94" s="9">
        <f t="shared" ref="AD94" si="936">IF(TRIM(F95)="",1,0)</f>
        <v>0</v>
      </c>
      <c r="AF94" s="346">
        <f t="shared" ref="AF94" si="937">SUM($AD$7:$AD$5000)</f>
        <v>0</v>
      </c>
      <c r="AG94" s="9">
        <f>IF(AND(H94="X",C94=Labels!C136),1,0)</f>
        <v>0</v>
      </c>
      <c r="AI94" s="327" t="s">
        <v>1851</v>
      </c>
      <c r="AJ94" s="327">
        <v>1805214</v>
      </c>
      <c r="AK94" s="327">
        <v>5783425</v>
      </c>
      <c r="AL94" s="327">
        <v>2</v>
      </c>
      <c r="AM94" s="327">
        <v>2</v>
      </c>
      <c r="AN94" s="327">
        <v>21</v>
      </c>
      <c r="AO94" s="327">
        <v>1</v>
      </c>
      <c r="AP94" s="327">
        <v>0</v>
      </c>
      <c r="AQ94" s="327">
        <v>0</v>
      </c>
      <c r="AR94" s="327">
        <v>0</v>
      </c>
      <c r="AS94" s="327"/>
      <c r="AX94" s="9" t="s">
        <v>664</v>
      </c>
    </row>
    <row r="95" spans="1:50" ht="25.5">
      <c r="A95" s="211">
        <f t="shared" si="706"/>
        <v>0</v>
      </c>
      <c r="B95" s="18" t="s">
        <v>1158</v>
      </c>
      <c r="C95" s="218" t="str">
        <f t="shared" ref="C95" si="938">C94</f>
        <v>Minor Must</v>
      </c>
      <c r="D95" s="44" t="str">
        <f t="shared" ref="D95" si="939">D94</f>
        <v>AF. 6.1.1</v>
      </c>
      <c r="E95" s="19" t="str">
        <f>Labels!$C$103</f>
        <v>Answer 1 / Comment</v>
      </c>
      <c r="F95" s="62" t="str">
        <f>$AI$82</f>
        <v>AF. 6.1.1 -Yes</v>
      </c>
      <c r="G95" s="46" t="s">
        <v>2826</v>
      </c>
      <c r="H95" s="20" t="str">
        <f t="shared" ref="H95:H96" si="940">H94</f>
        <v/>
      </c>
      <c r="I95" s="20" t="str">
        <f t="shared" ref="I95:I96" si="941">I94</f>
        <v/>
      </c>
      <c r="J95" s="20" t="str">
        <f t="shared" ref="J95:J96" si="942">J94</f>
        <v/>
      </c>
      <c r="K95" s="20" t="str">
        <f t="shared" ref="K95:K96" si="943">K94</f>
        <v>X</v>
      </c>
      <c r="L95" s="28" t="str">
        <f t="shared" ref="L95" si="944">L94</f>
        <v/>
      </c>
      <c r="M95" s="21"/>
      <c r="N95" s="22" t="str">
        <f t="shared" ref="N95:N96" si="945">LEFT(F95,FIND(" -",F95)-1)</f>
        <v>AF. 6.1.1</v>
      </c>
      <c r="O95" s="22" t="str">
        <f t="shared" ref="O95" si="946">IF(ISERR(N95),D94,N95)</f>
        <v>AF. 6.1.1</v>
      </c>
      <c r="P95" s="22" t="str">
        <f t="shared" ref="P95:P96" si="947">TRIM(F95&amp;"")</f>
        <v>AF. 6.1.1 -Yes</v>
      </c>
      <c r="Q95" s="22" t="str">
        <f t="shared" ref="Q95:Q96" si="948">TRIM(G95&amp;"")</f>
        <v>None</v>
      </c>
      <c r="R95" s="9">
        <f t="shared" ref="R95:R96" si="949">VLOOKUP(F95,$AI$2:$AM$5000,5,FALSE)</f>
        <v>2</v>
      </c>
      <c r="S95" s="9">
        <f t="shared" ref="S95:S96" si="950">IF(ISNA(R95),0,R95)</f>
        <v>2</v>
      </c>
      <c r="T95" s="9">
        <f t="shared" ref="T95:T96" si="951">VLOOKUP(F95,$AI$2:$AL$5000,4,FALSE)</f>
        <v>2</v>
      </c>
      <c r="U95" s="9">
        <f t="shared" ref="U95:U96" si="952">IF(ISNA(T95),0,T95)</f>
        <v>2</v>
      </c>
      <c r="X95" s="9">
        <f t="shared" ref="X95:X96" si="953">VLOOKUP(F95,$AI$2:$AL$5000,3,FALSE)</f>
        <v>5783413</v>
      </c>
      <c r="Y95" s="348"/>
      <c r="Z95" s="9">
        <f>SUM(Y$7:Y95)</f>
        <v>0</v>
      </c>
      <c r="AC95" s="349">
        <f t="shared" ref="AC95" si="954">IF(ISNA(VLOOKUP(F95,$AI$2:$AS$5000,11,FALSE)),"", VLOOKUP(F95,$AI$2:$AS$5000,11,FALSE))</f>
        <v>0</v>
      </c>
      <c r="AI95" s="327" t="s">
        <v>1852</v>
      </c>
      <c r="AJ95" s="327">
        <v>1805215</v>
      </c>
      <c r="AK95" s="327">
        <v>5783430</v>
      </c>
      <c r="AL95" s="327">
        <v>0</v>
      </c>
      <c r="AM95" s="327">
        <v>6</v>
      </c>
      <c r="AN95" s="327">
        <v>21</v>
      </c>
      <c r="AO95" s="327">
        <v>1</v>
      </c>
      <c r="AP95" s="327">
        <v>0</v>
      </c>
      <c r="AQ95" s="327">
        <v>1</v>
      </c>
      <c r="AR95" s="327">
        <v>0</v>
      </c>
      <c r="AS95" s="327"/>
    </row>
    <row r="96" spans="1:50" ht="26.25" thickBot="1">
      <c r="A96" s="211">
        <f t="shared" si="706"/>
        <v>0</v>
      </c>
      <c r="B96" s="23" t="str">
        <f t="shared" ref="B96:D96" si="955">B94</f>
        <v>GGFV52FA</v>
      </c>
      <c r="C96" s="219" t="str">
        <f t="shared" si="955"/>
        <v>Minor Must</v>
      </c>
      <c r="D96" s="45" t="str">
        <f t="shared" si="955"/>
        <v>AF. 6.1.1</v>
      </c>
      <c r="E96" s="24" t="str">
        <f>Labels!$C$104</f>
        <v>Answer 2 / Evidence</v>
      </c>
      <c r="F96" s="221"/>
      <c r="G96" s="222"/>
      <c r="H96" s="25" t="str">
        <f t="shared" si="940"/>
        <v/>
      </c>
      <c r="I96" s="25" t="str">
        <f t="shared" si="941"/>
        <v/>
      </c>
      <c r="J96" s="25" t="str">
        <f t="shared" si="942"/>
        <v/>
      </c>
      <c r="K96" s="25" t="str">
        <f t="shared" si="943"/>
        <v>X</v>
      </c>
      <c r="L96" s="27" t="str">
        <f t="shared" ref="L96" si="956">L94</f>
        <v/>
      </c>
      <c r="M96" s="21"/>
      <c r="N96" s="22" t="e">
        <f t="shared" si="945"/>
        <v>#VALUE!</v>
      </c>
      <c r="O96" s="22" t="str">
        <f t="shared" ref="O96" si="957">IF(ISERR(N96),D94,N96)</f>
        <v>AF. 6.1.1</v>
      </c>
      <c r="P96" s="22" t="str">
        <f t="shared" si="947"/>
        <v/>
      </c>
      <c r="Q96" s="22" t="str">
        <f t="shared" si="948"/>
        <v/>
      </c>
      <c r="R96" s="9" t="e">
        <f t="shared" si="949"/>
        <v>#N/A</v>
      </c>
      <c r="S96" s="9">
        <f t="shared" si="950"/>
        <v>0</v>
      </c>
      <c r="T96" s="9" t="e">
        <f t="shared" si="951"/>
        <v>#N/A</v>
      </c>
      <c r="U96" s="9">
        <f t="shared" si="952"/>
        <v>0</v>
      </c>
      <c r="V96" s="9">
        <f t="shared" ref="V96" si="958">IF(U96=0,U95,U96)</f>
        <v>2</v>
      </c>
      <c r="W96" s="346">
        <v>2</v>
      </c>
      <c r="X96" s="9" t="e">
        <f t="shared" si="953"/>
        <v>#N/A</v>
      </c>
      <c r="Y96" s="348"/>
      <c r="Z96" s="9">
        <f>SUM(Y$7:Y96)</f>
        <v>0</v>
      </c>
      <c r="AE96" s="9">
        <f t="shared" ref="AE96" si="959">MIN(AH96,V96)</f>
        <v>2</v>
      </c>
      <c r="AH96" s="9">
        <v>2</v>
      </c>
      <c r="AI96" s="327" t="s">
        <v>1853</v>
      </c>
      <c r="AJ96" s="327">
        <v>1805215</v>
      </c>
      <c r="AK96" s="327">
        <v>5783429</v>
      </c>
      <c r="AL96" s="327">
        <v>0</v>
      </c>
      <c r="AM96" s="327">
        <v>5</v>
      </c>
      <c r="AN96" s="327">
        <v>21</v>
      </c>
      <c r="AO96" s="327">
        <v>0</v>
      </c>
      <c r="AP96" s="327">
        <v>1</v>
      </c>
      <c r="AQ96" s="327">
        <v>0</v>
      </c>
      <c r="AR96" s="327">
        <v>0</v>
      </c>
      <c r="AS96" s="327"/>
      <c r="AU96" s="9">
        <v>0</v>
      </c>
      <c r="AV96" s="9">
        <f>U95</f>
        <v>2</v>
      </c>
    </row>
    <row r="97" spans="1:50" ht="63.75">
      <c r="A97" s="211">
        <f t="shared" si="706"/>
        <v>0</v>
      </c>
      <c r="B97" s="67" t="s">
        <v>1158</v>
      </c>
      <c r="C97" s="142" t="s">
        <v>1094</v>
      </c>
      <c r="D97" s="43" t="s">
        <v>2433</v>
      </c>
      <c r="E97" s="217" t="str">
        <f>Labels!$C$54</f>
        <v>Control Point</v>
      </c>
      <c r="F97" s="26" t="s">
        <v>2434</v>
      </c>
      <c r="G97" s="30" t="str">
        <f>IF(OR(ISERR(P98),ISERR(P99),ISERR(Q98),ISERR(Q99)),Labels!$C$94,Q97)</f>
        <v>Input Accepted</v>
      </c>
      <c r="H97" s="15" t="str">
        <f t="shared" ref="H97" si="960">IF(F98&lt;&gt;"",IF(TRIM(VLOOKUP(F98,$AI$2:$AR$5000,8,FALSE))="1","X",""),"")</f>
        <v/>
      </c>
      <c r="I97" s="15" t="str">
        <f t="shared" ref="I97" si="961">IF(F98&lt;&gt;"",IF(TRIM(VLOOKUP(F98,$AI$2:$AR$5000,9,FALSE))="1","X",""),"")</f>
        <v/>
      </c>
      <c r="J97" s="15" t="str">
        <f t="shared" ref="J97" si="962">IF(TRIM(""&amp;G99)&lt;&gt;"","X","")</f>
        <v/>
      </c>
      <c r="K97" s="15" t="str">
        <f t="shared" ref="K97" si="963">IF(TRIM(""&amp;G98)&lt;&gt;"","X","")</f>
        <v>X</v>
      </c>
      <c r="L97" s="31" t="str">
        <f>IF(G97&lt;&gt;Labels!$C$92,"X","")</f>
        <v/>
      </c>
      <c r="M97" s="16"/>
      <c r="N97" s="17">
        <v>1805211</v>
      </c>
      <c r="O97" s="17">
        <v>15573</v>
      </c>
      <c r="P97" s="17"/>
      <c r="Q97" s="22" t="str">
        <f>IF(F98="",Labels!$C$93,R97)</f>
        <v>Input Accepted</v>
      </c>
      <c r="R97" s="9" t="str">
        <f t="shared" ref="R97" si="964"><![CDATA[IF(OR(O98&""<>D97&"",O99&""<>D97&""),"You are not allowed to copy cells in the answer column. Press Ctrl-z immediately to attempt to fix this error.",S97)]]></f>
        <v>Input Accepted</v>
      </c>
      <c r="S97" s="9" t="str">
        <f>IF(AND(OR(H97="X",S98=6,C97=Labels!$C$49,C97=Labels!$C$46,AX97="Y"),Q98=""),Labels!$C$95,T97)</f>
        <v>Input Accepted</v>
      </c>
      <c r="T97" s="345" t="str">
        <f>IF(OR(S99=6,AND(S99&gt;0,S98=6)),Labels!$C$96,IF(S99=1,Labels!$C$143,U97))</f>
        <v>Input Accepted</v>
      </c>
      <c r="U97" s="9" t="str">
        <f>IF(AND(S99&gt;0,U99&lt;=U98),Labels!C$97,V97)</f>
        <v>Input Accepted</v>
      </c>
      <c r="V97" s="9" t="str">
        <f>IF(AND(S99&gt;0,Q99=""),Labels!$C$98,W97)</f>
        <v>Input Accepted</v>
      </c>
      <c r="W97" s="9" t="str">
        <f>IF(AND(S99=0,Q99&lt;&gt;""),Labels!$C$99,Labels!$C$92)</f>
        <v>Input Accepted</v>
      </c>
      <c r="Y97" s="9">
        <f t="shared" ref="Y97" si="965">IF(H97="X",1,0)</f>
        <v>0</v>
      </c>
      <c r="Z97" s="9">
        <f>SUM(Y$7:Y97)</f>
        <v>0</v>
      </c>
      <c r="AA97" s="9" t="str">
        <f t="shared" ref="AA97" si="966">Q98</f>
        <v>None</v>
      </c>
      <c r="AB97" s="9">
        <f t="shared" ref="AB97" si="967">VLOOKUP(P98,$AI$2:$AN$5000,6,FALSE)</f>
        <v>21</v>
      </c>
      <c r="AC97" s="9" t="str">
        <f t="shared" ref="AC97" si="968">Q99</f>
        <v/>
      </c>
      <c r="AD97" s="9">
        <f t="shared" ref="AD97" si="969">IF(TRIM(F98)="",1,0)</f>
        <v>0</v>
      </c>
      <c r="AF97" s="346">
        <f t="shared" ref="AF97" si="970">SUM($AD$7:$AD$5000)</f>
        <v>0</v>
      </c>
      <c r="AG97" s="9">
        <f>IF(AND(H97="X",C97=Labels!C139),1,0)</f>
        <v>0</v>
      </c>
      <c r="AI97" s="327" t="s">
        <v>1854</v>
      </c>
      <c r="AJ97" s="327">
        <v>1805215</v>
      </c>
      <c r="AK97" s="327">
        <v>5783428</v>
      </c>
      <c r="AL97" s="327">
        <v>2</v>
      </c>
      <c r="AM97" s="327">
        <v>2</v>
      </c>
      <c r="AN97" s="327">
        <v>21</v>
      </c>
      <c r="AO97" s="327">
        <v>1</v>
      </c>
      <c r="AP97" s="327">
        <v>0</v>
      </c>
      <c r="AQ97" s="327">
        <v>0</v>
      </c>
      <c r="AR97" s="327">
        <v>0</v>
      </c>
      <c r="AS97" s="327"/>
      <c r="AX97" s="9" t="s">
        <v>664</v>
      </c>
    </row>
    <row r="98" spans="1:50" ht="25.5">
      <c r="A98" s="211">
        <f t="shared" si="706"/>
        <v>0</v>
      </c>
      <c r="B98" s="18" t="s">
        <v>1158</v>
      </c>
      <c r="C98" s="218" t="str">
        <f t="shared" ref="C98" si="971">C97</f>
        <v>Minor Must</v>
      </c>
      <c r="D98" s="44" t="str">
        <f t="shared" ref="D98" si="972">D97</f>
        <v>AF. 6.2.1</v>
      </c>
      <c r="E98" s="19" t="str">
        <f>Labels!$C$103</f>
        <v>Answer 1 / Comment</v>
      </c>
      <c r="F98" s="62" t="str">
        <f>$AI$85</f>
        <v>AF. 6.2.1 -Yes</v>
      </c>
      <c r="G98" s="46" t="s">
        <v>2826</v>
      </c>
      <c r="H98" s="20" t="str">
        <f t="shared" ref="H98:H99" si="973">H97</f>
        <v/>
      </c>
      <c r="I98" s="20" t="str">
        <f t="shared" ref="I98:I99" si="974">I97</f>
        <v/>
      </c>
      <c r="J98" s="20" t="str">
        <f t="shared" ref="J98:J99" si="975">J97</f>
        <v/>
      </c>
      <c r="K98" s="20" t="str">
        <f t="shared" ref="K98:K99" si="976">K97</f>
        <v>X</v>
      </c>
      <c r="L98" s="28" t="str">
        <f t="shared" ref="L98" si="977">L97</f>
        <v/>
      </c>
      <c r="M98" s="21"/>
      <c r="N98" s="22" t="str">
        <f t="shared" ref="N98:N99" si="978">LEFT(F98,FIND(" -",F98)-1)</f>
        <v>AF. 6.2.1</v>
      </c>
      <c r="O98" s="22" t="str">
        <f t="shared" ref="O98" si="979">IF(ISERR(N98),D97,N98)</f>
        <v>AF. 6.2.1</v>
      </c>
      <c r="P98" s="22" t="str">
        <f t="shared" ref="P98:P99" si="980">TRIM(F98&amp;"")</f>
        <v>AF. 6.2.1 -Yes</v>
      </c>
      <c r="Q98" s="22" t="str">
        <f t="shared" ref="Q98:Q99" si="981">TRIM(G98&amp;"")</f>
        <v>None</v>
      </c>
      <c r="R98" s="9">
        <f t="shared" ref="R98:R99" si="982">VLOOKUP(F98,$AI$2:$AM$5000,5,FALSE)</f>
        <v>2</v>
      </c>
      <c r="S98" s="9">
        <f t="shared" ref="S98:S99" si="983">IF(ISNA(R98),0,R98)</f>
        <v>2</v>
      </c>
      <c r="T98" s="9">
        <f t="shared" ref="T98:T99" si="984">VLOOKUP(F98,$AI$2:$AL$5000,4,FALSE)</f>
        <v>2</v>
      </c>
      <c r="U98" s="9">
        <f t="shared" ref="U98:U99" si="985">IF(ISNA(T98),0,T98)</f>
        <v>2</v>
      </c>
      <c r="X98" s="9">
        <f t="shared" ref="X98:X99" si="986">VLOOKUP(F98,$AI$2:$AL$5000,3,FALSE)</f>
        <v>5783416</v>
      </c>
      <c r="Y98" s="348"/>
      <c r="Z98" s="9">
        <f>SUM(Y$7:Y98)</f>
        <v>0</v>
      </c>
      <c r="AC98" s="349">
        <f t="shared" ref="AC98" si="987">IF(ISNA(VLOOKUP(F98,$AI$2:$AS$5000,11,FALSE)),"", VLOOKUP(F98,$AI$2:$AS$5000,11,FALSE))</f>
        <v>0</v>
      </c>
      <c r="AI98" s="327" t="s">
        <v>1855</v>
      </c>
      <c r="AJ98" s="327">
        <v>1805216</v>
      </c>
      <c r="AK98" s="327">
        <v>5783433</v>
      </c>
      <c r="AL98" s="327">
        <v>0</v>
      </c>
      <c r="AM98" s="327">
        <v>6</v>
      </c>
      <c r="AN98" s="327">
        <v>21</v>
      </c>
      <c r="AO98" s="327">
        <v>1</v>
      </c>
      <c r="AP98" s="327">
        <v>0</v>
      </c>
      <c r="AQ98" s="327">
        <v>1</v>
      </c>
      <c r="AR98" s="327">
        <v>0</v>
      </c>
      <c r="AS98" s="327"/>
    </row>
    <row r="99" spans="1:50" ht="26.25" thickBot="1">
      <c r="A99" s="211">
        <f t="shared" si="706"/>
        <v>0</v>
      </c>
      <c r="B99" s="23" t="str">
        <f t="shared" ref="B99:D99" si="988">B97</f>
        <v>GGFV52FA</v>
      </c>
      <c r="C99" s="219" t="str">
        <f t="shared" si="988"/>
        <v>Minor Must</v>
      </c>
      <c r="D99" s="45" t="str">
        <f t="shared" si="988"/>
        <v>AF. 6.2.1</v>
      </c>
      <c r="E99" s="24" t="str">
        <f>Labels!$C$104</f>
        <v>Answer 2 / Evidence</v>
      </c>
      <c r="F99" s="221"/>
      <c r="G99" s="222"/>
      <c r="H99" s="25" t="str">
        <f t="shared" si="973"/>
        <v/>
      </c>
      <c r="I99" s="25" t="str">
        <f t="shared" si="974"/>
        <v/>
      </c>
      <c r="J99" s="25" t="str">
        <f t="shared" si="975"/>
        <v/>
      </c>
      <c r="K99" s="25" t="str">
        <f t="shared" si="976"/>
        <v>X</v>
      </c>
      <c r="L99" s="27" t="str">
        <f t="shared" ref="L99" si="989">L97</f>
        <v/>
      </c>
      <c r="M99" s="21"/>
      <c r="N99" s="22" t="e">
        <f t="shared" si="978"/>
        <v>#VALUE!</v>
      </c>
      <c r="O99" s="22" t="str">
        <f t="shared" ref="O99" si="990">IF(ISERR(N99),D97,N99)</f>
        <v>AF. 6.2.1</v>
      </c>
      <c r="P99" s="22" t="str">
        <f t="shared" si="980"/>
        <v/>
      </c>
      <c r="Q99" s="22" t="str">
        <f t="shared" si="981"/>
        <v/>
      </c>
      <c r="R99" s="9" t="e">
        <f t="shared" si="982"/>
        <v>#N/A</v>
      </c>
      <c r="S99" s="9">
        <f t="shared" si="983"/>
        <v>0</v>
      </c>
      <c r="T99" s="9" t="e">
        <f t="shared" si="984"/>
        <v>#N/A</v>
      </c>
      <c r="U99" s="9">
        <f t="shared" si="985"/>
        <v>0</v>
      </c>
      <c r="V99" s="9">
        <f t="shared" ref="V99" si="991">IF(U99=0,U98,U99)</f>
        <v>2</v>
      </c>
      <c r="W99" s="346">
        <v>2</v>
      </c>
      <c r="X99" s="9" t="e">
        <f t="shared" si="986"/>
        <v>#N/A</v>
      </c>
      <c r="Y99" s="348"/>
      <c r="Z99" s="9">
        <f>SUM(Y$7:Y99)</f>
        <v>0</v>
      </c>
      <c r="AE99" s="9">
        <f t="shared" ref="AE99" si="992">MIN(AH99,V99)</f>
        <v>2</v>
      </c>
      <c r="AH99" s="9">
        <v>2</v>
      </c>
      <c r="AI99" s="327" t="s">
        <v>1856</v>
      </c>
      <c r="AJ99" s="327">
        <v>1805216</v>
      </c>
      <c r="AK99" s="327">
        <v>5783432</v>
      </c>
      <c r="AL99" s="327">
        <v>0</v>
      </c>
      <c r="AM99" s="327">
        <v>5</v>
      </c>
      <c r="AN99" s="327">
        <v>21</v>
      </c>
      <c r="AO99" s="327">
        <v>0</v>
      </c>
      <c r="AP99" s="327">
        <v>1</v>
      </c>
      <c r="AQ99" s="327">
        <v>0</v>
      </c>
      <c r="AR99" s="327">
        <v>0</v>
      </c>
      <c r="AS99" s="327"/>
      <c r="AU99" s="9">
        <v>0</v>
      </c>
      <c r="AV99" s="9">
        <f>U98</f>
        <v>2</v>
      </c>
    </row>
    <row r="100" spans="1:50">
      <c r="A100" s="211">
        <f t="shared" si="706"/>
        <v>0</v>
      </c>
      <c r="B100" s="67" t="s">
        <v>1158</v>
      </c>
      <c r="C100" s="142" t="s">
        <v>1093</v>
      </c>
      <c r="D100" s="43" t="s">
        <v>2435</v>
      </c>
      <c r="E100" s="217" t="str">
        <f>Labels!$C$54</f>
        <v>Control Point</v>
      </c>
      <c r="F100" s="26" t="s">
        <v>2436</v>
      </c>
      <c r="G100" s="30" t="str">
        <f>IF(OR(ISERR(P101),ISERR(P102),ISERR(Q101),ISERR(Q102)),Labels!$C$94,Q100)</f>
        <v>Input Accepted</v>
      </c>
      <c r="H100" s="15" t="str">
        <f t="shared" ref="H100" si="993">IF(F101&lt;&gt;"",IF(TRIM(VLOOKUP(F101,$AI$2:$AR$5000,8,FALSE))="1","X",""),"")</f>
        <v/>
      </c>
      <c r="I100" s="15" t="str">
        <f t="shared" ref="I100" si="994">IF(F101&lt;&gt;"",IF(TRIM(VLOOKUP(F101,$AI$2:$AR$5000,9,FALSE))="1","X",""),"")</f>
        <v/>
      </c>
      <c r="J100" s="15" t="str">
        <f t="shared" ref="J100" si="995">IF(TRIM(""&amp;G102)&lt;&gt;"","X","")</f>
        <v/>
      </c>
      <c r="K100" s="15" t="str">
        <f t="shared" ref="K100" si="996">IF(TRIM(""&amp;G101)&lt;&gt;"","X","")</f>
        <v>X</v>
      </c>
      <c r="L100" s="31" t="str">
        <f>IF(G100&lt;&gt;Labels!$C$92,"X","")</f>
        <v/>
      </c>
      <c r="M100" s="16"/>
      <c r="N100" s="17">
        <v>1805212</v>
      </c>
      <c r="O100" s="17">
        <v>15573</v>
      </c>
      <c r="P100" s="17"/>
      <c r="Q100" s="22" t="str">
        <f>IF(F101="",Labels!$C$93,R100)</f>
        <v>Input Accepted</v>
      </c>
      <c r="R100" s="9" t="str">
        <f t="shared" ref="R100" si="997"><![CDATA[IF(OR(O101&""<>D100&"",O102&""<>D100&""),"You are not allowed to copy cells in the answer column. Press Ctrl-z immediately to attempt to fix this error.",S100)]]></f>
        <v>Input Accepted</v>
      </c>
      <c r="S100" s="9" t="str">
        <f>IF(AND(OR(H100="X",S101=6,C100=Labels!$C$49,C100=Labels!$C$46,AX100="Y"),Q101=""),Labels!$C$95,T100)</f>
        <v>Input Accepted</v>
      </c>
      <c r="T100" s="345" t="str">
        <f>IF(OR(S102=6,AND(S102&gt;0,S101=6)),Labels!$C$96,IF(S102=1,Labels!$C$143,U100))</f>
        <v>Input Accepted</v>
      </c>
      <c r="U100" s="9" t="str">
        <f>IF(AND(S102&gt;0,U102&lt;=U101),Labels!C$97,V100)</f>
        <v>Input Accepted</v>
      </c>
      <c r="V100" s="9" t="str">
        <f>IF(AND(S102&gt;0,Q102=""),Labels!$C$98,W100)</f>
        <v>Input Accepted</v>
      </c>
      <c r="W100" s="9" t="str">
        <f>IF(AND(S102=0,Q102&lt;&gt;""),Labels!$C$99,Labels!$C$92)</f>
        <v>Input Accepted</v>
      </c>
      <c r="Y100" s="9">
        <f t="shared" ref="Y100" si="998">IF(H100="X",1,0)</f>
        <v>0</v>
      </c>
      <c r="Z100" s="9">
        <f>SUM(Y$7:Y100)</f>
        <v>0</v>
      </c>
      <c r="AA100" s="9" t="str">
        <f t="shared" ref="AA100" si="999">Q101</f>
        <v>None</v>
      </c>
      <c r="AB100" s="9">
        <f t="shared" ref="AB100" si="1000">VLOOKUP(P101,$AI$2:$AN$5000,6,FALSE)</f>
        <v>21</v>
      </c>
      <c r="AC100" s="9" t="str">
        <f t="shared" ref="AC100" si="1001">Q102</f>
        <v/>
      </c>
      <c r="AD100" s="9">
        <f t="shared" ref="AD100" si="1002">IF(TRIM(F101)="",1,0)</f>
        <v>0</v>
      </c>
      <c r="AF100" s="346">
        <f t="shared" ref="AF100" si="1003">SUM($AD$7:$AD$5000)</f>
        <v>0</v>
      </c>
      <c r="AG100" s="9">
        <f>IF(AND(H100="X",C100=Labels!C142),1,0)</f>
        <v>0</v>
      </c>
      <c r="AI100" s="327" t="s">
        <v>1857</v>
      </c>
      <c r="AJ100" s="327">
        <v>1805216</v>
      </c>
      <c r="AK100" s="327">
        <v>5783431</v>
      </c>
      <c r="AL100" s="327">
        <v>2</v>
      </c>
      <c r="AM100" s="327">
        <v>2</v>
      </c>
      <c r="AN100" s="327">
        <v>21</v>
      </c>
      <c r="AO100" s="327">
        <v>1</v>
      </c>
      <c r="AP100" s="327">
        <v>0</v>
      </c>
      <c r="AQ100" s="327">
        <v>0</v>
      </c>
      <c r="AR100" s="327">
        <v>0</v>
      </c>
      <c r="AS100" s="327"/>
      <c r="AX100" s="9" t="s">
        <v>664</v>
      </c>
    </row>
    <row r="101" spans="1:50" ht="25.5">
      <c r="A101" s="211">
        <f t="shared" si="706"/>
        <v>0</v>
      </c>
      <c r="B101" s="18" t="s">
        <v>1158</v>
      </c>
      <c r="C101" s="218" t="str">
        <f t="shared" ref="C101" si="1004">C100</f>
        <v>Major Must</v>
      </c>
      <c r="D101" s="44" t="str">
        <f t="shared" ref="D101" si="1005">D100</f>
        <v>AF. 6.2.2</v>
      </c>
      <c r="E101" s="19" t="str">
        <f>Labels!$C$103</f>
        <v>Answer 1 / Comment</v>
      </c>
      <c r="F101" s="62" t="str">
        <f>$AI$88</f>
        <v>AF. 6.2.2 -Yes</v>
      </c>
      <c r="G101" s="46" t="s">
        <v>2826</v>
      </c>
      <c r="H101" s="20" t="str">
        <f t="shared" ref="H101:H102" si="1006">H100</f>
        <v/>
      </c>
      <c r="I101" s="20" t="str">
        <f t="shared" ref="I101:I102" si="1007">I100</f>
        <v/>
      </c>
      <c r="J101" s="20" t="str">
        <f t="shared" ref="J101:J102" si="1008">J100</f>
        <v/>
      </c>
      <c r="K101" s="20" t="str">
        <f t="shared" ref="K101:K102" si="1009">K100</f>
        <v>X</v>
      </c>
      <c r="L101" s="28" t="str">
        <f t="shared" ref="L101" si="1010">L100</f>
        <v/>
      </c>
      <c r="M101" s="21"/>
      <c r="N101" s="22" t="str">
        <f t="shared" ref="N101:N102" si="1011">LEFT(F101,FIND(" -",F101)-1)</f>
        <v>AF. 6.2.2</v>
      </c>
      <c r="O101" s="22" t="str">
        <f t="shared" ref="O101" si="1012">IF(ISERR(N101),D100,N101)</f>
        <v>AF. 6.2.2</v>
      </c>
      <c r="P101" s="22" t="str">
        <f t="shared" ref="P101:P102" si="1013">TRIM(F101&amp;"")</f>
        <v>AF. 6.2.2 -Yes</v>
      </c>
      <c r="Q101" s="22" t="str">
        <f t="shared" ref="Q101:Q102" si="1014">TRIM(G101&amp;"")</f>
        <v>None</v>
      </c>
      <c r="R101" s="9">
        <f t="shared" ref="R101:R102" si="1015">VLOOKUP(F101,$AI$2:$AM$5000,5,FALSE)</f>
        <v>2</v>
      </c>
      <c r="S101" s="9">
        <f t="shared" ref="S101:S102" si="1016">IF(ISNA(R101),0,R101)</f>
        <v>2</v>
      </c>
      <c r="T101" s="9">
        <f t="shared" ref="T101:T102" si="1017">VLOOKUP(F101,$AI$2:$AL$5000,4,FALSE)</f>
        <v>2</v>
      </c>
      <c r="U101" s="9">
        <f t="shared" ref="U101:U102" si="1018">IF(ISNA(T101),0,T101)</f>
        <v>2</v>
      </c>
      <c r="X101" s="9">
        <f t="shared" ref="X101:X102" si="1019">VLOOKUP(F101,$AI$2:$AL$5000,3,FALSE)</f>
        <v>5783419</v>
      </c>
      <c r="Y101" s="348"/>
      <c r="Z101" s="9">
        <f>SUM(Y$7:Y101)</f>
        <v>0</v>
      </c>
      <c r="AC101" s="349">
        <f t="shared" ref="AC101" si="1020">IF(ISNA(VLOOKUP(F101,$AI$2:$AS$5000,11,FALSE)),"", VLOOKUP(F101,$AI$2:$AS$5000,11,FALSE))</f>
        <v>0</v>
      </c>
      <c r="AI101" s="327" t="s">
        <v>1858</v>
      </c>
      <c r="AJ101" s="327">
        <v>1805217</v>
      </c>
      <c r="AK101" s="327">
        <v>5783436</v>
      </c>
      <c r="AL101" s="327">
        <v>0</v>
      </c>
      <c r="AM101" s="327">
        <v>6</v>
      </c>
      <c r="AN101" s="327">
        <v>21</v>
      </c>
      <c r="AO101" s="327">
        <v>1</v>
      </c>
      <c r="AP101" s="327">
        <v>0</v>
      </c>
      <c r="AQ101" s="327">
        <v>1</v>
      </c>
      <c r="AR101" s="327">
        <v>0</v>
      </c>
      <c r="AS101" s="327"/>
    </row>
    <row r="102" spans="1:50" ht="26.25" thickBot="1">
      <c r="A102" s="211">
        <f t="shared" si="706"/>
        <v>0</v>
      </c>
      <c r="B102" s="23" t="str">
        <f t="shared" ref="B102:D102" si="1021">B100</f>
        <v>GGFV52FA</v>
      </c>
      <c r="C102" s="219" t="str">
        <f t="shared" si="1021"/>
        <v>Major Must</v>
      </c>
      <c r="D102" s="45" t="str">
        <f t="shared" si="1021"/>
        <v>AF. 6.2.2</v>
      </c>
      <c r="E102" s="24" t="str">
        <f>Labels!$C$104</f>
        <v>Answer 2 / Evidence</v>
      </c>
      <c r="F102" s="221"/>
      <c r="G102" s="222"/>
      <c r="H102" s="25" t="str">
        <f t="shared" si="1006"/>
        <v/>
      </c>
      <c r="I102" s="25" t="str">
        <f t="shared" si="1007"/>
        <v/>
      </c>
      <c r="J102" s="25" t="str">
        <f t="shared" si="1008"/>
        <v/>
      </c>
      <c r="K102" s="25" t="str">
        <f t="shared" si="1009"/>
        <v>X</v>
      </c>
      <c r="L102" s="27" t="str">
        <f t="shared" ref="L102" si="1022">L100</f>
        <v/>
      </c>
      <c r="M102" s="21"/>
      <c r="N102" s="22" t="e">
        <f t="shared" si="1011"/>
        <v>#VALUE!</v>
      </c>
      <c r="O102" s="22" t="str">
        <f t="shared" ref="O102" si="1023">IF(ISERR(N102),D100,N102)</f>
        <v>AF. 6.2.2</v>
      </c>
      <c r="P102" s="22" t="str">
        <f t="shared" si="1013"/>
        <v/>
      </c>
      <c r="Q102" s="22" t="str">
        <f t="shared" si="1014"/>
        <v/>
      </c>
      <c r="R102" s="9" t="e">
        <f t="shared" si="1015"/>
        <v>#N/A</v>
      </c>
      <c r="S102" s="9">
        <f t="shared" si="1016"/>
        <v>0</v>
      </c>
      <c r="T102" s="9" t="e">
        <f t="shared" si="1017"/>
        <v>#N/A</v>
      </c>
      <c r="U102" s="9">
        <f t="shared" si="1018"/>
        <v>0</v>
      </c>
      <c r="V102" s="9">
        <f t="shared" ref="V102" si="1024">IF(U102=0,U101,U102)</f>
        <v>2</v>
      </c>
      <c r="W102" s="346">
        <v>2</v>
      </c>
      <c r="X102" s="9" t="e">
        <f t="shared" si="1019"/>
        <v>#N/A</v>
      </c>
      <c r="Y102" s="348"/>
      <c r="Z102" s="9">
        <f>SUM(Y$7:Y102)</f>
        <v>0</v>
      </c>
      <c r="AE102" s="9">
        <f t="shared" ref="AE102" si="1025">MIN(AH102,V102)</f>
        <v>2</v>
      </c>
      <c r="AH102" s="9">
        <v>2</v>
      </c>
      <c r="AI102" s="327" t="s">
        <v>1859</v>
      </c>
      <c r="AJ102" s="327">
        <v>1805217</v>
      </c>
      <c r="AK102" s="327">
        <v>5783435</v>
      </c>
      <c r="AL102" s="327">
        <v>0</v>
      </c>
      <c r="AM102" s="327">
        <v>5</v>
      </c>
      <c r="AN102" s="327">
        <v>21</v>
      </c>
      <c r="AO102" s="327">
        <v>0</v>
      </c>
      <c r="AP102" s="327">
        <v>1</v>
      </c>
      <c r="AQ102" s="327">
        <v>0</v>
      </c>
      <c r="AR102" s="327">
        <v>0</v>
      </c>
      <c r="AS102" s="327"/>
      <c r="AU102" s="9">
        <v>0</v>
      </c>
      <c r="AV102" s="9">
        <f>U101</f>
        <v>2</v>
      </c>
    </row>
    <row r="103" spans="1:50" ht="25.5">
      <c r="A103" s="211">
        <f t="shared" si="706"/>
        <v>0</v>
      </c>
      <c r="B103" s="67" t="s">
        <v>1158</v>
      </c>
      <c r="C103" s="142" t="s">
        <v>1094</v>
      </c>
      <c r="D103" s="43" t="s">
        <v>2437</v>
      </c>
      <c r="E103" s="217" t="str">
        <f>Labels!$C$54</f>
        <v>Control Point</v>
      </c>
      <c r="F103" s="26" t="s">
        <v>2438</v>
      </c>
      <c r="G103" s="30" t="str">
        <f>IF(OR(ISERR(P104),ISERR(P105),ISERR(Q104),ISERR(Q105)),Labels!$C$94,Q103)</f>
        <v>Input Accepted</v>
      </c>
      <c r="H103" s="15" t="str">
        <f t="shared" ref="H103" si="1026">IF(F104&lt;&gt;"",IF(TRIM(VLOOKUP(F104,$AI$2:$AR$5000,8,FALSE))="1","X",""),"")</f>
        <v/>
      </c>
      <c r="I103" s="15" t="str">
        <f t="shared" ref="I103" si="1027">IF(F104&lt;&gt;"",IF(TRIM(VLOOKUP(F104,$AI$2:$AR$5000,9,FALSE))="1","X",""),"")</f>
        <v/>
      </c>
      <c r="J103" s="15" t="str">
        <f t="shared" ref="J103" si="1028">IF(TRIM(""&amp;G105)&lt;&gt;"","X","")</f>
        <v/>
      </c>
      <c r="K103" s="15" t="str">
        <f t="shared" ref="K103" si="1029">IF(TRIM(""&amp;G104)&lt;&gt;"","X","")</f>
        <v>X</v>
      </c>
      <c r="L103" s="31" t="str">
        <f>IF(G103&lt;&gt;Labels!$C$92,"X","")</f>
        <v/>
      </c>
      <c r="M103" s="16"/>
      <c r="N103" s="17">
        <v>1805213</v>
      </c>
      <c r="O103" s="17">
        <v>15573</v>
      </c>
      <c r="P103" s="17"/>
      <c r="Q103" s="22" t="str">
        <f>IF(F104="",Labels!$C$93,R103)</f>
        <v>Input Accepted</v>
      </c>
      <c r="R103" s="9" t="str">
        <f t="shared" ref="R103" si="1030"><![CDATA[IF(OR(O104&""<>D103&"",O105&""<>D103&""),"You are not allowed to copy cells in the answer column. Press Ctrl-z immediately to attempt to fix this error.",S103)]]></f>
        <v>Input Accepted</v>
      </c>
      <c r="S103" s="9" t="str">
        <f>IF(AND(OR(H103="X",S104=6,C103=Labels!$C$49,C103=Labels!$C$46,AX103="Y"),Q104=""),Labels!$C$95,T103)</f>
        <v>Input Accepted</v>
      </c>
      <c r="T103" s="345" t="str">
        <f>IF(OR(S105=6,AND(S105&gt;0,S104=6)),Labels!$C$96,IF(S105=1,Labels!$C$143,U103))</f>
        <v>Input Accepted</v>
      </c>
      <c r="U103" s="9" t="str">
        <f>IF(AND(S105&gt;0,U105&lt;=U104),Labels!C$97,V103)</f>
        <v>Input Accepted</v>
      </c>
      <c r="V103" s="9" t="str">
        <f>IF(AND(S105&gt;0,Q105=""),Labels!$C$98,W103)</f>
        <v>Input Accepted</v>
      </c>
      <c r="W103" s="9" t="str">
        <f>IF(AND(S105=0,Q105&lt;&gt;""),Labels!$C$99,Labels!$C$92)</f>
        <v>Input Accepted</v>
      </c>
      <c r="Y103" s="9">
        <f t="shared" ref="Y103" si="1031">IF(H103="X",1,0)</f>
        <v>0</v>
      </c>
      <c r="Z103" s="9">
        <f>SUM(Y$7:Y103)</f>
        <v>0</v>
      </c>
      <c r="AA103" s="9" t="str">
        <f t="shared" ref="AA103" si="1032">Q104</f>
        <v>None</v>
      </c>
      <c r="AB103" s="9">
        <f t="shared" ref="AB103" si="1033">VLOOKUP(P104,$AI$2:$AN$5000,6,FALSE)</f>
        <v>21</v>
      </c>
      <c r="AC103" s="9" t="str">
        <f t="shared" ref="AC103" si="1034">Q105</f>
        <v/>
      </c>
      <c r="AD103" s="9">
        <f t="shared" ref="AD103" si="1035">IF(TRIM(F104)="",1,0)</f>
        <v>0</v>
      </c>
      <c r="AF103" s="346">
        <f t="shared" ref="AF103" si="1036">SUM($AD$7:$AD$5000)</f>
        <v>0</v>
      </c>
      <c r="AG103" s="9">
        <f>IF(AND(H103="X",C103=Labels!C145),1,0)</f>
        <v>0</v>
      </c>
      <c r="AI103" s="327" t="s">
        <v>1860</v>
      </c>
      <c r="AJ103" s="327">
        <v>1805217</v>
      </c>
      <c r="AK103" s="327">
        <v>5783434</v>
      </c>
      <c r="AL103" s="327">
        <v>2</v>
      </c>
      <c r="AM103" s="327">
        <v>2</v>
      </c>
      <c r="AN103" s="327">
        <v>21</v>
      </c>
      <c r="AO103" s="327">
        <v>1</v>
      </c>
      <c r="AP103" s="327">
        <v>0</v>
      </c>
      <c r="AQ103" s="327">
        <v>0</v>
      </c>
      <c r="AR103" s="327">
        <v>0</v>
      </c>
      <c r="AS103" s="327"/>
      <c r="AX103" s="9" t="s">
        <v>664</v>
      </c>
    </row>
    <row r="104" spans="1:50" ht="25.5">
      <c r="A104" s="211">
        <f t="shared" si="706"/>
        <v>0</v>
      </c>
      <c r="B104" s="18" t="s">
        <v>1158</v>
      </c>
      <c r="C104" s="218" t="str">
        <f t="shared" ref="C104" si="1037">C103</f>
        <v>Minor Must</v>
      </c>
      <c r="D104" s="44" t="str">
        <f t="shared" ref="D104" si="1038">D103</f>
        <v>AF. 6.2.3</v>
      </c>
      <c r="E104" s="19" t="str">
        <f>Labels!$C$103</f>
        <v>Answer 1 / Comment</v>
      </c>
      <c r="F104" s="62" t="str">
        <f>$AI$91</f>
        <v>AF. 6.2.3 -Yes</v>
      </c>
      <c r="G104" s="46" t="s">
        <v>2826</v>
      </c>
      <c r="H104" s="20" t="str">
        <f t="shared" ref="H104:H105" si="1039">H103</f>
        <v/>
      </c>
      <c r="I104" s="20" t="str">
        <f t="shared" ref="I104:I105" si="1040">I103</f>
        <v/>
      </c>
      <c r="J104" s="20" t="str">
        <f t="shared" ref="J104:J105" si="1041">J103</f>
        <v/>
      </c>
      <c r="K104" s="20" t="str">
        <f t="shared" ref="K104:K105" si="1042">K103</f>
        <v>X</v>
      </c>
      <c r="L104" s="28" t="str">
        <f t="shared" ref="L104" si="1043">L103</f>
        <v/>
      </c>
      <c r="M104" s="21"/>
      <c r="N104" s="22" t="str">
        <f t="shared" ref="N104:N105" si="1044">LEFT(F104,FIND(" -",F104)-1)</f>
        <v>AF. 6.2.3</v>
      </c>
      <c r="O104" s="22" t="str">
        <f t="shared" ref="O104" si="1045">IF(ISERR(N104),D103,N104)</f>
        <v>AF. 6.2.3</v>
      </c>
      <c r="P104" s="22" t="str">
        <f t="shared" ref="P104:P105" si="1046">TRIM(F104&amp;"")</f>
        <v>AF. 6.2.3 -Yes</v>
      </c>
      <c r="Q104" s="22" t="str">
        <f t="shared" ref="Q104:Q105" si="1047">TRIM(G104&amp;"")</f>
        <v>None</v>
      </c>
      <c r="R104" s="9">
        <f t="shared" ref="R104:R105" si="1048">VLOOKUP(F104,$AI$2:$AM$5000,5,FALSE)</f>
        <v>2</v>
      </c>
      <c r="S104" s="9">
        <f t="shared" ref="S104:S105" si="1049">IF(ISNA(R104),0,R104)</f>
        <v>2</v>
      </c>
      <c r="T104" s="9">
        <f t="shared" ref="T104:T105" si="1050">VLOOKUP(F104,$AI$2:$AL$5000,4,FALSE)</f>
        <v>2</v>
      </c>
      <c r="U104" s="9">
        <f t="shared" ref="U104:U105" si="1051">IF(ISNA(T104),0,T104)</f>
        <v>2</v>
      </c>
      <c r="X104" s="9">
        <f t="shared" ref="X104:X105" si="1052">VLOOKUP(F104,$AI$2:$AL$5000,3,FALSE)</f>
        <v>5783422</v>
      </c>
      <c r="Y104" s="348"/>
      <c r="Z104" s="9">
        <f>SUM(Y$7:Y104)</f>
        <v>0</v>
      </c>
      <c r="AC104" s="349">
        <f t="shared" ref="AC104" si="1053">IF(ISNA(VLOOKUP(F104,$AI$2:$AS$5000,11,FALSE)),"", VLOOKUP(F104,$AI$2:$AS$5000,11,FALSE))</f>
        <v>0</v>
      </c>
      <c r="AI104" s="327" t="s">
        <v>1861</v>
      </c>
      <c r="AJ104" s="327">
        <v>1805218</v>
      </c>
      <c r="AK104" s="327">
        <v>5783439</v>
      </c>
      <c r="AL104" s="327">
        <v>0</v>
      </c>
      <c r="AM104" s="327">
        <v>6</v>
      </c>
      <c r="AN104" s="327">
        <v>21</v>
      </c>
      <c r="AO104" s="327">
        <v>1</v>
      </c>
      <c r="AP104" s="327">
        <v>0</v>
      </c>
      <c r="AQ104" s="327">
        <v>1</v>
      </c>
      <c r="AR104" s="327">
        <v>0</v>
      </c>
      <c r="AS104" s="327"/>
    </row>
    <row r="105" spans="1:50" ht="26.25" thickBot="1">
      <c r="A105" s="211">
        <f t="shared" si="706"/>
        <v>0</v>
      </c>
      <c r="B105" s="23" t="str">
        <f t="shared" ref="B105:D105" si="1054">B103</f>
        <v>GGFV52FA</v>
      </c>
      <c r="C105" s="219" t="str">
        <f t="shared" si="1054"/>
        <v>Minor Must</v>
      </c>
      <c r="D105" s="45" t="str">
        <f t="shared" si="1054"/>
        <v>AF. 6.2.3</v>
      </c>
      <c r="E105" s="24" t="str">
        <f>Labels!$C$104</f>
        <v>Answer 2 / Evidence</v>
      </c>
      <c r="F105" s="221"/>
      <c r="G105" s="222"/>
      <c r="H105" s="25" t="str">
        <f t="shared" si="1039"/>
        <v/>
      </c>
      <c r="I105" s="25" t="str">
        <f t="shared" si="1040"/>
        <v/>
      </c>
      <c r="J105" s="25" t="str">
        <f t="shared" si="1041"/>
        <v/>
      </c>
      <c r="K105" s="25" t="str">
        <f t="shared" si="1042"/>
        <v>X</v>
      </c>
      <c r="L105" s="27" t="str">
        <f t="shared" ref="L105" si="1055">L103</f>
        <v/>
      </c>
      <c r="M105" s="21"/>
      <c r="N105" s="22" t="e">
        <f t="shared" si="1044"/>
        <v>#VALUE!</v>
      </c>
      <c r="O105" s="22" t="str">
        <f t="shared" ref="O105" si="1056">IF(ISERR(N105),D103,N105)</f>
        <v>AF. 6.2.3</v>
      </c>
      <c r="P105" s="22" t="str">
        <f t="shared" si="1046"/>
        <v/>
      </c>
      <c r="Q105" s="22" t="str">
        <f t="shared" si="1047"/>
        <v/>
      </c>
      <c r="R105" s="9" t="e">
        <f t="shared" si="1048"/>
        <v>#N/A</v>
      </c>
      <c r="S105" s="9">
        <f t="shared" si="1049"/>
        <v>0</v>
      </c>
      <c r="T105" s="9" t="e">
        <f t="shared" si="1050"/>
        <v>#N/A</v>
      </c>
      <c r="U105" s="9">
        <f t="shared" si="1051"/>
        <v>0</v>
      </c>
      <c r="V105" s="9">
        <f t="shared" ref="V105" si="1057">IF(U105=0,U104,U105)</f>
        <v>2</v>
      </c>
      <c r="W105" s="346">
        <v>2</v>
      </c>
      <c r="X105" s="9" t="e">
        <f t="shared" si="1052"/>
        <v>#N/A</v>
      </c>
      <c r="Y105" s="348"/>
      <c r="Z105" s="9">
        <f>SUM(Y$7:Y105)</f>
        <v>0</v>
      </c>
      <c r="AE105" s="9">
        <f t="shared" ref="AE105" si="1058">MIN(AH105,V105)</f>
        <v>2</v>
      </c>
      <c r="AH105" s="9">
        <v>2</v>
      </c>
      <c r="AI105" s="327" t="s">
        <v>1862</v>
      </c>
      <c r="AJ105" s="327">
        <v>1805218</v>
      </c>
      <c r="AK105" s="327">
        <v>5783438</v>
      </c>
      <c r="AL105" s="327">
        <v>0</v>
      </c>
      <c r="AM105" s="327">
        <v>5</v>
      </c>
      <c r="AN105" s="327">
        <v>21</v>
      </c>
      <c r="AO105" s="327">
        <v>0</v>
      </c>
      <c r="AP105" s="327">
        <v>1</v>
      </c>
      <c r="AQ105" s="327">
        <v>0</v>
      </c>
      <c r="AR105" s="327">
        <v>0</v>
      </c>
      <c r="AS105" s="327"/>
      <c r="AU105" s="9">
        <v>0</v>
      </c>
      <c r="AV105" s="9">
        <f>U104</f>
        <v>2</v>
      </c>
    </row>
    <row r="106" spans="1:50" ht="38.25">
      <c r="A106" s="211">
        <f t="shared" si="706"/>
        <v>0</v>
      </c>
      <c r="B106" s="67" t="s">
        <v>1158</v>
      </c>
      <c r="C106" s="142" t="s">
        <v>407</v>
      </c>
      <c r="D106" s="43" t="s">
        <v>2439</v>
      </c>
      <c r="E106" s="217" t="str">
        <f>Labels!$C$54</f>
        <v>Control Point</v>
      </c>
      <c r="F106" s="26" t="s">
        <v>2440</v>
      </c>
      <c r="G106" s="30" t="str">
        <f>IF(OR(ISERR(P107),ISERR(P108),ISERR(Q107),ISERR(Q108)),Labels!$C$94,Q106)</f>
        <v>Input Accepted</v>
      </c>
      <c r="H106" s="15" t="str">
        <f t="shared" ref="H106" si="1059">IF(F107&lt;&gt;"",IF(TRIM(VLOOKUP(F107,$AI$2:$AR$5000,8,FALSE))="1","X",""),"")</f>
        <v/>
      </c>
      <c r="I106" s="15" t="str">
        <f t="shared" ref="I106" si="1060">IF(F107&lt;&gt;"",IF(TRIM(VLOOKUP(F107,$AI$2:$AR$5000,9,FALSE))="1","X",""),"")</f>
        <v/>
      </c>
      <c r="J106" s="15" t="str">
        <f t="shared" ref="J106" si="1061">IF(TRIM(""&amp;G108)&lt;&gt;"","X","")</f>
        <v/>
      </c>
      <c r="K106" s="15" t="str">
        <f t="shared" ref="K106" si="1062">IF(TRIM(""&amp;G107)&lt;&gt;"","X","")</f>
        <v>X</v>
      </c>
      <c r="L106" s="31" t="str">
        <f>IF(G106&lt;&gt;Labels!$C$92,"X","")</f>
        <v/>
      </c>
      <c r="M106" s="16"/>
      <c r="N106" s="17">
        <v>1805214</v>
      </c>
      <c r="O106" s="17">
        <v>15573</v>
      </c>
      <c r="P106" s="17"/>
      <c r="Q106" s="22" t="str">
        <f>IF(F107="",Labels!$C$93,R106)</f>
        <v>Input Accepted</v>
      </c>
      <c r="R106" s="9" t="str">
        <f t="shared" ref="R106" si="1063"><![CDATA[IF(OR(O107&""<>D106&"",O108&""<>D106&""),"You are not allowed to copy cells in the answer column. Press Ctrl-z immediately to attempt to fix this error.",S106)]]></f>
        <v>Input Accepted</v>
      </c>
      <c r="S106" s="9" t="str">
        <f>IF(AND(OR(H106="X",S107=6,C106=Labels!$C$49,C106=Labels!$C$46,AX106="Y"),Q107=""),Labels!$C$95,T106)</f>
        <v>Input Accepted</v>
      </c>
      <c r="T106" s="345" t="str">
        <f>IF(OR(S108=6,AND(S108&gt;0,S107=6)),Labels!$C$96,IF(S108=1,Labels!$C$143,U106))</f>
        <v>Input Accepted</v>
      </c>
      <c r="U106" s="9" t="str">
        <f>IF(AND(S108&gt;0,U108&lt;=U107),Labels!C$97,V106)</f>
        <v>Input Accepted</v>
      </c>
      <c r="V106" s="9" t="str">
        <f>IF(AND(S108&gt;0,Q108=""),Labels!$C$98,W106)</f>
        <v>Input Accepted</v>
      </c>
      <c r="W106" s="9" t="str">
        <f>IF(AND(S108=0,Q108&lt;&gt;""),Labels!$C$99,Labels!$C$92)</f>
        <v>Input Accepted</v>
      </c>
      <c r="Y106" s="9">
        <f t="shared" ref="Y106" si="1064">IF(H106="X",1,0)</f>
        <v>0</v>
      </c>
      <c r="Z106" s="9">
        <f>SUM(Y$7:Y106)</f>
        <v>0</v>
      </c>
      <c r="AA106" s="9" t="str">
        <f t="shared" ref="AA106" si="1065">Q107</f>
        <v>None</v>
      </c>
      <c r="AB106" s="9">
        <f t="shared" ref="AB106" si="1066">VLOOKUP(P107,$AI$2:$AN$5000,6,FALSE)</f>
        <v>21</v>
      </c>
      <c r="AC106" s="9" t="str">
        <f t="shared" ref="AC106" si="1067">Q108</f>
        <v/>
      </c>
      <c r="AD106" s="9">
        <f t="shared" ref="AD106" si="1068">IF(TRIM(F107)="",1,0)</f>
        <v>0</v>
      </c>
      <c r="AF106" s="346">
        <f t="shared" ref="AF106" si="1069">SUM($AD$7:$AD$5000)</f>
        <v>0</v>
      </c>
      <c r="AG106" s="9">
        <f>IF(AND(H106="X",C106=Labels!C148),1,0)</f>
        <v>0</v>
      </c>
      <c r="AI106" s="327" t="s">
        <v>1863</v>
      </c>
      <c r="AJ106" s="327">
        <v>1805218</v>
      </c>
      <c r="AK106" s="327">
        <v>5783437</v>
      </c>
      <c r="AL106" s="327">
        <v>2</v>
      </c>
      <c r="AM106" s="327">
        <v>2</v>
      </c>
      <c r="AN106" s="327">
        <v>21</v>
      </c>
      <c r="AO106" s="327">
        <v>1</v>
      </c>
      <c r="AP106" s="327">
        <v>0</v>
      </c>
      <c r="AQ106" s="327">
        <v>0</v>
      </c>
      <c r="AR106" s="327">
        <v>0</v>
      </c>
      <c r="AS106" s="327"/>
      <c r="AX106" s="9" t="s">
        <v>664</v>
      </c>
    </row>
    <row r="107" spans="1:50" ht="25.5">
      <c r="A107" s="211">
        <f t="shared" si="706"/>
        <v>0</v>
      </c>
      <c r="B107" s="18" t="s">
        <v>1158</v>
      </c>
      <c r="C107" s="218" t="str">
        <f t="shared" ref="C107" si="1070">C106</f>
        <v>Recommended</v>
      </c>
      <c r="D107" s="44" t="str">
        <f t="shared" ref="D107" si="1071">D106</f>
        <v>AF. 6.2.4</v>
      </c>
      <c r="E107" s="19" t="str">
        <f>Labels!$C$103</f>
        <v>Answer 1 / Comment</v>
      </c>
      <c r="F107" s="62" t="str">
        <f>$AI$94</f>
        <v>AF. 6.2.4 -Yes</v>
      </c>
      <c r="G107" s="46" t="s">
        <v>2826</v>
      </c>
      <c r="H107" s="20" t="str">
        <f t="shared" ref="H107:H108" si="1072">H106</f>
        <v/>
      </c>
      <c r="I107" s="20" t="str">
        <f t="shared" ref="I107:I108" si="1073">I106</f>
        <v/>
      </c>
      <c r="J107" s="20" t="str">
        <f t="shared" ref="J107:J108" si="1074">J106</f>
        <v/>
      </c>
      <c r="K107" s="20" t="str">
        <f t="shared" ref="K107:K108" si="1075">K106</f>
        <v>X</v>
      </c>
      <c r="L107" s="28" t="str">
        <f t="shared" ref="L107" si="1076">L106</f>
        <v/>
      </c>
      <c r="M107" s="21"/>
      <c r="N107" s="22" t="str">
        <f t="shared" ref="N107:N108" si="1077">LEFT(F107,FIND(" -",F107)-1)</f>
        <v>AF. 6.2.4</v>
      </c>
      <c r="O107" s="22" t="str">
        <f t="shared" ref="O107" si="1078">IF(ISERR(N107),D106,N107)</f>
        <v>AF. 6.2.4</v>
      </c>
      <c r="P107" s="22" t="str">
        <f t="shared" ref="P107:P108" si="1079">TRIM(F107&amp;"")</f>
        <v>AF. 6.2.4 -Yes</v>
      </c>
      <c r="Q107" s="22" t="str">
        <f t="shared" ref="Q107:Q108" si="1080">TRIM(G107&amp;"")</f>
        <v>None</v>
      </c>
      <c r="R107" s="9">
        <f t="shared" ref="R107:R108" si="1081">VLOOKUP(F107,$AI$2:$AM$5000,5,FALSE)</f>
        <v>2</v>
      </c>
      <c r="S107" s="9">
        <f t="shared" ref="S107:S108" si="1082">IF(ISNA(R107),0,R107)</f>
        <v>2</v>
      </c>
      <c r="T107" s="9">
        <f t="shared" ref="T107:T108" si="1083">VLOOKUP(F107,$AI$2:$AL$5000,4,FALSE)</f>
        <v>2</v>
      </c>
      <c r="U107" s="9">
        <f t="shared" ref="U107:U108" si="1084">IF(ISNA(T107),0,T107)</f>
        <v>2</v>
      </c>
      <c r="X107" s="9">
        <f t="shared" ref="X107:X108" si="1085">VLOOKUP(F107,$AI$2:$AL$5000,3,FALSE)</f>
        <v>5783425</v>
      </c>
      <c r="Y107" s="348"/>
      <c r="Z107" s="9">
        <f>SUM(Y$7:Y107)</f>
        <v>0</v>
      </c>
      <c r="AC107" s="349">
        <f t="shared" ref="AC107" si="1086">IF(ISNA(VLOOKUP(F107,$AI$2:$AS$5000,11,FALSE)),"", VLOOKUP(F107,$AI$2:$AS$5000,11,FALSE))</f>
        <v>0</v>
      </c>
      <c r="AI107" s="327" t="s">
        <v>1864</v>
      </c>
      <c r="AJ107" s="327">
        <v>1805219</v>
      </c>
      <c r="AK107" s="327">
        <v>5783442</v>
      </c>
      <c r="AL107" s="327">
        <v>0</v>
      </c>
      <c r="AM107" s="327">
        <v>6</v>
      </c>
      <c r="AN107" s="327">
        <v>21</v>
      </c>
      <c r="AO107" s="327">
        <v>1</v>
      </c>
      <c r="AP107" s="327">
        <v>0</v>
      </c>
      <c r="AQ107" s="327">
        <v>1</v>
      </c>
      <c r="AR107" s="327">
        <v>0</v>
      </c>
      <c r="AS107" s="327"/>
    </row>
    <row r="108" spans="1:50" ht="26.25" thickBot="1">
      <c r="A108" s="211">
        <f t="shared" si="706"/>
        <v>0</v>
      </c>
      <c r="B108" s="23" t="str">
        <f t="shared" ref="B108:D108" si="1087">B106</f>
        <v>GGFV52FA</v>
      </c>
      <c r="C108" s="219" t="str">
        <f t="shared" si="1087"/>
        <v>Recommended</v>
      </c>
      <c r="D108" s="45" t="str">
        <f t="shared" si="1087"/>
        <v>AF. 6.2.4</v>
      </c>
      <c r="E108" s="24" t="str">
        <f>Labels!$C$104</f>
        <v>Answer 2 / Evidence</v>
      </c>
      <c r="F108" s="221"/>
      <c r="G108" s="222"/>
      <c r="H108" s="25" t="str">
        <f t="shared" si="1072"/>
        <v/>
      </c>
      <c r="I108" s="25" t="str">
        <f t="shared" si="1073"/>
        <v/>
      </c>
      <c r="J108" s="25" t="str">
        <f t="shared" si="1074"/>
        <v/>
      </c>
      <c r="K108" s="25" t="str">
        <f t="shared" si="1075"/>
        <v>X</v>
      </c>
      <c r="L108" s="27" t="str">
        <f t="shared" ref="L108" si="1088">L106</f>
        <v/>
      </c>
      <c r="M108" s="21"/>
      <c r="N108" s="22" t="e">
        <f t="shared" si="1077"/>
        <v>#VALUE!</v>
      </c>
      <c r="O108" s="22" t="str">
        <f t="shared" ref="O108" si="1089">IF(ISERR(N108),D106,N108)</f>
        <v>AF. 6.2.4</v>
      </c>
      <c r="P108" s="22" t="str">
        <f t="shared" si="1079"/>
        <v/>
      </c>
      <c r="Q108" s="22" t="str">
        <f t="shared" si="1080"/>
        <v/>
      </c>
      <c r="R108" s="9" t="e">
        <f t="shared" si="1081"/>
        <v>#N/A</v>
      </c>
      <c r="S108" s="9">
        <f t="shared" si="1082"/>
        <v>0</v>
      </c>
      <c r="T108" s="9" t="e">
        <f t="shared" si="1083"/>
        <v>#N/A</v>
      </c>
      <c r="U108" s="9">
        <f t="shared" si="1084"/>
        <v>0</v>
      </c>
      <c r="V108" s="9">
        <f t="shared" ref="V108" si="1090">IF(U108=0,U107,U108)</f>
        <v>2</v>
      </c>
      <c r="W108" s="346">
        <v>2</v>
      </c>
      <c r="X108" s="9" t="e">
        <f t="shared" si="1085"/>
        <v>#N/A</v>
      </c>
      <c r="Y108" s="348"/>
      <c r="Z108" s="9">
        <f>SUM(Y$7:Y108)</f>
        <v>0</v>
      </c>
      <c r="AE108" s="9">
        <f t="shared" ref="AE108" si="1091">MIN(AH108,V108)</f>
        <v>2</v>
      </c>
      <c r="AH108" s="9">
        <v>2</v>
      </c>
      <c r="AI108" s="327" t="s">
        <v>1865</v>
      </c>
      <c r="AJ108" s="327">
        <v>1805219</v>
      </c>
      <c r="AK108" s="327">
        <v>5783441</v>
      </c>
      <c r="AL108" s="327">
        <v>0</v>
      </c>
      <c r="AM108" s="327">
        <v>5</v>
      </c>
      <c r="AN108" s="327">
        <v>21</v>
      </c>
      <c r="AO108" s="327">
        <v>0</v>
      </c>
      <c r="AP108" s="327">
        <v>1</v>
      </c>
      <c r="AQ108" s="327">
        <v>0</v>
      </c>
      <c r="AR108" s="327">
        <v>0</v>
      </c>
      <c r="AS108" s="327"/>
      <c r="AU108" s="9">
        <v>0</v>
      </c>
      <c r="AV108" s="9">
        <f>U107</f>
        <v>2</v>
      </c>
    </row>
    <row r="109" spans="1:50" ht="51">
      <c r="A109" s="211">
        <f t="shared" si="706"/>
        <v>0</v>
      </c>
      <c r="B109" s="67" t="s">
        <v>1158</v>
      </c>
      <c r="C109" s="142" t="s">
        <v>407</v>
      </c>
      <c r="D109" s="43" t="s">
        <v>2441</v>
      </c>
      <c r="E109" s="217" t="str">
        <f>Labels!$C$54</f>
        <v>Control Point</v>
      </c>
      <c r="F109" s="26" t="s">
        <v>2442</v>
      </c>
      <c r="G109" s="30" t="str">
        <f>IF(OR(ISERR(P110),ISERR(P111),ISERR(Q110),ISERR(Q111)),Labels!$C$94,Q109)</f>
        <v>Input Accepted</v>
      </c>
      <c r="H109" s="15" t="str">
        <f t="shared" ref="H109" si="1092">IF(F110&lt;&gt;"",IF(TRIM(VLOOKUP(F110,$AI$2:$AR$5000,8,FALSE))="1","X",""),"")</f>
        <v/>
      </c>
      <c r="I109" s="15" t="str">
        <f t="shared" ref="I109" si="1093">IF(F110&lt;&gt;"",IF(TRIM(VLOOKUP(F110,$AI$2:$AR$5000,9,FALSE))="1","X",""),"")</f>
        <v/>
      </c>
      <c r="J109" s="15" t="str">
        <f t="shared" ref="J109" si="1094">IF(TRIM(""&amp;G111)&lt;&gt;"","X","")</f>
        <v/>
      </c>
      <c r="K109" s="15" t="str">
        <f t="shared" ref="K109" si="1095">IF(TRIM(""&amp;G110)&lt;&gt;"","X","")</f>
        <v>X</v>
      </c>
      <c r="L109" s="31" t="str">
        <f>IF(G109&lt;&gt;Labels!$C$92,"X","")</f>
        <v/>
      </c>
      <c r="M109" s="16"/>
      <c r="N109" s="17">
        <v>1805215</v>
      </c>
      <c r="O109" s="17">
        <v>15573</v>
      </c>
      <c r="P109" s="17"/>
      <c r="Q109" s="22" t="str">
        <f>IF(F110="",Labels!$C$93,R109)</f>
        <v>Input Accepted</v>
      </c>
      <c r="R109" s="9" t="str">
        <f t="shared" ref="R109" si="1096"><![CDATA[IF(OR(O110&""<>D109&"",O111&""<>D109&""),"You are not allowed to copy cells in the answer column. Press Ctrl-z immediately to attempt to fix this error.",S109)]]></f>
        <v>Input Accepted</v>
      </c>
      <c r="S109" s="9" t="str">
        <f>IF(AND(OR(H109="X",S110=6,C109=Labels!$C$49,C109=Labels!$C$46,AX109="Y"),Q110=""),Labels!$C$95,T109)</f>
        <v>Input Accepted</v>
      </c>
      <c r="T109" s="345" t="str">
        <f>IF(OR(S111=6,AND(S111&gt;0,S110=6)),Labels!$C$96,IF(S111=1,Labels!$C$143,U109))</f>
        <v>Input Accepted</v>
      </c>
      <c r="U109" s="9" t="str">
        <f>IF(AND(S111&gt;0,U111&lt;=U110),Labels!C$97,V109)</f>
        <v>Input Accepted</v>
      </c>
      <c r="V109" s="9" t="str">
        <f>IF(AND(S111&gt;0,Q111=""),Labels!$C$98,W109)</f>
        <v>Input Accepted</v>
      </c>
      <c r="W109" s="9" t="str">
        <f>IF(AND(S111=0,Q111&lt;&gt;""),Labels!$C$99,Labels!$C$92)</f>
        <v>Input Accepted</v>
      </c>
      <c r="Y109" s="9">
        <f t="shared" ref="Y109" si="1097">IF(H109="X",1,0)</f>
        <v>0</v>
      </c>
      <c r="Z109" s="9">
        <f>SUM(Y$7:Y109)</f>
        <v>0</v>
      </c>
      <c r="AA109" s="9" t="str">
        <f t="shared" ref="AA109" si="1098">Q110</f>
        <v>None</v>
      </c>
      <c r="AB109" s="9">
        <f t="shared" ref="AB109" si="1099">VLOOKUP(P110,$AI$2:$AN$5000,6,FALSE)</f>
        <v>21</v>
      </c>
      <c r="AC109" s="9" t="str">
        <f t="shared" ref="AC109" si="1100">Q111</f>
        <v/>
      </c>
      <c r="AD109" s="9">
        <f t="shared" ref="AD109" si="1101">IF(TRIM(F110)="",1,0)</f>
        <v>0</v>
      </c>
      <c r="AF109" s="346">
        <f t="shared" ref="AF109" si="1102">SUM($AD$7:$AD$5000)</f>
        <v>0</v>
      </c>
      <c r="AG109" s="9">
        <f>IF(AND(H109="X",C109=Labels!C151),1,0)</f>
        <v>0</v>
      </c>
      <c r="AI109" s="327" t="s">
        <v>1866</v>
      </c>
      <c r="AJ109" s="327">
        <v>1805219</v>
      </c>
      <c r="AK109" s="327">
        <v>5783440</v>
      </c>
      <c r="AL109" s="327">
        <v>2</v>
      </c>
      <c r="AM109" s="327">
        <v>2</v>
      </c>
      <c r="AN109" s="327">
        <v>21</v>
      </c>
      <c r="AO109" s="327">
        <v>1</v>
      </c>
      <c r="AP109" s="327">
        <v>0</v>
      </c>
      <c r="AQ109" s="327">
        <v>0</v>
      </c>
      <c r="AR109" s="327">
        <v>0</v>
      </c>
      <c r="AS109" s="327"/>
      <c r="AX109" s="9" t="s">
        <v>664</v>
      </c>
    </row>
    <row r="110" spans="1:50" ht="25.5">
      <c r="A110" s="211">
        <f t="shared" si="706"/>
        <v>0</v>
      </c>
      <c r="B110" s="18" t="s">
        <v>1158</v>
      </c>
      <c r="C110" s="218" t="str">
        <f t="shared" ref="C110" si="1103">C109</f>
        <v>Recommended</v>
      </c>
      <c r="D110" s="44" t="str">
        <f t="shared" ref="D110" si="1104">D109</f>
        <v>AF. 6.2.5</v>
      </c>
      <c r="E110" s="19" t="str">
        <f>Labels!$C$103</f>
        <v>Answer 1 / Comment</v>
      </c>
      <c r="F110" s="62" t="str">
        <f>$AI$97</f>
        <v>AF. 6.2.5 -Yes</v>
      </c>
      <c r="G110" s="46" t="s">
        <v>2826</v>
      </c>
      <c r="H110" s="20" t="str">
        <f t="shared" ref="H110:H111" si="1105">H109</f>
        <v/>
      </c>
      <c r="I110" s="20" t="str">
        <f t="shared" ref="I110:I111" si="1106">I109</f>
        <v/>
      </c>
      <c r="J110" s="20" t="str">
        <f t="shared" ref="J110:J111" si="1107">J109</f>
        <v/>
      </c>
      <c r="K110" s="20" t="str">
        <f t="shared" ref="K110:K111" si="1108">K109</f>
        <v>X</v>
      </c>
      <c r="L110" s="28" t="str">
        <f t="shared" ref="L110" si="1109">L109</f>
        <v/>
      </c>
      <c r="M110" s="21"/>
      <c r="N110" s="22" t="str">
        <f t="shared" ref="N110:N111" si="1110">LEFT(F110,FIND(" -",F110)-1)</f>
        <v>AF. 6.2.5</v>
      </c>
      <c r="O110" s="22" t="str">
        <f t="shared" ref="O110" si="1111">IF(ISERR(N110),D109,N110)</f>
        <v>AF. 6.2.5</v>
      </c>
      <c r="P110" s="22" t="str">
        <f t="shared" ref="P110:P111" si="1112">TRIM(F110&amp;"")</f>
        <v>AF. 6.2.5 -Yes</v>
      </c>
      <c r="Q110" s="22" t="str">
        <f t="shared" ref="Q110:Q111" si="1113">TRIM(G110&amp;"")</f>
        <v>None</v>
      </c>
      <c r="R110" s="9">
        <f t="shared" ref="R110:R111" si="1114">VLOOKUP(F110,$AI$2:$AM$5000,5,FALSE)</f>
        <v>2</v>
      </c>
      <c r="S110" s="9">
        <f t="shared" ref="S110:S111" si="1115">IF(ISNA(R110),0,R110)</f>
        <v>2</v>
      </c>
      <c r="T110" s="9">
        <f t="shared" ref="T110:T111" si="1116">VLOOKUP(F110,$AI$2:$AL$5000,4,FALSE)</f>
        <v>2</v>
      </c>
      <c r="U110" s="9">
        <f t="shared" ref="U110:U111" si="1117">IF(ISNA(T110),0,T110)</f>
        <v>2</v>
      </c>
      <c r="X110" s="9">
        <f t="shared" ref="X110:X111" si="1118">VLOOKUP(F110,$AI$2:$AL$5000,3,FALSE)</f>
        <v>5783428</v>
      </c>
      <c r="Y110" s="348"/>
      <c r="Z110" s="9">
        <f>SUM(Y$7:Y110)</f>
        <v>0</v>
      </c>
      <c r="AC110" s="349">
        <f t="shared" ref="AC110" si="1119">IF(ISNA(VLOOKUP(F110,$AI$2:$AS$5000,11,FALSE)),"", VLOOKUP(F110,$AI$2:$AS$5000,11,FALSE))</f>
        <v>0</v>
      </c>
      <c r="AI110" s="327" t="s">
        <v>1867</v>
      </c>
      <c r="AJ110" s="327">
        <v>1805220</v>
      </c>
      <c r="AK110" s="327">
        <v>5783445</v>
      </c>
      <c r="AL110" s="327">
        <v>0</v>
      </c>
      <c r="AM110" s="327">
        <v>6</v>
      </c>
      <c r="AN110" s="327">
        <v>21</v>
      </c>
      <c r="AO110" s="327">
        <v>1</v>
      </c>
      <c r="AP110" s="327">
        <v>0</v>
      </c>
      <c r="AQ110" s="327">
        <v>1</v>
      </c>
      <c r="AR110" s="327">
        <v>0</v>
      </c>
      <c r="AS110" s="327"/>
    </row>
    <row r="111" spans="1:50" ht="26.25" thickBot="1">
      <c r="A111" s="211">
        <f t="shared" si="706"/>
        <v>0</v>
      </c>
      <c r="B111" s="23" t="str">
        <f t="shared" ref="B111:D111" si="1120">B109</f>
        <v>GGFV52FA</v>
      </c>
      <c r="C111" s="219" t="str">
        <f t="shared" si="1120"/>
        <v>Recommended</v>
      </c>
      <c r="D111" s="45" t="str">
        <f t="shared" si="1120"/>
        <v>AF. 6.2.5</v>
      </c>
      <c r="E111" s="24" t="str">
        <f>Labels!$C$104</f>
        <v>Answer 2 / Evidence</v>
      </c>
      <c r="F111" s="221"/>
      <c r="G111" s="222"/>
      <c r="H111" s="25" t="str">
        <f t="shared" si="1105"/>
        <v/>
      </c>
      <c r="I111" s="25" t="str">
        <f t="shared" si="1106"/>
        <v/>
      </c>
      <c r="J111" s="25" t="str">
        <f t="shared" si="1107"/>
        <v/>
      </c>
      <c r="K111" s="25" t="str">
        <f t="shared" si="1108"/>
        <v>X</v>
      </c>
      <c r="L111" s="27" t="str">
        <f t="shared" ref="L111" si="1121">L109</f>
        <v/>
      </c>
      <c r="M111" s="21"/>
      <c r="N111" s="22" t="e">
        <f t="shared" si="1110"/>
        <v>#VALUE!</v>
      </c>
      <c r="O111" s="22" t="str">
        <f t="shared" ref="O111" si="1122">IF(ISERR(N111),D109,N111)</f>
        <v>AF. 6.2.5</v>
      </c>
      <c r="P111" s="22" t="str">
        <f t="shared" si="1112"/>
        <v/>
      </c>
      <c r="Q111" s="22" t="str">
        <f t="shared" si="1113"/>
        <v/>
      </c>
      <c r="R111" s="9" t="e">
        <f t="shared" si="1114"/>
        <v>#N/A</v>
      </c>
      <c r="S111" s="9">
        <f t="shared" si="1115"/>
        <v>0</v>
      </c>
      <c r="T111" s="9" t="e">
        <f t="shared" si="1116"/>
        <v>#N/A</v>
      </c>
      <c r="U111" s="9">
        <f t="shared" si="1117"/>
        <v>0</v>
      </c>
      <c r="V111" s="9">
        <f t="shared" ref="V111" si="1123">IF(U111=0,U110,U111)</f>
        <v>2</v>
      </c>
      <c r="W111" s="346">
        <v>2</v>
      </c>
      <c r="X111" s="9" t="e">
        <f t="shared" si="1118"/>
        <v>#N/A</v>
      </c>
      <c r="Y111" s="348"/>
      <c r="Z111" s="9">
        <f>SUM(Y$7:Y111)</f>
        <v>0</v>
      </c>
      <c r="AE111" s="9">
        <f t="shared" ref="AE111" si="1124">MIN(AH111,V111)</f>
        <v>2</v>
      </c>
      <c r="AH111" s="9">
        <v>2</v>
      </c>
      <c r="AI111" s="327" t="s">
        <v>1868</v>
      </c>
      <c r="AJ111" s="327">
        <v>1805220</v>
      </c>
      <c r="AK111" s="327">
        <v>5783444</v>
      </c>
      <c r="AL111" s="327">
        <v>0</v>
      </c>
      <c r="AM111" s="327">
        <v>5</v>
      </c>
      <c r="AN111" s="327">
        <v>21</v>
      </c>
      <c r="AO111" s="327">
        <v>0</v>
      </c>
      <c r="AP111" s="327">
        <v>1</v>
      </c>
      <c r="AQ111" s="327">
        <v>0</v>
      </c>
      <c r="AR111" s="327">
        <v>0</v>
      </c>
      <c r="AS111" s="327"/>
      <c r="AU111" s="9">
        <v>0</v>
      </c>
      <c r="AV111" s="9">
        <f>U110</f>
        <v>2</v>
      </c>
    </row>
    <row r="112" spans="1:50" ht="51">
      <c r="A112" s="211">
        <f t="shared" si="706"/>
        <v>0</v>
      </c>
      <c r="B112" s="67" t="s">
        <v>1158</v>
      </c>
      <c r="C112" s="142" t="s">
        <v>1094</v>
      </c>
      <c r="D112" s="43" t="s">
        <v>2443</v>
      </c>
      <c r="E112" s="217" t="str">
        <f>Labels!$C$54</f>
        <v>Control Point</v>
      </c>
      <c r="F112" s="26" t="s">
        <v>2444</v>
      </c>
      <c r="G112" s="30" t="str">
        <f>IF(OR(ISERR(P113),ISERR(P114),ISERR(Q113),ISERR(Q114)),Labels!$C$94,Q112)</f>
        <v>Input Accepted</v>
      </c>
      <c r="H112" s="15" t="str">
        <f t="shared" ref="H112" si="1125">IF(F113&lt;&gt;"",IF(TRIM(VLOOKUP(F113,$AI$2:$AR$5000,8,FALSE))="1","X",""),"")</f>
        <v/>
      </c>
      <c r="I112" s="15" t="str">
        <f t="shared" ref="I112" si="1126">IF(F113&lt;&gt;"",IF(TRIM(VLOOKUP(F113,$AI$2:$AR$5000,9,FALSE))="1","X",""),"")</f>
        <v/>
      </c>
      <c r="J112" s="15" t="str">
        <f t="shared" ref="J112" si="1127">IF(TRIM(""&amp;G114)&lt;&gt;"","X","")</f>
        <v/>
      </c>
      <c r="K112" s="15" t="str">
        <f t="shared" ref="K112" si="1128">IF(TRIM(""&amp;G113)&lt;&gt;"","X","")</f>
        <v>X</v>
      </c>
      <c r="L112" s="31" t="str">
        <f>IF(G112&lt;&gt;Labels!$C$92,"X","")</f>
        <v/>
      </c>
      <c r="M112" s="16"/>
      <c r="N112" s="17">
        <v>1805216</v>
      </c>
      <c r="O112" s="17">
        <v>15573</v>
      </c>
      <c r="P112" s="17"/>
      <c r="Q112" s="22" t="str">
        <f>IF(F113="",Labels!$C$93,R112)</f>
        <v>Input Accepted</v>
      </c>
      <c r="R112" s="9" t="str">
        <f t="shared" ref="R112" si="1129"><![CDATA[IF(OR(O113&""<>D112&"",O114&""<>D112&""),"You are not allowed to copy cells in the answer column. Press Ctrl-z immediately to attempt to fix this error.",S112)]]></f>
        <v>Input Accepted</v>
      </c>
      <c r="S112" s="9" t="str">
        <f>IF(AND(OR(H112="X",S113=6,C112=Labels!$C$49,C112=Labels!$C$46,AX112="Y"),Q113=""),Labels!$C$95,T112)</f>
        <v>Input Accepted</v>
      </c>
      <c r="T112" s="345" t="str">
        <f>IF(OR(S114=6,AND(S114&gt;0,S113=6)),Labels!$C$96,IF(S114=1,Labels!$C$143,U112))</f>
        <v>Input Accepted</v>
      </c>
      <c r="U112" s="9" t="str">
        <f>IF(AND(S114&gt;0,U114&lt;=U113),Labels!C$97,V112)</f>
        <v>Input Accepted</v>
      </c>
      <c r="V112" s="9" t="str">
        <f>IF(AND(S114&gt;0,Q114=""),Labels!$C$98,W112)</f>
        <v>Input Accepted</v>
      </c>
      <c r="W112" s="9" t="str">
        <f>IF(AND(S114=0,Q114&lt;&gt;""),Labels!$C$99,Labels!$C$92)</f>
        <v>Input Accepted</v>
      </c>
      <c r="Y112" s="9">
        <f t="shared" ref="Y112" si="1130">IF(H112="X",1,0)</f>
        <v>0</v>
      </c>
      <c r="Z112" s="9">
        <f>SUM(Y$7:Y112)</f>
        <v>0</v>
      </c>
      <c r="AA112" s="9" t="str">
        <f t="shared" ref="AA112" si="1131">Q113</f>
        <v>None</v>
      </c>
      <c r="AB112" s="9">
        <f t="shared" ref="AB112" si="1132">VLOOKUP(P113,$AI$2:$AN$5000,6,FALSE)</f>
        <v>21</v>
      </c>
      <c r="AC112" s="9" t="str">
        <f t="shared" ref="AC112" si="1133">Q114</f>
        <v/>
      </c>
      <c r="AD112" s="9">
        <f t="shared" ref="AD112" si="1134">IF(TRIM(F113)="",1,0)</f>
        <v>0</v>
      </c>
      <c r="AF112" s="346">
        <f t="shared" ref="AF112" si="1135">SUM($AD$7:$AD$5000)</f>
        <v>0</v>
      </c>
      <c r="AG112" s="9">
        <f>IF(AND(H112="X",C112=Labels!C154),1,0)</f>
        <v>0</v>
      </c>
      <c r="AI112" s="327" t="s">
        <v>1869</v>
      </c>
      <c r="AJ112" s="327">
        <v>1805220</v>
      </c>
      <c r="AK112" s="327">
        <v>5783443</v>
      </c>
      <c r="AL112" s="327">
        <v>2</v>
      </c>
      <c r="AM112" s="327">
        <v>2</v>
      </c>
      <c r="AN112" s="327">
        <v>21</v>
      </c>
      <c r="AO112" s="327">
        <v>1</v>
      </c>
      <c r="AP112" s="327">
        <v>0</v>
      </c>
      <c r="AQ112" s="327">
        <v>0</v>
      </c>
      <c r="AR112" s="327">
        <v>0</v>
      </c>
      <c r="AS112" s="327"/>
      <c r="AX112" s="9" t="s">
        <v>664</v>
      </c>
    </row>
    <row r="113" spans="1:50" ht="25.5">
      <c r="A113" s="211">
        <f t="shared" si="706"/>
        <v>0</v>
      </c>
      <c r="B113" s="18" t="s">
        <v>1158</v>
      </c>
      <c r="C113" s="218" t="str">
        <f t="shared" ref="C113" si="1136">C112</f>
        <v>Minor Must</v>
      </c>
      <c r="D113" s="44" t="str">
        <f t="shared" ref="D113" si="1137">D112</f>
        <v>AF. 7.1.1</v>
      </c>
      <c r="E113" s="19" t="str">
        <f>Labels!$C$103</f>
        <v>Answer 1 / Comment</v>
      </c>
      <c r="F113" s="62" t="str">
        <f>$AI$100</f>
        <v>AF. 7.1.1 -Yes</v>
      </c>
      <c r="G113" s="46" t="s">
        <v>2826</v>
      </c>
      <c r="H113" s="20" t="str">
        <f t="shared" ref="H113:H114" si="1138">H112</f>
        <v/>
      </c>
      <c r="I113" s="20" t="str">
        <f t="shared" ref="I113:I114" si="1139">I112</f>
        <v/>
      </c>
      <c r="J113" s="20" t="str">
        <f t="shared" ref="J113:J114" si="1140">J112</f>
        <v/>
      </c>
      <c r="K113" s="20" t="str">
        <f t="shared" ref="K113:K114" si="1141">K112</f>
        <v>X</v>
      </c>
      <c r="L113" s="28" t="str">
        <f t="shared" ref="L113" si="1142">L112</f>
        <v/>
      </c>
      <c r="M113" s="21"/>
      <c r="N113" s="22" t="str">
        <f t="shared" ref="N113:N114" si="1143">LEFT(F113,FIND(" -",F113)-1)</f>
        <v>AF. 7.1.1</v>
      </c>
      <c r="O113" s="22" t="str">
        <f t="shared" ref="O113" si="1144">IF(ISERR(N113),D112,N113)</f>
        <v>AF. 7.1.1</v>
      </c>
      <c r="P113" s="22" t="str">
        <f t="shared" ref="P113:P114" si="1145">TRIM(F113&amp;"")</f>
        <v>AF. 7.1.1 -Yes</v>
      </c>
      <c r="Q113" s="22" t="str">
        <f t="shared" ref="Q113:Q114" si="1146">TRIM(G113&amp;"")</f>
        <v>None</v>
      </c>
      <c r="R113" s="9">
        <f t="shared" ref="R113:R114" si="1147">VLOOKUP(F113,$AI$2:$AM$5000,5,FALSE)</f>
        <v>2</v>
      </c>
      <c r="S113" s="9">
        <f t="shared" ref="S113:S114" si="1148">IF(ISNA(R113),0,R113)</f>
        <v>2</v>
      </c>
      <c r="T113" s="9">
        <f t="shared" ref="T113:T114" si="1149">VLOOKUP(F113,$AI$2:$AL$5000,4,FALSE)</f>
        <v>2</v>
      </c>
      <c r="U113" s="9">
        <f t="shared" ref="U113:U114" si="1150">IF(ISNA(T113),0,T113)</f>
        <v>2</v>
      </c>
      <c r="X113" s="9">
        <f t="shared" ref="X113:X114" si="1151">VLOOKUP(F113,$AI$2:$AL$5000,3,FALSE)</f>
        <v>5783431</v>
      </c>
      <c r="Y113" s="348"/>
      <c r="Z113" s="9">
        <f>SUM(Y$7:Y113)</f>
        <v>0</v>
      </c>
      <c r="AC113" s="349">
        <f t="shared" ref="AC113" si="1152">IF(ISNA(VLOOKUP(F113,$AI$2:$AS$5000,11,FALSE)),"", VLOOKUP(F113,$AI$2:$AS$5000,11,FALSE))</f>
        <v>0</v>
      </c>
      <c r="AI113" s="327" t="s">
        <v>1870</v>
      </c>
      <c r="AJ113" s="327">
        <v>1805221</v>
      </c>
      <c r="AK113" s="327">
        <v>5783448</v>
      </c>
      <c r="AL113" s="327">
        <v>0</v>
      </c>
      <c r="AM113" s="327">
        <v>6</v>
      </c>
      <c r="AN113" s="327">
        <v>21</v>
      </c>
      <c r="AO113" s="327">
        <v>1</v>
      </c>
      <c r="AP113" s="327">
        <v>0</v>
      </c>
      <c r="AQ113" s="327">
        <v>1</v>
      </c>
      <c r="AR113" s="327">
        <v>0</v>
      </c>
      <c r="AS113" s="327"/>
    </row>
    <row r="114" spans="1:50" ht="26.25" thickBot="1">
      <c r="A114" s="211">
        <f t="shared" si="706"/>
        <v>0</v>
      </c>
      <c r="B114" s="23" t="str">
        <f t="shared" ref="B114:D114" si="1153">B112</f>
        <v>GGFV52FA</v>
      </c>
      <c r="C114" s="219" t="str">
        <f t="shared" si="1153"/>
        <v>Minor Must</v>
      </c>
      <c r="D114" s="45" t="str">
        <f t="shared" si="1153"/>
        <v>AF. 7.1.1</v>
      </c>
      <c r="E114" s="24" t="str">
        <f>Labels!$C$104</f>
        <v>Answer 2 / Evidence</v>
      </c>
      <c r="F114" s="221"/>
      <c r="G114" s="222"/>
      <c r="H114" s="25" t="str">
        <f t="shared" si="1138"/>
        <v/>
      </c>
      <c r="I114" s="25" t="str">
        <f t="shared" si="1139"/>
        <v/>
      </c>
      <c r="J114" s="25" t="str">
        <f t="shared" si="1140"/>
        <v/>
      </c>
      <c r="K114" s="25" t="str">
        <f t="shared" si="1141"/>
        <v>X</v>
      </c>
      <c r="L114" s="27" t="str">
        <f t="shared" ref="L114" si="1154">L112</f>
        <v/>
      </c>
      <c r="M114" s="21"/>
      <c r="N114" s="22" t="e">
        <f t="shared" si="1143"/>
        <v>#VALUE!</v>
      </c>
      <c r="O114" s="22" t="str">
        <f t="shared" ref="O114" si="1155">IF(ISERR(N114),D112,N114)</f>
        <v>AF. 7.1.1</v>
      </c>
      <c r="P114" s="22" t="str">
        <f t="shared" si="1145"/>
        <v/>
      </c>
      <c r="Q114" s="22" t="str">
        <f t="shared" si="1146"/>
        <v/>
      </c>
      <c r="R114" s="9" t="e">
        <f t="shared" si="1147"/>
        <v>#N/A</v>
      </c>
      <c r="S114" s="9">
        <f t="shared" si="1148"/>
        <v>0</v>
      </c>
      <c r="T114" s="9" t="e">
        <f t="shared" si="1149"/>
        <v>#N/A</v>
      </c>
      <c r="U114" s="9">
        <f t="shared" si="1150"/>
        <v>0</v>
      </c>
      <c r="V114" s="9">
        <f t="shared" ref="V114" si="1156">IF(U114=0,U113,U114)</f>
        <v>2</v>
      </c>
      <c r="W114" s="346">
        <v>2</v>
      </c>
      <c r="X114" s="9" t="e">
        <f t="shared" si="1151"/>
        <v>#N/A</v>
      </c>
      <c r="Y114" s="348"/>
      <c r="Z114" s="9">
        <f>SUM(Y$7:Y114)</f>
        <v>0</v>
      </c>
      <c r="AE114" s="9">
        <f t="shared" ref="AE114" si="1157">MIN(AH114,V114)</f>
        <v>2</v>
      </c>
      <c r="AH114" s="9">
        <v>2</v>
      </c>
      <c r="AI114" s="327" t="s">
        <v>1871</v>
      </c>
      <c r="AJ114" s="327">
        <v>1805221</v>
      </c>
      <c r="AK114" s="327">
        <v>5783447</v>
      </c>
      <c r="AL114" s="327">
        <v>0</v>
      </c>
      <c r="AM114" s="327">
        <v>5</v>
      </c>
      <c r="AN114" s="327">
        <v>21</v>
      </c>
      <c r="AO114" s="327">
        <v>0</v>
      </c>
      <c r="AP114" s="327">
        <v>1</v>
      </c>
      <c r="AQ114" s="327">
        <v>0</v>
      </c>
      <c r="AR114" s="327">
        <v>0</v>
      </c>
      <c r="AS114" s="327"/>
      <c r="AU114" s="9">
        <v>0</v>
      </c>
      <c r="AV114" s="9">
        <f>U113</f>
        <v>2</v>
      </c>
    </row>
    <row r="115" spans="1:50" ht="89.25">
      <c r="A115" s="211">
        <f t="shared" si="706"/>
        <v>0</v>
      </c>
      <c r="B115" s="67" t="s">
        <v>1158</v>
      </c>
      <c r="C115" s="142" t="s">
        <v>407</v>
      </c>
      <c r="D115" s="43" t="s">
        <v>2445</v>
      </c>
      <c r="E115" s="217" t="str">
        <f>Labels!$C$54</f>
        <v>Control Point</v>
      </c>
      <c r="F115" s="26" t="s">
        <v>2446</v>
      </c>
      <c r="G115" s="30" t="str">
        <f>IF(OR(ISERR(P116),ISERR(P117),ISERR(Q116),ISERR(Q117)),Labels!$C$94,Q115)</f>
        <v>Input Accepted</v>
      </c>
      <c r="H115" s="15" t="str">
        <f t="shared" ref="H115" si="1158">IF(F116&lt;&gt;"",IF(TRIM(VLOOKUP(F116,$AI$2:$AR$5000,8,FALSE))="1","X",""),"")</f>
        <v/>
      </c>
      <c r="I115" s="15" t="str">
        <f t="shared" ref="I115" si="1159">IF(F116&lt;&gt;"",IF(TRIM(VLOOKUP(F116,$AI$2:$AR$5000,9,FALSE))="1","X",""),"")</f>
        <v/>
      </c>
      <c r="J115" s="15" t="str">
        <f t="shared" ref="J115" si="1160">IF(TRIM(""&amp;G117)&lt;&gt;"","X","")</f>
        <v/>
      </c>
      <c r="K115" s="15" t="str">
        <f t="shared" ref="K115" si="1161">IF(TRIM(""&amp;G116)&lt;&gt;"","X","")</f>
        <v>X</v>
      </c>
      <c r="L115" s="31" t="str">
        <f>IF(G115&lt;&gt;Labels!$C$92,"X","")</f>
        <v/>
      </c>
      <c r="M115" s="16"/>
      <c r="N115" s="17">
        <v>1805217</v>
      </c>
      <c r="O115" s="17">
        <v>15573</v>
      </c>
      <c r="P115" s="17"/>
      <c r="Q115" s="22" t="str">
        <f>IF(F116="",Labels!$C$93,R115)</f>
        <v>Input Accepted</v>
      </c>
      <c r="R115" s="9" t="str">
        <f t="shared" ref="R115" si="1162"><![CDATA[IF(OR(O116&""<>D115&"",O117&""<>D115&""),"You are not allowed to copy cells in the answer column. Press Ctrl-z immediately to attempt to fix this error.",S115)]]></f>
        <v>Input Accepted</v>
      </c>
      <c r="S115" s="9" t="str">
        <f>IF(AND(OR(H115="X",S116=6,C115=Labels!$C$49,C115=Labels!$C$46,AX115="Y"),Q116=""),Labels!$C$95,T115)</f>
        <v>Input Accepted</v>
      </c>
      <c r="T115" s="345" t="str">
        <f>IF(OR(S117=6,AND(S117&gt;0,S116=6)),Labels!$C$96,IF(S117=1,Labels!$C$143,U115))</f>
        <v>Input Accepted</v>
      </c>
      <c r="U115" s="9" t="str">
        <f>IF(AND(S117&gt;0,U117&lt;=U116),Labels!C$97,V115)</f>
        <v>Input Accepted</v>
      </c>
      <c r="V115" s="9" t="str">
        <f>IF(AND(S117&gt;0,Q117=""),Labels!$C$98,W115)</f>
        <v>Input Accepted</v>
      </c>
      <c r="W115" s="9" t="str">
        <f>IF(AND(S117=0,Q117&lt;&gt;""),Labels!$C$99,Labels!$C$92)</f>
        <v>Input Accepted</v>
      </c>
      <c r="Y115" s="9">
        <f t="shared" ref="Y115" si="1163">IF(H115="X",1,0)</f>
        <v>0</v>
      </c>
      <c r="Z115" s="9">
        <f>SUM(Y$7:Y115)</f>
        <v>0</v>
      </c>
      <c r="AA115" s="9" t="str">
        <f t="shared" ref="AA115" si="1164">Q116</f>
        <v>None</v>
      </c>
      <c r="AB115" s="9">
        <f t="shared" ref="AB115" si="1165">VLOOKUP(P116,$AI$2:$AN$5000,6,FALSE)</f>
        <v>21</v>
      </c>
      <c r="AC115" s="9" t="str">
        <f t="shared" ref="AC115" si="1166">Q117</f>
        <v/>
      </c>
      <c r="AD115" s="9">
        <f t="shared" ref="AD115" si="1167">IF(TRIM(F116)="",1,0)</f>
        <v>0</v>
      </c>
      <c r="AF115" s="346">
        <f t="shared" ref="AF115" si="1168">SUM($AD$7:$AD$5000)</f>
        <v>0</v>
      </c>
      <c r="AG115" s="9">
        <f>IF(AND(H115="X",C115=Labels!C157),1,0)</f>
        <v>0</v>
      </c>
      <c r="AI115" s="327" t="s">
        <v>1872</v>
      </c>
      <c r="AJ115" s="327">
        <v>1805221</v>
      </c>
      <c r="AK115" s="327">
        <v>5783446</v>
      </c>
      <c r="AL115" s="327">
        <v>2</v>
      </c>
      <c r="AM115" s="327">
        <v>2</v>
      </c>
      <c r="AN115" s="327">
        <v>21</v>
      </c>
      <c r="AO115" s="327">
        <v>1</v>
      </c>
      <c r="AP115" s="327">
        <v>0</v>
      </c>
      <c r="AQ115" s="327">
        <v>0</v>
      </c>
      <c r="AR115" s="327">
        <v>0</v>
      </c>
      <c r="AS115" s="327"/>
      <c r="AX115" s="9" t="s">
        <v>664</v>
      </c>
    </row>
    <row r="116" spans="1:50" ht="25.5">
      <c r="A116" s="211">
        <f t="shared" si="706"/>
        <v>0</v>
      </c>
      <c r="B116" s="18" t="s">
        <v>1158</v>
      </c>
      <c r="C116" s="218" t="str">
        <f t="shared" ref="C116" si="1169">C115</f>
        <v>Recommended</v>
      </c>
      <c r="D116" s="44" t="str">
        <f t="shared" ref="D116" si="1170">D115</f>
        <v>AF. 7.1.2</v>
      </c>
      <c r="E116" s="19" t="str">
        <f>Labels!$C$103</f>
        <v>Answer 1 / Comment</v>
      </c>
      <c r="F116" s="62" t="str">
        <f>$AI$103</f>
        <v>AF. 7.1.2 -Yes</v>
      </c>
      <c r="G116" s="46" t="s">
        <v>2826</v>
      </c>
      <c r="H116" s="20" t="str">
        <f t="shared" ref="H116:H117" si="1171">H115</f>
        <v/>
      </c>
      <c r="I116" s="20" t="str">
        <f t="shared" ref="I116:I117" si="1172">I115</f>
        <v/>
      </c>
      <c r="J116" s="20" t="str">
        <f t="shared" ref="J116:J117" si="1173">J115</f>
        <v/>
      </c>
      <c r="K116" s="20" t="str">
        <f t="shared" ref="K116:K117" si="1174">K115</f>
        <v>X</v>
      </c>
      <c r="L116" s="28" t="str">
        <f t="shared" ref="L116" si="1175">L115</f>
        <v/>
      </c>
      <c r="M116" s="21"/>
      <c r="N116" s="22" t="str">
        <f t="shared" ref="N116:N117" si="1176">LEFT(F116,FIND(" -",F116)-1)</f>
        <v>AF. 7.1.2</v>
      </c>
      <c r="O116" s="22" t="str">
        <f t="shared" ref="O116" si="1177">IF(ISERR(N116),D115,N116)</f>
        <v>AF. 7.1.2</v>
      </c>
      <c r="P116" s="22" t="str">
        <f t="shared" ref="P116:P117" si="1178">TRIM(F116&amp;"")</f>
        <v>AF. 7.1.2 -Yes</v>
      </c>
      <c r="Q116" s="22" t="str">
        <f t="shared" ref="Q116:Q117" si="1179">TRIM(G116&amp;"")</f>
        <v>None</v>
      </c>
      <c r="R116" s="9">
        <f t="shared" ref="R116:R117" si="1180">VLOOKUP(F116,$AI$2:$AM$5000,5,FALSE)</f>
        <v>2</v>
      </c>
      <c r="S116" s="9">
        <f t="shared" ref="S116:S117" si="1181">IF(ISNA(R116),0,R116)</f>
        <v>2</v>
      </c>
      <c r="T116" s="9">
        <f t="shared" ref="T116:T117" si="1182">VLOOKUP(F116,$AI$2:$AL$5000,4,FALSE)</f>
        <v>2</v>
      </c>
      <c r="U116" s="9">
        <f t="shared" ref="U116:U117" si="1183">IF(ISNA(T116),0,T116)</f>
        <v>2</v>
      </c>
      <c r="X116" s="9">
        <f t="shared" ref="X116:X117" si="1184">VLOOKUP(F116,$AI$2:$AL$5000,3,FALSE)</f>
        <v>5783434</v>
      </c>
      <c r="Y116" s="348"/>
      <c r="Z116" s="9">
        <f>SUM(Y$7:Y116)</f>
        <v>0</v>
      </c>
      <c r="AC116" s="349">
        <f t="shared" ref="AC116" si="1185">IF(ISNA(VLOOKUP(F116,$AI$2:$AS$5000,11,FALSE)),"", VLOOKUP(F116,$AI$2:$AS$5000,11,FALSE))</f>
        <v>0</v>
      </c>
      <c r="AI116" s="327" t="s">
        <v>1873</v>
      </c>
      <c r="AJ116" s="327">
        <v>1805222</v>
      </c>
      <c r="AK116" s="327">
        <v>5783451</v>
      </c>
      <c r="AL116" s="327">
        <v>0</v>
      </c>
      <c r="AM116" s="327">
        <v>6</v>
      </c>
      <c r="AN116" s="327">
        <v>21</v>
      </c>
      <c r="AO116" s="327">
        <v>1</v>
      </c>
      <c r="AP116" s="327">
        <v>0</v>
      </c>
      <c r="AQ116" s="327">
        <v>1</v>
      </c>
      <c r="AR116" s="327">
        <v>0</v>
      </c>
      <c r="AS116" s="327"/>
    </row>
    <row r="117" spans="1:50" ht="26.25" thickBot="1">
      <c r="A117" s="211">
        <f t="shared" si="706"/>
        <v>0</v>
      </c>
      <c r="B117" s="23" t="str">
        <f t="shared" ref="B117:D117" si="1186">B115</f>
        <v>GGFV52FA</v>
      </c>
      <c r="C117" s="219" t="str">
        <f t="shared" si="1186"/>
        <v>Recommended</v>
      </c>
      <c r="D117" s="45" t="str">
        <f t="shared" si="1186"/>
        <v>AF. 7.1.2</v>
      </c>
      <c r="E117" s="24" t="str">
        <f>Labels!$C$104</f>
        <v>Answer 2 / Evidence</v>
      </c>
      <c r="F117" s="221"/>
      <c r="G117" s="222"/>
      <c r="H117" s="25" t="str">
        <f t="shared" si="1171"/>
        <v/>
      </c>
      <c r="I117" s="25" t="str">
        <f t="shared" si="1172"/>
        <v/>
      </c>
      <c r="J117" s="25" t="str">
        <f t="shared" si="1173"/>
        <v/>
      </c>
      <c r="K117" s="25" t="str">
        <f t="shared" si="1174"/>
        <v>X</v>
      </c>
      <c r="L117" s="27" t="str">
        <f t="shared" ref="L117" si="1187">L115</f>
        <v/>
      </c>
      <c r="M117" s="21"/>
      <c r="N117" s="22" t="e">
        <f t="shared" si="1176"/>
        <v>#VALUE!</v>
      </c>
      <c r="O117" s="22" t="str">
        <f t="shared" ref="O117" si="1188">IF(ISERR(N117),D115,N117)</f>
        <v>AF. 7.1.2</v>
      </c>
      <c r="P117" s="22" t="str">
        <f t="shared" si="1178"/>
        <v/>
      </c>
      <c r="Q117" s="22" t="str">
        <f t="shared" si="1179"/>
        <v/>
      </c>
      <c r="R117" s="9" t="e">
        <f t="shared" si="1180"/>
        <v>#N/A</v>
      </c>
      <c r="S117" s="9">
        <f t="shared" si="1181"/>
        <v>0</v>
      </c>
      <c r="T117" s="9" t="e">
        <f t="shared" si="1182"/>
        <v>#N/A</v>
      </c>
      <c r="U117" s="9">
        <f t="shared" si="1183"/>
        <v>0</v>
      </c>
      <c r="V117" s="9">
        <f t="shared" ref="V117" si="1189">IF(U117=0,U116,U117)</f>
        <v>2</v>
      </c>
      <c r="W117" s="346">
        <v>2</v>
      </c>
      <c r="X117" s="9" t="e">
        <f t="shared" si="1184"/>
        <v>#N/A</v>
      </c>
      <c r="Y117" s="348"/>
      <c r="Z117" s="9">
        <f>SUM(Y$7:Y117)</f>
        <v>0</v>
      </c>
      <c r="AE117" s="9">
        <f t="shared" ref="AE117" si="1190">MIN(AH117,V117)</f>
        <v>2</v>
      </c>
      <c r="AH117" s="9">
        <v>2</v>
      </c>
      <c r="AI117" s="327" t="s">
        <v>1874</v>
      </c>
      <c r="AJ117" s="327">
        <v>1805222</v>
      </c>
      <c r="AK117" s="327">
        <v>5783450</v>
      </c>
      <c r="AL117" s="327">
        <v>0</v>
      </c>
      <c r="AM117" s="327">
        <v>5</v>
      </c>
      <c r="AN117" s="327">
        <v>21</v>
      </c>
      <c r="AO117" s="327">
        <v>0</v>
      </c>
      <c r="AP117" s="327">
        <v>1</v>
      </c>
      <c r="AQ117" s="327">
        <v>0</v>
      </c>
      <c r="AR117" s="327">
        <v>0</v>
      </c>
      <c r="AS117" s="327"/>
      <c r="AU117" s="9">
        <v>0</v>
      </c>
      <c r="AV117" s="9">
        <f>U116</f>
        <v>2</v>
      </c>
    </row>
    <row r="118" spans="1:50" ht="76.5">
      <c r="A118" s="211">
        <f t="shared" si="706"/>
        <v>0</v>
      </c>
      <c r="B118" s="67" t="s">
        <v>1158</v>
      </c>
      <c r="C118" s="142" t="s">
        <v>407</v>
      </c>
      <c r="D118" s="43" t="s">
        <v>2447</v>
      </c>
      <c r="E118" s="217" t="str">
        <f>Labels!$C$54</f>
        <v>Control Point</v>
      </c>
      <c r="F118" s="26" t="s">
        <v>2448</v>
      </c>
      <c r="G118" s="30" t="str">
        <f>IF(OR(ISERR(P119),ISERR(P120),ISERR(Q119),ISERR(Q120)),Labels!$C$94,Q118)</f>
        <v>Input Accepted</v>
      </c>
      <c r="H118" s="15" t="str">
        <f t="shared" ref="H118" si="1191">IF(F119&lt;&gt;"",IF(TRIM(VLOOKUP(F119,$AI$2:$AR$5000,8,FALSE))="1","X",""),"")</f>
        <v/>
      </c>
      <c r="I118" s="15" t="str">
        <f t="shared" ref="I118" si="1192">IF(F119&lt;&gt;"",IF(TRIM(VLOOKUP(F119,$AI$2:$AR$5000,9,FALSE))="1","X",""),"")</f>
        <v/>
      </c>
      <c r="J118" s="15" t="str">
        <f t="shared" ref="J118" si="1193">IF(TRIM(""&amp;G120)&lt;&gt;"","X","")</f>
        <v/>
      </c>
      <c r="K118" s="15" t="str">
        <f t="shared" ref="K118" si="1194">IF(TRIM(""&amp;G119)&lt;&gt;"","X","")</f>
        <v>X</v>
      </c>
      <c r="L118" s="31" t="str">
        <f>IF(G118&lt;&gt;Labels!$C$92,"X","")</f>
        <v/>
      </c>
      <c r="M118" s="16"/>
      <c r="N118" s="17">
        <v>1805218</v>
      </c>
      <c r="O118" s="17">
        <v>15573</v>
      </c>
      <c r="P118" s="17"/>
      <c r="Q118" s="22" t="str">
        <f>IF(F119="",Labels!$C$93,R118)</f>
        <v>Input Accepted</v>
      </c>
      <c r="R118" s="9" t="str">
        <f t="shared" ref="R118" si="1195"><![CDATA[IF(OR(O119&""<>D118&"",O120&""<>D118&""),"You are not allowed to copy cells in the answer column. Press Ctrl-z immediately to attempt to fix this error.",S118)]]></f>
        <v>Input Accepted</v>
      </c>
      <c r="S118" s="9" t="str">
        <f>IF(AND(OR(H118="X",S119=6,C118=Labels!$C$49,C118=Labels!$C$46,AX118="Y"),Q119=""),Labels!$C$95,T118)</f>
        <v>Input Accepted</v>
      </c>
      <c r="T118" s="345" t="str">
        <f>IF(OR(S120=6,AND(S120&gt;0,S119=6)),Labels!$C$96,IF(S120=1,Labels!$C$143,U118))</f>
        <v>Input Accepted</v>
      </c>
      <c r="U118" s="9" t="str">
        <f>IF(AND(S120&gt;0,U120&lt;=U119),Labels!C$97,V118)</f>
        <v>Input Accepted</v>
      </c>
      <c r="V118" s="9" t="str">
        <f>IF(AND(S120&gt;0,Q120=""),Labels!$C$98,W118)</f>
        <v>Input Accepted</v>
      </c>
      <c r="W118" s="9" t="str">
        <f>IF(AND(S120=0,Q120&lt;&gt;""),Labels!$C$99,Labels!$C$92)</f>
        <v>Input Accepted</v>
      </c>
      <c r="Y118" s="9">
        <f t="shared" ref="Y118" si="1196">IF(H118="X",1,0)</f>
        <v>0</v>
      </c>
      <c r="Z118" s="9">
        <f>SUM(Y$7:Y118)</f>
        <v>0</v>
      </c>
      <c r="AA118" s="9" t="str">
        <f t="shared" ref="AA118" si="1197">Q119</f>
        <v>None</v>
      </c>
      <c r="AB118" s="9">
        <f t="shared" ref="AB118" si="1198">VLOOKUP(P119,$AI$2:$AN$5000,6,FALSE)</f>
        <v>21</v>
      </c>
      <c r="AC118" s="9" t="str">
        <f t="shared" ref="AC118" si="1199">Q120</f>
        <v/>
      </c>
      <c r="AD118" s="9">
        <f t="shared" ref="AD118" si="1200">IF(TRIM(F119)="",1,0)</f>
        <v>0</v>
      </c>
      <c r="AF118" s="346">
        <f t="shared" ref="AF118" si="1201">SUM($AD$7:$AD$5000)</f>
        <v>0</v>
      </c>
      <c r="AG118" s="9">
        <f>IF(AND(H118="X",C118=Labels!C160),1,0)</f>
        <v>0</v>
      </c>
      <c r="AI118" s="327" t="s">
        <v>1875</v>
      </c>
      <c r="AJ118" s="327">
        <v>1805222</v>
      </c>
      <c r="AK118" s="327">
        <v>5783449</v>
      </c>
      <c r="AL118" s="327">
        <v>2</v>
      </c>
      <c r="AM118" s="327">
        <v>2</v>
      </c>
      <c r="AN118" s="327">
        <v>21</v>
      </c>
      <c r="AO118" s="327">
        <v>1</v>
      </c>
      <c r="AP118" s="327">
        <v>0</v>
      </c>
      <c r="AQ118" s="327">
        <v>0</v>
      </c>
      <c r="AR118" s="327">
        <v>0</v>
      </c>
      <c r="AS118" s="327"/>
      <c r="AX118" s="9" t="s">
        <v>664</v>
      </c>
    </row>
    <row r="119" spans="1:50" ht="25.5">
      <c r="A119" s="211">
        <f t="shared" si="706"/>
        <v>0</v>
      </c>
      <c r="B119" s="18" t="s">
        <v>1158</v>
      </c>
      <c r="C119" s="218" t="str">
        <f t="shared" ref="C119" si="1202">C118</f>
        <v>Recommended</v>
      </c>
      <c r="D119" s="44" t="str">
        <f t="shared" ref="D119" si="1203">D118</f>
        <v>AF. 7.2.1</v>
      </c>
      <c r="E119" s="19" t="str">
        <f>Labels!$C$103</f>
        <v>Answer 1 / Comment</v>
      </c>
      <c r="F119" s="62" t="str">
        <f>$AI$106</f>
        <v>AF. 7.2.1 -Yes</v>
      </c>
      <c r="G119" s="46" t="s">
        <v>2826</v>
      </c>
      <c r="H119" s="20" t="str">
        <f t="shared" ref="H119:H120" si="1204">H118</f>
        <v/>
      </c>
      <c r="I119" s="20" t="str">
        <f t="shared" ref="I119:I120" si="1205">I118</f>
        <v/>
      </c>
      <c r="J119" s="20" t="str">
        <f t="shared" ref="J119:J120" si="1206">J118</f>
        <v/>
      </c>
      <c r="K119" s="20" t="str">
        <f t="shared" ref="K119:K120" si="1207">K118</f>
        <v>X</v>
      </c>
      <c r="L119" s="28" t="str">
        <f t="shared" ref="L119" si="1208">L118</f>
        <v/>
      </c>
      <c r="M119" s="21"/>
      <c r="N119" s="22" t="str">
        <f t="shared" ref="N119:N120" si="1209">LEFT(F119,FIND(" -",F119)-1)</f>
        <v>AF. 7.2.1</v>
      </c>
      <c r="O119" s="22" t="str">
        <f t="shared" ref="O119" si="1210">IF(ISERR(N119),D118,N119)</f>
        <v>AF. 7.2.1</v>
      </c>
      <c r="P119" s="22" t="str">
        <f t="shared" ref="P119:P120" si="1211">TRIM(F119&amp;"")</f>
        <v>AF. 7.2.1 -Yes</v>
      </c>
      <c r="Q119" s="22" t="str">
        <f t="shared" ref="Q119:Q120" si="1212">TRIM(G119&amp;"")</f>
        <v>None</v>
      </c>
      <c r="R119" s="9">
        <f t="shared" ref="R119:R120" si="1213">VLOOKUP(F119,$AI$2:$AM$5000,5,FALSE)</f>
        <v>2</v>
      </c>
      <c r="S119" s="9">
        <f t="shared" ref="S119:S120" si="1214">IF(ISNA(R119),0,R119)</f>
        <v>2</v>
      </c>
      <c r="T119" s="9">
        <f t="shared" ref="T119:T120" si="1215">VLOOKUP(F119,$AI$2:$AL$5000,4,FALSE)</f>
        <v>2</v>
      </c>
      <c r="U119" s="9">
        <f t="shared" ref="U119:U120" si="1216">IF(ISNA(T119),0,T119)</f>
        <v>2</v>
      </c>
      <c r="X119" s="9">
        <f t="shared" ref="X119:X120" si="1217">VLOOKUP(F119,$AI$2:$AL$5000,3,FALSE)</f>
        <v>5783437</v>
      </c>
      <c r="Y119" s="348"/>
      <c r="Z119" s="9">
        <f>SUM(Y$7:Y119)</f>
        <v>0</v>
      </c>
      <c r="AC119" s="349">
        <f t="shared" ref="AC119" si="1218">IF(ISNA(VLOOKUP(F119,$AI$2:$AS$5000,11,FALSE)),"", VLOOKUP(F119,$AI$2:$AS$5000,11,FALSE))</f>
        <v>0</v>
      </c>
      <c r="AI119" s="327" t="s">
        <v>1876</v>
      </c>
      <c r="AJ119" s="327">
        <v>1805223</v>
      </c>
      <c r="AK119" s="327">
        <v>5783453</v>
      </c>
      <c r="AL119" s="327">
        <v>0</v>
      </c>
      <c r="AM119" s="327">
        <v>5</v>
      </c>
      <c r="AN119" s="327">
        <v>21</v>
      </c>
      <c r="AO119" s="327">
        <v>0</v>
      </c>
      <c r="AP119" s="327">
        <v>1</v>
      </c>
      <c r="AQ119" s="327">
        <v>0</v>
      </c>
      <c r="AR119" s="327">
        <v>0</v>
      </c>
      <c r="AS119" s="327"/>
    </row>
    <row r="120" spans="1:50" ht="26.25" thickBot="1">
      <c r="A120" s="211">
        <f t="shared" si="706"/>
        <v>0</v>
      </c>
      <c r="B120" s="23" t="str">
        <f t="shared" ref="B120:D120" si="1219">B118</f>
        <v>GGFV52FA</v>
      </c>
      <c r="C120" s="219" t="str">
        <f t="shared" si="1219"/>
        <v>Recommended</v>
      </c>
      <c r="D120" s="45" t="str">
        <f t="shared" si="1219"/>
        <v>AF. 7.2.1</v>
      </c>
      <c r="E120" s="24" t="str">
        <f>Labels!$C$104</f>
        <v>Answer 2 / Evidence</v>
      </c>
      <c r="F120" s="221"/>
      <c r="G120" s="222"/>
      <c r="H120" s="25" t="str">
        <f t="shared" si="1204"/>
        <v/>
      </c>
      <c r="I120" s="25" t="str">
        <f t="shared" si="1205"/>
        <v/>
      </c>
      <c r="J120" s="25" t="str">
        <f t="shared" si="1206"/>
        <v/>
      </c>
      <c r="K120" s="25" t="str">
        <f t="shared" si="1207"/>
        <v>X</v>
      </c>
      <c r="L120" s="27" t="str">
        <f t="shared" ref="L120" si="1220">L118</f>
        <v/>
      </c>
      <c r="M120" s="21"/>
      <c r="N120" s="22" t="e">
        <f t="shared" si="1209"/>
        <v>#VALUE!</v>
      </c>
      <c r="O120" s="22" t="str">
        <f t="shared" ref="O120" si="1221">IF(ISERR(N120),D118,N120)</f>
        <v>AF. 7.2.1</v>
      </c>
      <c r="P120" s="22" t="str">
        <f t="shared" si="1211"/>
        <v/>
      </c>
      <c r="Q120" s="22" t="str">
        <f t="shared" si="1212"/>
        <v/>
      </c>
      <c r="R120" s="9" t="e">
        <f t="shared" si="1213"/>
        <v>#N/A</v>
      </c>
      <c r="S120" s="9">
        <f t="shared" si="1214"/>
        <v>0</v>
      </c>
      <c r="T120" s="9" t="e">
        <f t="shared" si="1215"/>
        <v>#N/A</v>
      </c>
      <c r="U120" s="9">
        <f t="shared" si="1216"/>
        <v>0</v>
      </c>
      <c r="V120" s="9">
        <f t="shared" ref="V120" si="1222">IF(U120=0,U119,U120)</f>
        <v>2</v>
      </c>
      <c r="W120" s="346">
        <v>2</v>
      </c>
      <c r="X120" s="9" t="e">
        <f t="shared" si="1217"/>
        <v>#N/A</v>
      </c>
      <c r="Y120" s="348"/>
      <c r="Z120" s="9">
        <f>SUM(Y$7:Y120)</f>
        <v>0</v>
      </c>
      <c r="AE120" s="9">
        <f t="shared" ref="AE120" si="1223">MIN(AH120,V120)</f>
        <v>2</v>
      </c>
      <c r="AH120" s="9">
        <v>2</v>
      </c>
      <c r="AI120" s="327" t="s">
        <v>1877</v>
      </c>
      <c r="AJ120" s="327">
        <v>1805223</v>
      </c>
      <c r="AK120" s="327">
        <v>5783452</v>
      </c>
      <c r="AL120" s="327">
        <v>2</v>
      </c>
      <c r="AM120" s="327">
        <v>2</v>
      </c>
      <c r="AN120" s="327">
        <v>21</v>
      </c>
      <c r="AO120" s="327">
        <v>1</v>
      </c>
      <c r="AP120" s="327">
        <v>0</v>
      </c>
      <c r="AQ120" s="327">
        <v>0</v>
      </c>
      <c r="AR120" s="327">
        <v>0</v>
      </c>
      <c r="AS120" s="327"/>
      <c r="AU120" s="9">
        <v>0</v>
      </c>
      <c r="AV120" s="9">
        <f>U119</f>
        <v>2</v>
      </c>
    </row>
    <row r="121" spans="1:50" ht="25.5">
      <c r="A121" s="211">
        <f t="shared" si="706"/>
        <v>0</v>
      </c>
      <c r="B121" s="67" t="s">
        <v>1158</v>
      </c>
      <c r="C121" s="142" t="s">
        <v>1094</v>
      </c>
      <c r="D121" s="43" t="s">
        <v>2449</v>
      </c>
      <c r="E121" s="217" t="str">
        <f>Labels!$C$54</f>
        <v>Control Point</v>
      </c>
      <c r="F121" s="26" t="s">
        <v>2450</v>
      </c>
      <c r="G121" s="30" t="str">
        <f>IF(OR(ISERR(P122),ISERR(P123),ISERR(Q122),ISERR(Q123)),Labels!$C$94,Q121)</f>
        <v>Input Accepted</v>
      </c>
      <c r="H121" s="15" t="str">
        <f t="shared" ref="H121" si="1224">IF(F122&lt;&gt;"",IF(TRIM(VLOOKUP(F122,$AI$2:$AR$5000,8,FALSE))="1","X",""),"")</f>
        <v/>
      </c>
      <c r="I121" s="15" t="str">
        <f t="shared" ref="I121" si="1225">IF(F122&lt;&gt;"",IF(TRIM(VLOOKUP(F122,$AI$2:$AR$5000,9,FALSE))="1","X",""),"")</f>
        <v/>
      </c>
      <c r="J121" s="15" t="str">
        <f t="shared" ref="J121" si="1226">IF(TRIM(""&amp;G123)&lt;&gt;"","X","")</f>
        <v/>
      </c>
      <c r="K121" s="15" t="str">
        <f t="shared" ref="K121" si="1227">IF(TRIM(""&amp;G122)&lt;&gt;"","X","")</f>
        <v>X</v>
      </c>
      <c r="L121" s="31" t="str">
        <f>IF(G121&lt;&gt;Labels!$C$92,"X","")</f>
        <v/>
      </c>
      <c r="M121" s="16"/>
      <c r="N121" s="17">
        <v>1805219</v>
      </c>
      <c r="O121" s="17">
        <v>15573</v>
      </c>
      <c r="P121" s="17"/>
      <c r="Q121" s="22" t="str">
        <f>IF(F122="",Labels!$C$93,R121)</f>
        <v>Input Accepted</v>
      </c>
      <c r="R121" s="9" t="str">
        <f t="shared" ref="R121" si="1228"><![CDATA[IF(OR(O122&""<>D121&"",O123&""<>D121&""),"You are not allowed to copy cells in the answer column. Press Ctrl-z immediately to attempt to fix this error.",S121)]]></f>
        <v>Input Accepted</v>
      </c>
      <c r="S121" s="9" t="str">
        <f>IF(AND(OR(H121="X",S122=6,C121=Labels!$C$49,C121=Labels!$C$46,AX121="Y"),Q122=""),Labels!$C$95,T121)</f>
        <v>Input Accepted</v>
      </c>
      <c r="T121" s="345" t="str">
        <f>IF(OR(S123=6,AND(S123&gt;0,S122=6)),Labels!$C$96,IF(S123=1,Labels!$C$143,U121))</f>
        <v>Input Accepted</v>
      </c>
      <c r="U121" s="9" t="str">
        <f>IF(AND(S123&gt;0,U123&lt;=U122),Labels!C$97,V121)</f>
        <v>Input Accepted</v>
      </c>
      <c r="V121" s="9" t="str">
        <f>IF(AND(S123&gt;0,Q123=""),Labels!$C$98,W121)</f>
        <v>Input Accepted</v>
      </c>
      <c r="W121" s="9" t="str">
        <f>IF(AND(S123=0,Q123&lt;&gt;""),Labels!$C$99,Labels!$C$92)</f>
        <v>Input Accepted</v>
      </c>
      <c r="Y121" s="9">
        <f t="shared" ref="Y121" si="1229">IF(H121="X",1,0)</f>
        <v>0</v>
      </c>
      <c r="Z121" s="9">
        <f>SUM(Y$7:Y121)</f>
        <v>0</v>
      </c>
      <c r="AA121" s="9" t="str">
        <f t="shared" ref="AA121" si="1230">Q122</f>
        <v>None</v>
      </c>
      <c r="AB121" s="9">
        <f t="shared" ref="AB121" si="1231">VLOOKUP(P122,$AI$2:$AN$5000,6,FALSE)</f>
        <v>21</v>
      </c>
      <c r="AC121" s="9" t="str">
        <f t="shared" ref="AC121" si="1232">Q123</f>
        <v/>
      </c>
      <c r="AD121" s="9">
        <f t="shared" ref="AD121" si="1233">IF(TRIM(F122)="",1,0)</f>
        <v>0</v>
      </c>
      <c r="AF121" s="346">
        <f t="shared" ref="AF121" si="1234">SUM($AD$7:$AD$5000)</f>
        <v>0</v>
      </c>
      <c r="AG121" s="9">
        <f>IF(AND(H121="X",C121=Labels!C163),1,0)</f>
        <v>0</v>
      </c>
      <c r="AI121" s="327" t="s">
        <v>1878</v>
      </c>
      <c r="AJ121" s="327">
        <v>1805224</v>
      </c>
      <c r="AK121" s="327">
        <v>5783455</v>
      </c>
      <c r="AL121" s="327">
        <v>0</v>
      </c>
      <c r="AM121" s="327">
        <v>5</v>
      </c>
      <c r="AN121" s="327">
        <v>21</v>
      </c>
      <c r="AO121" s="327">
        <v>0</v>
      </c>
      <c r="AP121" s="327">
        <v>1</v>
      </c>
      <c r="AQ121" s="327">
        <v>0</v>
      </c>
      <c r="AR121" s="327">
        <v>0</v>
      </c>
      <c r="AS121" s="327"/>
      <c r="AX121" s="9" t="s">
        <v>664</v>
      </c>
    </row>
    <row r="122" spans="1:50" ht="25.5">
      <c r="A122" s="211">
        <f t="shared" si="706"/>
        <v>0</v>
      </c>
      <c r="B122" s="18" t="s">
        <v>1158</v>
      </c>
      <c r="C122" s="218" t="str">
        <f t="shared" ref="C122" si="1235">C121</f>
        <v>Minor Must</v>
      </c>
      <c r="D122" s="44" t="str">
        <f t="shared" ref="D122" si="1236">D121</f>
        <v>AF. 7.3.1</v>
      </c>
      <c r="E122" s="19" t="str">
        <f>Labels!$C$103</f>
        <v>Answer 1 / Comment</v>
      </c>
      <c r="F122" s="62" t="str">
        <f>$AI$109</f>
        <v>AF. 7.3.1 -Yes</v>
      </c>
      <c r="G122" s="46" t="s">
        <v>2826</v>
      </c>
      <c r="H122" s="20" t="str">
        <f t="shared" ref="H122:H123" si="1237">H121</f>
        <v/>
      </c>
      <c r="I122" s="20" t="str">
        <f t="shared" ref="I122:I123" si="1238">I121</f>
        <v/>
      </c>
      <c r="J122" s="20" t="str">
        <f t="shared" ref="J122:J123" si="1239">J121</f>
        <v/>
      </c>
      <c r="K122" s="20" t="str">
        <f t="shared" ref="K122:K123" si="1240">K121</f>
        <v>X</v>
      </c>
      <c r="L122" s="28" t="str">
        <f t="shared" ref="L122" si="1241">L121</f>
        <v/>
      </c>
      <c r="M122" s="21"/>
      <c r="N122" s="22" t="str">
        <f t="shared" ref="N122:N123" si="1242">LEFT(F122,FIND(" -",F122)-1)</f>
        <v>AF. 7.3.1</v>
      </c>
      <c r="O122" s="22" t="str">
        <f t="shared" ref="O122" si="1243">IF(ISERR(N122),D121,N122)</f>
        <v>AF. 7.3.1</v>
      </c>
      <c r="P122" s="22" t="str">
        <f t="shared" ref="P122:P123" si="1244">TRIM(F122&amp;"")</f>
        <v>AF. 7.3.1 -Yes</v>
      </c>
      <c r="Q122" s="22" t="str">
        <f t="shared" ref="Q122:Q123" si="1245">TRIM(G122&amp;"")</f>
        <v>None</v>
      </c>
      <c r="R122" s="9">
        <f t="shared" ref="R122:R123" si="1246">VLOOKUP(F122,$AI$2:$AM$5000,5,FALSE)</f>
        <v>2</v>
      </c>
      <c r="S122" s="9">
        <f t="shared" ref="S122:S123" si="1247">IF(ISNA(R122),0,R122)</f>
        <v>2</v>
      </c>
      <c r="T122" s="9">
        <f t="shared" ref="T122:T123" si="1248">VLOOKUP(F122,$AI$2:$AL$5000,4,FALSE)</f>
        <v>2</v>
      </c>
      <c r="U122" s="9">
        <f t="shared" ref="U122:U123" si="1249">IF(ISNA(T122),0,T122)</f>
        <v>2</v>
      </c>
      <c r="X122" s="9">
        <f t="shared" ref="X122:X123" si="1250">VLOOKUP(F122,$AI$2:$AL$5000,3,FALSE)</f>
        <v>5783440</v>
      </c>
      <c r="Y122" s="348"/>
      <c r="Z122" s="9">
        <f>SUM(Y$7:Y122)</f>
        <v>0</v>
      </c>
      <c r="AC122" s="349">
        <f t="shared" ref="AC122" si="1251">IF(ISNA(VLOOKUP(F122,$AI$2:$AS$5000,11,FALSE)),"", VLOOKUP(F122,$AI$2:$AS$5000,11,FALSE))</f>
        <v>0</v>
      </c>
      <c r="AI122" s="327" t="s">
        <v>1879</v>
      </c>
      <c r="AJ122" s="327">
        <v>1805224</v>
      </c>
      <c r="AK122" s="327">
        <v>5783454</v>
      </c>
      <c r="AL122" s="327">
        <v>2</v>
      </c>
      <c r="AM122" s="327">
        <v>2</v>
      </c>
      <c r="AN122" s="327">
        <v>21</v>
      </c>
      <c r="AO122" s="327">
        <v>1</v>
      </c>
      <c r="AP122" s="327">
        <v>0</v>
      </c>
      <c r="AQ122" s="327">
        <v>0</v>
      </c>
      <c r="AR122" s="327">
        <v>0</v>
      </c>
      <c r="AS122" s="327"/>
    </row>
    <row r="123" spans="1:50" ht="26.25" thickBot="1">
      <c r="A123" s="211">
        <f t="shared" si="706"/>
        <v>0</v>
      </c>
      <c r="B123" s="23" t="str">
        <f t="shared" ref="B123:D123" si="1252">B121</f>
        <v>GGFV52FA</v>
      </c>
      <c r="C123" s="219" t="str">
        <f t="shared" si="1252"/>
        <v>Minor Must</v>
      </c>
      <c r="D123" s="45" t="str">
        <f t="shared" si="1252"/>
        <v>AF. 7.3.1</v>
      </c>
      <c r="E123" s="24" t="str">
        <f>Labels!$C$104</f>
        <v>Answer 2 / Evidence</v>
      </c>
      <c r="F123" s="221"/>
      <c r="G123" s="222"/>
      <c r="H123" s="25" t="str">
        <f t="shared" si="1237"/>
        <v/>
      </c>
      <c r="I123" s="25" t="str">
        <f t="shared" si="1238"/>
        <v/>
      </c>
      <c r="J123" s="25" t="str">
        <f t="shared" si="1239"/>
        <v/>
      </c>
      <c r="K123" s="25" t="str">
        <f t="shared" si="1240"/>
        <v>X</v>
      </c>
      <c r="L123" s="27" t="str">
        <f t="shared" ref="L123" si="1253">L121</f>
        <v/>
      </c>
      <c r="M123" s="21"/>
      <c r="N123" s="22" t="e">
        <f t="shared" si="1242"/>
        <v>#VALUE!</v>
      </c>
      <c r="O123" s="22" t="str">
        <f t="shared" ref="O123" si="1254">IF(ISERR(N123),D121,N123)</f>
        <v>AF. 7.3.1</v>
      </c>
      <c r="P123" s="22" t="str">
        <f t="shared" si="1244"/>
        <v/>
      </c>
      <c r="Q123" s="22" t="str">
        <f t="shared" si="1245"/>
        <v/>
      </c>
      <c r="R123" s="9" t="e">
        <f t="shared" si="1246"/>
        <v>#N/A</v>
      </c>
      <c r="S123" s="9">
        <f t="shared" si="1247"/>
        <v>0</v>
      </c>
      <c r="T123" s="9" t="e">
        <f t="shared" si="1248"/>
        <v>#N/A</v>
      </c>
      <c r="U123" s="9">
        <f t="shared" si="1249"/>
        <v>0</v>
      </c>
      <c r="V123" s="9">
        <f t="shared" ref="V123" si="1255">IF(U123=0,U122,U123)</f>
        <v>2</v>
      </c>
      <c r="W123" s="346">
        <v>2</v>
      </c>
      <c r="X123" s="9" t="e">
        <f t="shared" si="1250"/>
        <v>#N/A</v>
      </c>
      <c r="Y123" s="348"/>
      <c r="Z123" s="9">
        <f>SUM(Y$7:Y123)</f>
        <v>0</v>
      </c>
      <c r="AE123" s="9">
        <f t="shared" ref="AE123" si="1256">MIN(AH123,V123)</f>
        <v>2</v>
      </c>
      <c r="AH123" s="9">
        <v>2</v>
      </c>
      <c r="AI123" s="327" t="s">
        <v>1880</v>
      </c>
      <c r="AJ123" s="327">
        <v>1805225</v>
      </c>
      <c r="AK123" s="327">
        <v>5783458</v>
      </c>
      <c r="AL123" s="327">
        <v>0</v>
      </c>
      <c r="AM123" s="327">
        <v>6</v>
      </c>
      <c r="AN123" s="327">
        <v>21</v>
      </c>
      <c r="AO123" s="327">
        <v>1</v>
      </c>
      <c r="AP123" s="327">
        <v>0</v>
      </c>
      <c r="AQ123" s="327">
        <v>1</v>
      </c>
      <c r="AR123" s="327">
        <v>0</v>
      </c>
      <c r="AS123" s="327"/>
      <c r="AU123" s="9">
        <v>0</v>
      </c>
      <c r="AV123" s="9">
        <f>U122</f>
        <v>2</v>
      </c>
    </row>
    <row r="124" spans="1:50" ht="25.5">
      <c r="A124" s="211">
        <f t="shared" si="706"/>
        <v>0</v>
      </c>
      <c r="B124" s="67" t="s">
        <v>1158</v>
      </c>
      <c r="C124" s="142" t="s">
        <v>407</v>
      </c>
      <c r="D124" s="43" t="s">
        <v>2451</v>
      </c>
      <c r="E124" s="217" t="str">
        <f>Labels!$C$54</f>
        <v>Control Point</v>
      </c>
      <c r="F124" s="26" t="s">
        <v>2452</v>
      </c>
      <c r="G124" s="30" t="str">
        <f>IF(OR(ISERR(P125),ISERR(P126),ISERR(Q125),ISERR(Q126)),Labels!$C$94,Q124)</f>
        <v>Input Accepted</v>
      </c>
      <c r="H124" s="15" t="str">
        <f t="shared" ref="H124" si="1257">IF(F125&lt;&gt;"",IF(TRIM(VLOOKUP(F125,$AI$2:$AR$5000,8,FALSE))="1","X",""),"")</f>
        <v/>
      </c>
      <c r="I124" s="15" t="str">
        <f t="shared" ref="I124" si="1258">IF(F125&lt;&gt;"",IF(TRIM(VLOOKUP(F125,$AI$2:$AR$5000,9,FALSE))="1","X",""),"")</f>
        <v/>
      </c>
      <c r="J124" s="15" t="str">
        <f t="shared" ref="J124" si="1259">IF(TRIM(""&amp;G126)&lt;&gt;"","X","")</f>
        <v/>
      </c>
      <c r="K124" s="15" t="str">
        <f t="shared" ref="K124" si="1260">IF(TRIM(""&amp;G125)&lt;&gt;"","X","")</f>
        <v>X</v>
      </c>
      <c r="L124" s="31" t="str">
        <f>IF(G124&lt;&gt;Labels!$C$92,"X","")</f>
        <v/>
      </c>
      <c r="M124" s="16"/>
      <c r="N124" s="17">
        <v>1805220</v>
      </c>
      <c r="O124" s="17">
        <v>15573</v>
      </c>
      <c r="P124" s="17"/>
      <c r="Q124" s="22" t="str">
        <f>IF(F125="",Labels!$C$93,R124)</f>
        <v>Input Accepted</v>
      </c>
      <c r="R124" s="9" t="str">
        <f t="shared" ref="R124" si="1261"><![CDATA[IF(OR(O125&""<>D124&"",O126&""<>D124&""),"You are not allowed to copy cells in the answer column. Press Ctrl-z immediately to attempt to fix this error.",S124)]]></f>
        <v>Input Accepted</v>
      </c>
      <c r="S124" s="9" t="str">
        <f>IF(AND(OR(H124="X",S125=6,C124=Labels!$C$49,C124=Labels!$C$46,AX124="Y"),Q125=""),Labels!$C$95,T124)</f>
        <v>Input Accepted</v>
      </c>
      <c r="T124" s="345" t="str">
        <f>IF(OR(S126=6,AND(S126&gt;0,S125=6)),Labels!$C$96,IF(S126=1,Labels!$C$143,U124))</f>
        <v>Input Accepted</v>
      </c>
      <c r="U124" s="9" t="str">
        <f>IF(AND(S126&gt;0,U126&lt;=U125),Labels!C$97,V124)</f>
        <v>Input Accepted</v>
      </c>
      <c r="V124" s="9" t="str">
        <f>IF(AND(S126&gt;0,Q126=""),Labels!$C$98,W124)</f>
        <v>Input Accepted</v>
      </c>
      <c r="W124" s="9" t="str">
        <f>IF(AND(S126=0,Q126&lt;&gt;""),Labels!$C$99,Labels!$C$92)</f>
        <v>Input Accepted</v>
      </c>
      <c r="Y124" s="9">
        <f t="shared" ref="Y124" si="1262">IF(H124="X",1,0)</f>
        <v>0</v>
      </c>
      <c r="Z124" s="9">
        <f>SUM(Y$7:Y124)</f>
        <v>0</v>
      </c>
      <c r="AA124" s="9" t="str">
        <f t="shared" ref="AA124" si="1263">Q125</f>
        <v>None</v>
      </c>
      <c r="AB124" s="9">
        <f t="shared" ref="AB124" si="1264">VLOOKUP(P125,$AI$2:$AN$5000,6,FALSE)</f>
        <v>21</v>
      </c>
      <c r="AC124" s="9" t="str">
        <f t="shared" ref="AC124" si="1265">Q126</f>
        <v/>
      </c>
      <c r="AD124" s="9">
        <f t="shared" ref="AD124" si="1266">IF(TRIM(F125)="",1,0)</f>
        <v>0</v>
      </c>
      <c r="AF124" s="346">
        <f t="shared" ref="AF124" si="1267">SUM($AD$7:$AD$5000)</f>
        <v>0</v>
      </c>
      <c r="AG124" s="9">
        <f>IF(AND(H124="X",C124=Labels!C166),1,0)</f>
        <v>0</v>
      </c>
      <c r="AI124" s="327" t="s">
        <v>1881</v>
      </c>
      <c r="AJ124" s="327">
        <v>1805225</v>
      </c>
      <c r="AK124" s="327">
        <v>5783457</v>
      </c>
      <c r="AL124" s="327">
        <v>0</v>
      </c>
      <c r="AM124" s="327">
        <v>5</v>
      </c>
      <c r="AN124" s="327">
        <v>21</v>
      </c>
      <c r="AO124" s="327">
        <v>0</v>
      </c>
      <c r="AP124" s="327">
        <v>1</v>
      </c>
      <c r="AQ124" s="327">
        <v>0</v>
      </c>
      <c r="AR124" s="327">
        <v>0</v>
      </c>
      <c r="AS124" s="327"/>
      <c r="AX124" s="9" t="s">
        <v>664</v>
      </c>
    </row>
    <row r="125" spans="1:50" ht="25.5">
      <c r="A125" s="211">
        <f t="shared" si="706"/>
        <v>0</v>
      </c>
      <c r="B125" s="18" t="s">
        <v>1158</v>
      </c>
      <c r="C125" s="218" t="str">
        <f t="shared" ref="C125" si="1268">C124</f>
        <v>Recommended</v>
      </c>
      <c r="D125" s="44" t="str">
        <f t="shared" ref="D125" si="1269">D124</f>
        <v>AF. 7.3.2</v>
      </c>
      <c r="E125" s="19" t="str">
        <f>Labels!$C$103</f>
        <v>Answer 1 / Comment</v>
      </c>
      <c r="F125" s="62" t="str">
        <f>$AI$112</f>
        <v>AF. 7.3.2 -Yes</v>
      </c>
      <c r="G125" s="46" t="s">
        <v>2826</v>
      </c>
      <c r="H125" s="20" t="str">
        <f t="shared" ref="H125:H126" si="1270">H124</f>
        <v/>
      </c>
      <c r="I125" s="20" t="str">
        <f t="shared" ref="I125:I126" si="1271">I124</f>
        <v/>
      </c>
      <c r="J125" s="20" t="str">
        <f t="shared" ref="J125:J126" si="1272">J124</f>
        <v/>
      </c>
      <c r="K125" s="20" t="str">
        <f t="shared" ref="K125:K126" si="1273">K124</f>
        <v>X</v>
      </c>
      <c r="L125" s="28" t="str">
        <f t="shared" ref="L125" si="1274">L124</f>
        <v/>
      </c>
      <c r="M125" s="21"/>
      <c r="N125" s="22" t="str">
        <f t="shared" ref="N125:N126" si="1275">LEFT(F125,FIND(" -",F125)-1)</f>
        <v>AF. 7.3.2</v>
      </c>
      <c r="O125" s="22" t="str">
        <f t="shared" ref="O125" si="1276">IF(ISERR(N125),D124,N125)</f>
        <v>AF. 7.3.2</v>
      </c>
      <c r="P125" s="22" t="str">
        <f t="shared" ref="P125:P126" si="1277">TRIM(F125&amp;"")</f>
        <v>AF. 7.3.2 -Yes</v>
      </c>
      <c r="Q125" s="22" t="str">
        <f t="shared" ref="Q125:Q126" si="1278">TRIM(G125&amp;"")</f>
        <v>None</v>
      </c>
      <c r="R125" s="9">
        <f t="shared" ref="R125:R126" si="1279">VLOOKUP(F125,$AI$2:$AM$5000,5,FALSE)</f>
        <v>2</v>
      </c>
      <c r="S125" s="9">
        <f t="shared" ref="S125:S126" si="1280">IF(ISNA(R125),0,R125)</f>
        <v>2</v>
      </c>
      <c r="T125" s="9">
        <f t="shared" ref="T125:T126" si="1281">VLOOKUP(F125,$AI$2:$AL$5000,4,FALSE)</f>
        <v>2</v>
      </c>
      <c r="U125" s="9">
        <f t="shared" ref="U125:U126" si="1282">IF(ISNA(T125),0,T125)</f>
        <v>2</v>
      </c>
      <c r="X125" s="9">
        <f t="shared" ref="X125:X126" si="1283">VLOOKUP(F125,$AI$2:$AL$5000,3,FALSE)</f>
        <v>5783443</v>
      </c>
      <c r="Y125" s="348"/>
      <c r="Z125" s="9">
        <f>SUM(Y$7:Y125)</f>
        <v>0</v>
      </c>
      <c r="AC125" s="349">
        <f t="shared" ref="AC125" si="1284">IF(ISNA(VLOOKUP(F125,$AI$2:$AS$5000,11,FALSE)),"", VLOOKUP(F125,$AI$2:$AS$5000,11,FALSE))</f>
        <v>0</v>
      </c>
      <c r="AI125" s="327" t="s">
        <v>1882</v>
      </c>
      <c r="AJ125" s="327">
        <v>1805225</v>
      </c>
      <c r="AK125" s="327">
        <v>5783456</v>
      </c>
      <c r="AL125" s="327">
        <v>2</v>
      </c>
      <c r="AM125" s="327">
        <v>2</v>
      </c>
      <c r="AN125" s="327">
        <v>21</v>
      </c>
      <c r="AO125" s="327">
        <v>1</v>
      </c>
      <c r="AP125" s="327">
        <v>0</v>
      </c>
      <c r="AQ125" s="327">
        <v>0</v>
      </c>
      <c r="AR125" s="327">
        <v>0</v>
      </c>
      <c r="AS125" s="327"/>
    </row>
    <row r="126" spans="1:50" ht="26.25" thickBot="1">
      <c r="A126" s="211">
        <f t="shared" si="706"/>
        <v>0</v>
      </c>
      <c r="B126" s="23" t="str">
        <f t="shared" ref="B126:D126" si="1285">B124</f>
        <v>GGFV52FA</v>
      </c>
      <c r="C126" s="219" t="str">
        <f t="shared" si="1285"/>
        <v>Recommended</v>
      </c>
      <c r="D126" s="45" t="str">
        <f t="shared" si="1285"/>
        <v>AF. 7.3.2</v>
      </c>
      <c r="E126" s="24" t="str">
        <f>Labels!$C$104</f>
        <v>Answer 2 / Evidence</v>
      </c>
      <c r="F126" s="221"/>
      <c r="G126" s="222"/>
      <c r="H126" s="25" t="str">
        <f t="shared" si="1270"/>
        <v/>
      </c>
      <c r="I126" s="25" t="str">
        <f t="shared" si="1271"/>
        <v/>
      </c>
      <c r="J126" s="25" t="str">
        <f t="shared" si="1272"/>
        <v/>
      </c>
      <c r="K126" s="25" t="str">
        <f t="shared" si="1273"/>
        <v>X</v>
      </c>
      <c r="L126" s="27" t="str">
        <f t="shared" ref="L126" si="1286">L124</f>
        <v/>
      </c>
      <c r="M126" s="21"/>
      <c r="N126" s="22" t="e">
        <f t="shared" si="1275"/>
        <v>#VALUE!</v>
      </c>
      <c r="O126" s="22" t="str">
        <f t="shared" ref="O126" si="1287">IF(ISERR(N126),D124,N126)</f>
        <v>AF. 7.3.2</v>
      </c>
      <c r="P126" s="22" t="str">
        <f t="shared" si="1277"/>
        <v/>
      </c>
      <c r="Q126" s="22" t="str">
        <f t="shared" si="1278"/>
        <v/>
      </c>
      <c r="R126" s="9" t="e">
        <f t="shared" si="1279"/>
        <v>#N/A</v>
      </c>
      <c r="S126" s="9">
        <f t="shared" si="1280"/>
        <v>0</v>
      </c>
      <c r="T126" s="9" t="e">
        <f t="shared" si="1281"/>
        <v>#N/A</v>
      </c>
      <c r="U126" s="9">
        <f t="shared" si="1282"/>
        <v>0</v>
      </c>
      <c r="V126" s="9">
        <f t="shared" ref="V126" si="1288">IF(U126=0,U125,U126)</f>
        <v>2</v>
      </c>
      <c r="W126" s="346">
        <v>2</v>
      </c>
      <c r="X126" s="9" t="e">
        <f t="shared" si="1283"/>
        <v>#N/A</v>
      </c>
      <c r="Y126" s="348"/>
      <c r="Z126" s="9">
        <f>SUM(Y$7:Y126)</f>
        <v>0</v>
      </c>
      <c r="AE126" s="9">
        <f t="shared" ref="AE126" si="1289">MIN(AH126,V126)</f>
        <v>2</v>
      </c>
      <c r="AH126" s="9">
        <v>2</v>
      </c>
      <c r="AI126" s="327" t="s">
        <v>1883</v>
      </c>
      <c r="AJ126" s="327">
        <v>1805226</v>
      </c>
      <c r="AK126" s="327">
        <v>5783461</v>
      </c>
      <c r="AL126" s="327">
        <v>0</v>
      </c>
      <c r="AM126" s="327">
        <v>6</v>
      </c>
      <c r="AN126" s="327">
        <v>21</v>
      </c>
      <c r="AO126" s="327">
        <v>1</v>
      </c>
      <c r="AP126" s="327">
        <v>0</v>
      </c>
      <c r="AQ126" s="327">
        <v>1</v>
      </c>
      <c r="AR126" s="327">
        <v>0</v>
      </c>
      <c r="AS126" s="327"/>
      <c r="AU126" s="9">
        <v>0</v>
      </c>
      <c r="AV126" s="9">
        <f>U125</f>
        <v>2</v>
      </c>
    </row>
    <row r="127" spans="1:50" ht="38.25">
      <c r="A127" s="211">
        <f t="shared" si="706"/>
        <v>0</v>
      </c>
      <c r="B127" s="67" t="s">
        <v>1158</v>
      </c>
      <c r="C127" s="142" t="s">
        <v>407</v>
      </c>
      <c r="D127" s="43" t="s">
        <v>2453</v>
      </c>
      <c r="E127" s="217" t="str">
        <f>Labels!$C$54</f>
        <v>Control Point</v>
      </c>
      <c r="F127" s="26" t="s">
        <v>2454</v>
      </c>
      <c r="G127" s="30" t="str">
        <f>IF(OR(ISERR(P128),ISERR(P129),ISERR(Q128),ISERR(Q129)),Labels!$C$94,Q127)</f>
        <v>Input Accepted</v>
      </c>
      <c r="H127" s="15" t="str">
        <f t="shared" ref="H127" si="1290">IF(F128&lt;&gt;"",IF(TRIM(VLOOKUP(F128,$AI$2:$AR$5000,8,FALSE))="1","X",""),"")</f>
        <v/>
      </c>
      <c r="I127" s="15" t="str">
        <f t="shared" ref="I127" si="1291">IF(F128&lt;&gt;"",IF(TRIM(VLOOKUP(F128,$AI$2:$AR$5000,9,FALSE))="1","X",""),"")</f>
        <v/>
      </c>
      <c r="J127" s="15" t="str">
        <f t="shared" ref="J127" si="1292">IF(TRIM(""&amp;G129)&lt;&gt;"","X","")</f>
        <v/>
      </c>
      <c r="K127" s="15" t="str">
        <f t="shared" ref="K127" si="1293">IF(TRIM(""&amp;G128)&lt;&gt;"","X","")</f>
        <v>X</v>
      </c>
      <c r="L127" s="31" t="str">
        <f>IF(G127&lt;&gt;Labels!$C$92,"X","")</f>
        <v/>
      </c>
      <c r="M127" s="16"/>
      <c r="N127" s="17">
        <v>1805221</v>
      </c>
      <c r="O127" s="17">
        <v>15573</v>
      </c>
      <c r="P127" s="17"/>
      <c r="Q127" s="22" t="str">
        <f>IF(F128="",Labels!$C$93,R127)</f>
        <v>Input Accepted</v>
      </c>
      <c r="R127" s="9" t="str">
        <f t="shared" ref="R127" si="1294"><![CDATA[IF(OR(O128&""<>D127&"",O129&""<>D127&""),"You are not allowed to copy cells in the answer column. Press Ctrl-z immediately to attempt to fix this error.",S127)]]></f>
        <v>Input Accepted</v>
      </c>
      <c r="S127" s="9" t="str">
        <f>IF(AND(OR(H127="X",S128=6,C127=Labels!$C$49,C127=Labels!$C$46,AX127="Y"),Q128=""),Labels!$C$95,T127)</f>
        <v>Input Accepted</v>
      </c>
      <c r="T127" s="345" t="str">
        <f>IF(OR(S129=6,AND(S129&gt;0,S128=6)),Labels!$C$96,IF(S129=1,Labels!$C$143,U127))</f>
        <v>Input Accepted</v>
      </c>
      <c r="U127" s="9" t="str">
        <f>IF(AND(S129&gt;0,U129&lt;=U128),Labels!C$97,V127)</f>
        <v>Input Accepted</v>
      </c>
      <c r="V127" s="9" t="str">
        <f>IF(AND(S129&gt;0,Q129=""),Labels!$C$98,W127)</f>
        <v>Input Accepted</v>
      </c>
      <c r="W127" s="9" t="str">
        <f>IF(AND(S129=0,Q129&lt;&gt;""),Labels!$C$99,Labels!$C$92)</f>
        <v>Input Accepted</v>
      </c>
      <c r="Y127" s="9">
        <f t="shared" ref="Y127" si="1295">IF(H127="X",1,0)</f>
        <v>0</v>
      </c>
      <c r="Z127" s="9">
        <f>SUM(Y$7:Y127)</f>
        <v>0</v>
      </c>
      <c r="AA127" s="9" t="str">
        <f t="shared" ref="AA127" si="1296">Q128</f>
        <v>None</v>
      </c>
      <c r="AB127" s="9">
        <f t="shared" ref="AB127" si="1297">VLOOKUP(P128,$AI$2:$AN$5000,6,FALSE)</f>
        <v>21</v>
      </c>
      <c r="AC127" s="9" t="str">
        <f t="shared" ref="AC127" si="1298">Q129</f>
        <v/>
      </c>
      <c r="AD127" s="9">
        <f t="shared" ref="AD127" si="1299">IF(TRIM(F128)="",1,0)</f>
        <v>0</v>
      </c>
      <c r="AF127" s="346">
        <f t="shared" ref="AF127" si="1300">SUM($AD$7:$AD$5000)</f>
        <v>0</v>
      </c>
      <c r="AG127" s="9">
        <f>IF(AND(H127="X",C127=Labels!C169),1,0)</f>
        <v>0</v>
      </c>
      <c r="AI127" s="327" t="s">
        <v>1884</v>
      </c>
      <c r="AJ127" s="327">
        <v>1805226</v>
      </c>
      <c r="AK127" s="327">
        <v>5783460</v>
      </c>
      <c r="AL127" s="327">
        <v>0</v>
      </c>
      <c r="AM127" s="327">
        <v>5</v>
      </c>
      <c r="AN127" s="327">
        <v>21</v>
      </c>
      <c r="AO127" s="327">
        <v>0</v>
      </c>
      <c r="AP127" s="327">
        <v>1</v>
      </c>
      <c r="AQ127" s="327">
        <v>0</v>
      </c>
      <c r="AR127" s="327">
        <v>0</v>
      </c>
      <c r="AS127" s="327"/>
      <c r="AX127" s="9" t="s">
        <v>664</v>
      </c>
    </row>
    <row r="128" spans="1:50" ht="25.5">
      <c r="A128" s="211">
        <f t="shared" si="706"/>
        <v>0</v>
      </c>
      <c r="B128" s="18" t="s">
        <v>1158</v>
      </c>
      <c r="C128" s="218" t="str">
        <f t="shared" ref="C128" si="1301">C127</f>
        <v>Recommended</v>
      </c>
      <c r="D128" s="44" t="str">
        <f t="shared" ref="D128" si="1302">D127</f>
        <v>AF. 7.3.3</v>
      </c>
      <c r="E128" s="19" t="str">
        <f>Labels!$C$103</f>
        <v>Answer 1 / Comment</v>
      </c>
      <c r="F128" s="62" t="str">
        <f>$AI$115</f>
        <v>AF. 7.3.3 -Yes</v>
      </c>
      <c r="G128" s="46" t="s">
        <v>2826</v>
      </c>
      <c r="H128" s="20" t="str">
        <f t="shared" ref="H128:H129" si="1303">H127</f>
        <v/>
      </c>
      <c r="I128" s="20" t="str">
        <f t="shared" ref="I128:I129" si="1304">I127</f>
        <v/>
      </c>
      <c r="J128" s="20" t="str">
        <f t="shared" ref="J128:J129" si="1305">J127</f>
        <v/>
      </c>
      <c r="K128" s="20" t="str">
        <f t="shared" ref="K128:K129" si="1306">K127</f>
        <v>X</v>
      </c>
      <c r="L128" s="28" t="str">
        <f t="shared" ref="L128" si="1307">L127</f>
        <v/>
      </c>
      <c r="M128" s="21"/>
      <c r="N128" s="22" t="str">
        <f t="shared" ref="N128:N129" si="1308">LEFT(F128,FIND(" -",F128)-1)</f>
        <v>AF. 7.3.3</v>
      </c>
      <c r="O128" s="22" t="str">
        <f t="shared" ref="O128" si="1309">IF(ISERR(N128),D127,N128)</f>
        <v>AF. 7.3.3</v>
      </c>
      <c r="P128" s="22" t="str">
        <f t="shared" ref="P128:P129" si="1310">TRIM(F128&amp;"")</f>
        <v>AF. 7.3.3 -Yes</v>
      </c>
      <c r="Q128" s="22" t="str">
        <f t="shared" ref="Q128:Q129" si="1311">TRIM(G128&amp;"")</f>
        <v>None</v>
      </c>
      <c r="R128" s="9">
        <f t="shared" ref="R128:R129" si="1312">VLOOKUP(F128,$AI$2:$AM$5000,5,FALSE)</f>
        <v>2</v>
      </c>
      <c r="S128" s="9">
        <f t="shared" ref="S128:S129" si="1313">IF(ISNA(R128),0,R128)</f>
        <v>2</v>
      </c>
      <c r="T128" s="9">
        <f t="shared" ref="T128:T129" si="1314">VLOOKUP(F128,$AI$2:$AL$5000,4,FALSE)</f>
        <v>2</v>
      </c>
      <c r="U128" s="9">
        <f t="shared" ref="U128:U129" si="1315">IF(ISNA(T128),0,T128)</f>
        <v>2</v>
      </c>
      <c r="X128" s="9">
        <f t="shared" ref="X128:X129" si="1316">VLOOKUP(F128,$AI$2:$AL$5000,3,FALSE)</f>
        <v>5783446</v>
      </c>
      <c r="Y128" s="348"/>
      <c r="Z128" s="9">
        <f>SUM(Y$7:Y128)</f>
        <v>0</v>
      </c>
      <c r="AC128" s="349">
        <f t="shared" ref="AC128" si="1317">IF(ISNA(VLOOKUP(F128,$AI$2:$AS$5000,11,FALSE)),"", VLOOKUP(F128,$AI$2:$AS$5000,11,FALSE))</f>
        <v>0</v>
      </c>
      <c r="AI128" s="327" t="s">
        <v>1885</v>
      </c>
      <c r="AJ128" s="327">
        <v>1805226</v>
      </c>
      <c r="AK128" s="327">
        <v>5783459</v>
      </c>
      <c r="AL128" s="327">
        <v>2</v>
      </c>
      <c r="AM128" s="327">
        <v>2</v>
      </c>
      <c r="AN128" s="327">
        <v>21</v>
      </c>
      <c r="AO128" s="327">
        <v>1</v>
      </c>
      <c r="AP128" s="327">
        <v>0</v>
      </c>
      <c r="AQ128" s="327">
        <v>0</v>
      </c>
      <c r="AR128" s="327">
        <v>0</v>
      </c>
      <c r="AS128" s="327"/>
    </row>
    <row r="129" spans="1:50" ht="26.25" thickBot="1">
      <c r="A129" s="211">
        <f t="shared" si="706"/>
        <v>0</v>
      </c>
      <c r="B129" s="23" t="str">
        <f t="shared" ref="B129:D129" si="1318">B127</f>
        <v>GGFV52FA</v>
      </c>
      <c r="C129" s="219" t="str">
        <f t="shared" si="1318"/>
        <v>Recommended</v>
      </c>
      <c r="D129" s="45" t="str">
        <f t="shared" si="1318"/>
        <v>AF. 7.3.3</v>
      </c>
      <c r="E129" s="24" t="str">
        <f>Labels!$C$104</f>
        <v>Answer 2 / Evidence</v>
      </c>
      <c r="F129" s="221"/>
      <c r="G129" s="222"/>
      <c r="H129" s="25" t="str">
        <f t="shared" si="1303"/>
        <v/>
      </c>
      <c r="I129" s="25" t="str">
        <f t="shared" si="1304"/>
        <v/>
      </c>
      <c r="J129" s="25" t="str">
        <f t="shared" si="1305"/>
        <v/>
      </c>
      <c r="K129" s="25" t="str">
        <f t="shared" si="1306"/>
        <v>X</v>
      </c>
      <c r="L129" s="27" t="str">
        <f t="shared" ref="L129" si="1319">L127</f>
        <v/>
      </c>
      <c r="M129" s="21"/>
      <c r="N129" s="22" t="e">
        <f t="shared" si="1308"/>
        <v>#VALUE!</v>
      </c>
      <c r="O129" s="22" t="str">
        <f t="shared" ref="O129" si="1320">IF(ISERR(N129),D127,N129)</f>
        <v>AF. 7.3.3</v>
      </c>
      <c r="P129" s="22" t="str">
        <f t="shared" si="1310"/>
        <v/>
      </c>
      <c r="Q129" s="22" t="str">
        <f t="shared" si="1311"/>
        <v/>
      </c>
      <c r="R129" s="9" t="e">
        <f t="shared" si="1312"/>
        <v>#N/A</v>
      </c>
      <c r="S129" s="9">
        <f t="shared" si="1313"/>
        <v>0</v>
      </c>
      <c r="T129" s="9" t="e">
        <f t="shared" si="1314"/>
        <v>#N/A</v>
      </c>
      <c r="U129" s="9">
        <f t="shared" si="1315"/>
        <v>0</v>
      </c>
      <c r="V129" s="9">
        <f t="shared" ref="V129" si="1321">IF(U129=0,U128,U129)</f>
        <v>2</v>
      </c>
      <c r="W129" s="346">
        <v>2</v>
      </c>
      <c r="X129" s="9" t="e">
        <f t="shared" si="1316"/>
        <v>#N/A</v>
      </c>
      <c r="Y129" s="348"/>
      <c r="Z129" s="9">
        <f>SUM(Y$7:Y129)</f>
        <v>0</v>
      </c>
      <c r="AE129" s="9">
        <f t="shared" ref="AE129" si="1322">MIN(AH129,V129)</f>
        <v>2</v>
      </c>
      <c r="AH129" s="9">
        <v>2</v>
      </c>
      <c r="AI129" s="327" t="s">
        <v>1886</v>
      </c>
      <c r="AJ129" s="327">
        <v>1805227</v>
      </c>
      <c r="AK129" s="327">
        <v>5783464</v>
      </c>
      <c r="AL129" s="327">
        <v>0</v>
      </c>
      <c r="AM129" s="327">
        <v>6</v>
      </c>
      <c r="AN129" s="327">
        <v>21</v>
      </c>
      <c r="AO129" s="327">
        <v>1</v>
      </c>
      <c r="AP129" s="327">
        <v>0</v>
      </c>
      <c r="AQ129" s="327">
        <v>1</v>
      </c>
      <c r="AR129" s="327">
        <v>0</v>
      </c>
      <c r="AS129" s="327"/>
      <c r="AU129" s="9">
        <v>0</v>
      </c>
      <c r="AV129" s="9">
        <f>U128</f>
        <v>2</v>
      </c>
    </row>
    <row r="130" spans="1:50" ht="51">
      <c r="A130" s="211">
        <f t="shared" si="706"/>
        <v>0</v>
      </c>
      <c r="B130" s="67" t="s">
        <v>1158</v>
      </c>
      <c r="C130" s="142" t="s">
        <v>407</v>
      </c>
      <c r="D130" s="43" t="s">
        <v>2455</v>
      </c>
      <c r="E130" s="217" t="str">
        <f>Labels!$C$54</f>
        <v>Control Point</v>
      </c>
      <c r="F130" s="26" t="s">
        <v>2456</v>
      </c>
      <c r="G130" s="30" t="str">
        <f>IF(OR(ISERR(P131),ISERR(P132),ISERR(Q131),ISERR(Q132)),Labels!$C$94,Q130)</f>
        <v>Input Accepted</v>
      </c>
      <c r="H130" s="15" t="str">
        <f t="shared" ref="H130" si="1323">IF(F131&lt;&gt;"",IF(TRIM(VLOOKUP(F131,$AI$2:$AR$5000,8,FALSE))="1","X",""),"")</f>
        <v/>
      </c>
      <c r="I130" s="15" t="str">
        <f t="shared" ref="I130" si="1324">IF(F131&lt;&gt;"",IF(TRIM(VLOOKUP(F131,$AI$2:$AR$5000,9,FALSE))="1","X",""),"")</f>
        <v/>
      </c>
      <c r="J130" s="15" t="str">
        <f t="shared" ref="J130" si="1325">IF(TRIM(""&amp;G132)&lt;&gt;"","X","")</f>
        <v/>
      </c>
      <c r="K130" s="15" t="str">
        <f t="shared" ref="K130" si="1326">IF(TRIM(""&amp;G131)&lt;&gt;"","X","")</f>
        <v>X</v>
      </c>
      <c r="L130" s="31" t="str">
        <f>IF(G130&lt;&gt;Labels!$C$92,"X","")</f>
        <v/>
      </c>
      <c r="M130" s="16"/>
      <c r="N130" s="17">
        <v>1805222</v>
      </c>
      <c r="O130" s="17">
        <v>15573</v>
      </c>
      <c r="P130" s="17"/>
      <c r="Q130" s="22" t="str">
        <f>IF(F131="",Labels!$C$93,R130)</f>
        <v>Input Accepted</v>
      </c>
      <c r="R130" s="9" t="str">
        <f t="shared" ref="R130" si="1327"><![CDATA[IF(OR(O131&""<>D130&"",O132&""<>D130&""),"You are not allowed to copy cells in the answer column. Press Ctrl-z immediately to attempt to fix this error.",S130)]]></f>
        <v>Input Accepted</v>
      </c>
      <c r="S130" s="9" t="str">
        <f>IF(AND(OR(H130="X",S131=6,C130=Labels!$C$49,C130=Labels!$C$46,AX130="Y"),Q131=""),Labels!$C$95,T130)</f>
        <v>Input Accepted</v>
      </c>
      <c r="T130" s="345" t="str">
        <f>IF(OR(S132=6,AND(S132&gt;0,S131=6)),Labels!$C$96,IF(S132=1,Labels!$C$143,U130))</f>
        <v>Input Accepted</v>
      </c>
      <c r="U130" s="9" t="str">
        <f>IF(AND(S132&gt;0,U132&lt;=U131),Labels!C$97,V130)</f>
        <v>Input Accepted</v>
      </c>
      <c r="V130" s="9" t="str">
        <f>IF(AND(S132&gt;0,Q132=""),Labels!$C$98,W130)</f>
        <v>Input Accepted</v>
      </c>
      <c r="W130" s="9" t="str">
        <f>IF(AND(S132=0,Q132&lt;&gt;""),Labels!$C$99,Labels!$C$92)</f>
        <v>Input Accepted</v>
      </c>
      <c r="Y130" s="9">
        <f t="shared" ref="Y130" si="1328">IF(H130="X",1,0)</f>
        <v>0</v>
      </c>
      <c r="Z130" s="9">
        <f>SUM(Y$7:Y130)</f>
        <v>0</v>
      </c>
      <c r="AA130" s="9" t="str">
        <f t="shared" ref="AA130" si="1329">Q131</f>
        <v>None</v>
      </c>
      <c r="AB130" s="9">
        <f t="shared" ref="AB130" si="1330">VLOOKUP(P131,$AI$2:$AN$5000,6,FALSE)</f>
        <v>21</v>
      </c>
      <c r="AC130" s="9" t="str">
        <f t="shared" ref="AC130" si="1331">Q132</f>
        <v/>
      </c>
      <c r="AD130" s="9">
        <f t="shared" ref="AD130" si="1332">IF(TRIM(F131)="",1,0)</f>
        <v>0</v>
      </c>
      <c r="AF130" s="346">
        <f t="shared" ref="AF130" si="1333">SUM($AD$7:$AD$5000)</f>
        <v>0</v>
      </c>
      <c r="AG130" s="9">
        <f>IF(AND(H130="X",C130=Labels!C172),1,0)</f>
        <v>0</v>
      </c>
      <c r="AI130" s="327" t="s">
        <v>1887</v>
      </c>
      <c r="AJ130" s="327">
        <v>1805227</v>
      </c>
      <c r="AK130" s="327">
        <v>5783463</v>
      </c>
      <c r="AL130" s="327">
        <v>0</v>
      </c>
      <c r="AM130" s="327">
        <v>5</v>
      </c>
      <c r="AN130" s="327">
        <v>21</v>
      </c>
      <c r="AO130" s="327">
        <v>0</v>
      </c>
      <c r="AP130" s="327">
        <v>1</v>
      </c>
      <c r="AQ130" s="327">
        <v>0</v>
      </c>
      <c r="AR130" s="327">
        <v>0</v>
      </c>
      <c r="AS130" s="327"/>
      <c r="AX130" s="9" t="s">
        <v>664</v>
      </c>
    </row>
    <row r="131" spans="1:50" ht="25.5">
      <c r="A131" s="211">
        <f t="shared" si="706"/>
        <v>0</v>
      </c>
      <c r="B131" s="18" t="s">
        <v>1158</v>
      </c>
      <c r="C131" s="218" t="str">
        <f t="shared" ref="C131" si="1334">C130</f>
        <v>Recommended</v>
      </c>
      <c r="D131" s="44" t="str">
        <f t="shared" ref="D131" si="1335">D130</f>
        <v>AF. 7.4.1</v>
      </c>
      <c r="E131" s="19" t="str">
        <f>Labels!$C$103</f>
        <v>Answer 1 / Comment</v>
      </c>
      <c r="F131" s="62" t="str">
        <f>$AI$118</f>
        <v>AF. 7.4.1 -Yes</v>
      </c>
      <c r="G131" s="46" t="s">
        <v>2826</v>
      </c>
      <c r="H131" s="20" t="str">
        <f t="shared" ref="H131:H132" si="1336">H130</f>
        <v/>
      </c>
      <c r="I131" s="20" t="str">
        <f t="shared" ref="I131:I132" si="1337">I130</f>
        <v/>
      </c>
      <c r="J131" s="20" t="str">
        <f t="shared" ref="J131:J132" si="1338">J130</f>
        <v/>
      </c>
      <c r="K131" s="20" t="str">
        <f t="shared" ref="K131:K132" si="1339">K130</f>
        <v>X</v>
      </c>
      <c r="L131" s="28" t="str">
        <f t="shared" ref="L131" si="1340">L130</f>
        <v/>
      </c>
      <c r="M131" s="21"/>
      <c r="N131" s="22" t="str">
        <f t="shared" ref="N131:N132" si="1341">LEFT(F131,FIND(" -",F131)-1)</f>
        <v>AF. 7.4.1</v>
      </c>
      <c r="O131" s="22" t="str">
        <f t="shared" ref="O131" si="1342">IF(ISERR(N131),D130,N131)</f>
        <v>AF. 7.4.1</v>
      </c>
      <c r="P131" s="22" t="str">
        <f t="shared" ref="P131:P132" si="1343">TRIM(F131&amp;"")</f>
        <v>AF. 7.4.1 -Yes</v>
      </c>
      <c r="Q131" s="22" t="str">
        <f t="shared" ref="Q131:Q132" si="1344">TRIM(G131&amp;"")</f>
        <v>None</v>
      </c>
      <c r="R131" s="9">
        <f t="shared" ref="R131:R132" si="1345">VLOOKUP(F131,$AI$2:$AM$5000,5,FALSE)</f>
        <v>2</v>
      </c>
      <c r="S131" s="9">
        <f t="shared" ref="S131:S132" si="1346">IF(ISNA(R131),0,R131)</f>
        <v>2</v>
      </c>
      <c r="T131" s="9">
        <f t="shared" ref="T131:T132" si="1347">VLOOKUP(F131,$AI$2:$AL$5000,4,FALSE)</f>
        <v>2</v>
      </c>
      <c r="U131" s="9">
        <f t="shared" ref="U131:U132" si="1348">IF(ISNA(T131),0,T131)</f>
        <v>2</v>
      </c>
      <c r="X131" s="9">
        <f t="shared" ref="X131:X132" si="1349">VLOOKUP(F131,$AI$2:$AL$5000,3,FALSE)</f>
        <v>5783449</v>
      </c>
      <c r="Y131" s="348"/>
      <c r="Z131" s="9">
        <f>SUM(Y$7:Y131)</f>
        <v>0</v>
      </c>
      <c r="AC131" s="349">
        <f t="shared" ref="AC131" si="1350">IF(ISNA(VLOOKUP(F131,$AI$2:$AS$5000,11,FALSE)),"", VLOOKUP(F131,$AI$2:$AS$5000,11,FALSE))</f>
        <v>0</v>
      </c>
      <c r="AI131" s="327" t="s">
        <v>1888</v>
      </c>
      <c r="AJ131" s="327">
        <v>1805227</v>
      </c>
      <c r="AK131" s="327">
        <v>5783462</v>
      </c>
      <c r="AL131" s="327">
        <v>2</v>
      </c>
      <c r="AM131" s="327">
        <v>2</v>
      </c>
      <c r="AN131" s="327">
        <v>21</v>
      </c>
      <c r="AO131" s="327">
        <v>1</v>
      </c>
      <c r="AP131" s="327">
        <v>0</v>
      </c>
      <c r="AQ131" s="327">
        <v>0</v>
      </c>
      <c r="AR131" s="327">
        <v>0</v>
      </c>
      <c r="AS131" s="327"/>
    </row>
    <row r="132" spans="1:50" ht="26.25" thickBot="1">
      <c r="A132" s="211">
        <f t="shared" si="706"/>
        <v>0</v>
      </c>
      <c r="B132" s="23" t="str">
        <f t="shared" ref="B132:D132" si="1351">B130</f>
        <v>GGFV52FA</v>
      </c>
      <c r="C132" s="219" t="str">
        <f t="shared" si="1351"/>
        <v>Recommended</v>
      </c>
      <c r="D132" s="45" t="str">
        <f t="shared" si="1351"/>
        <v>AF. 7.4.1</v>
      </c>
      <c r="E132" s="24" t="str">
        <f>Labels!$C$104</f>
        <v>Answer 2 / Evidence</v>
      </c>
      <c r="F132" s="221"/>
      <c r="G132" s="222"/>
      <c r="H132" s="25" t="str">
        <f t="shared" si="1336"/>
        <v/>
      </c>
      <c r="I132" s="25" t="str">
        <f t="shared" si="1337"/>
        <v/>
      </c>
      <c r="J132" s="25" t="str">
        <f t="shared" si="1338"/>
        <v/>
      </c>
      <c r="K132" s="25" t="str">
        <f t="shared" si="1339"/>
        <v>X</v>
      </c>
      <c r="L132" s="27" t="str">
        <f t="shared" ref="L132" si="1352">L130</f>
        <v/>
      </c>
      <c r="M132" s="21"/>
      <c r="N132" s="22" t="e">
        <f t="shared" si="1341"/>
        <v>#VALUE!</v>
      </c>
      <c r="O132" s="22" t="str">
        <f t="shared" ref="O132" si="1353">IF(ISERR(N132),D130,N132)</f>
        <v>AF. 7.4.1</v>
      </c>
      <c r="P132" s="22" t="str">
        <f t="shared" si="1343"/>
        <v/>
      </c>
      <c r="Q132" s="22" t="str">
        <f t="shared" si="1344"/>
        <v/>
      </c>
      <c r="R132" s="9" t="e">
        <f t="shared" si="1345"/>
        <v>#N/A</v>
      </c>
      <c r="S132" s="9">
        <f t="shared" si="1346"/>
        <v>0</v>
      </c>
      <c r="T132" s="9" t="e">
        <f t="shared" si="1347"/>
        <v>#N/A</v>
      </c>
      <c r="U132" s="9">
        <f t="shared" si="1348"/>
        <v>0</v>
      </c>
      <c r="V132" s="9">
        <f t="shared" ref="V132" si="1354">IF(U132=0,U131,U132)</f>
        <v>2</v>
      </c>
      <c r="W132" s="346">
        <v>2</v>
      </c>
      <c r="X132" s="9" t="e">
        <f t="shared" si="1349"/>
        <v>#N/A</v>
      </c>
      <c r="Y132" s="348"/>
      <c r="Z132" s="9">
        <f>SUM(Y$7:Y132)</f>
        <v>0</v>
      </c>
      <c r="AE132" s="9">
        <f t="shared" ref="AE132" si="1355">MIN(AH132,V132)</f>
        <v>2</v>
      </c>
      <c r="AH132" s="9">
        <v>2</v>
      </c>
      <c r="AI132" s="327" t="s">
        <v>1889</v>
      </c>
      <c r="AJ132" s="327">
        <v>1805228</v>
      </c>
      <c r="AK132" s="327">
        <v>5783467</v>
      </c>
      <c r="AL132" s="327">
        <v>0</v>
      </c>
      <c r="AM132" s="327">
        <v>6</v>
      </c>
      <c r="AN132" s="327">
        <v>21</v>
      </c>
      <c r="AO132" s="327">
        <v>1</v>
      </c>
      <c r="AP132" s="327">
        <v>0</v>
      </c>
      <c r="AQ132" s="327">
        <v>1</v>
      </c>
      <c r="AR132" s="327">
        <v>0</v>
      </c>
      <c r="AS132" s="327"/>
      <c r="AU132" s="9">
        <v>0</v>
      </c>
      <c r="AV132" s="9">
        <f>U131</f>
        <v>2</v>
      </c>
    </row>
    <row r="133" spans="1:50" ht="76.5">
      <c r="A133" s="211">
        <f t="shared" si="706"/>
        <v>0</v>
      </c>
      <c r="B133" s="67" t="s">
        <v>1158</v>
      </c>
      <c r="C133" s="142" t="s">
        <v>1093</v>
      </c>
      <c r="D133" s="43" t="s">
        <v>2457</v>
      </c>
      <c r="E133" s="217" t="str">
        <f>Labels!$C$54</f>
        <v>Control Point</v>
      </c>
      <c r="F133" s="26" t="s">
        <v>2458</v>
      </c>
      <c r="G133" s="30" t="str">
        <f>IF(OR(ISERR(P134),ISERR(P135),ISERR(Q134),ISERR(Q135)),Labels!$C$94,Q133)</f>
        <v>Input Accepted</v>
      </c>
      <c r="H133" s="15" t="str">
        <f t="shared" ref="H133" si="1356">IF(F134&lt;&gt;"",IF(TRIM(VLOOKUP(F134,$AI$2:$AR$5000,8,FALSE))="1","X",""),"")</f>
        <v/>
      </c>
      <c r="I133" s="15" t="str">
        <f t="shared" ref="I133" si="1357">IF(F134&lt;&gt;"",IF(TRIM(VLOOKUP(F134,$AI$2:$AR$5000,9,FALSE))="1","X",""),"")</f>
        <v/>
      </c>
      <c r="J133" s="15" t="str">
        <f t="shared" ref="J133" si="1358">IF(TRIM(""&amp;G135)&lt;&gt;"","X","")</f>
        <v/>
      </c>
      <c r="K133" s="15" t="str">
        <f t="shared" ref="K133" si="1359">IF(TRIM(""&amp;G134)&lt;&gt;"","X","")</f>
        <v>X</v>
      </c>
      <c r="L133" s="31" t="str">
        <f>IF(G133&lt;&gt;Labels!$C$92,"X","")</f>
        <v/>
      </c>
      <c r="M133" s="16"/>
      <c r="N133" s="17">
        <v>1805223</v>
      </c>
      <c r="O133" s="17">
        <v>15573</v>
      </c>
      <c r="P133" s="17"/>
      <c r="Q133" s="22" t="str">
        <f>IF(F134="",Labels!$C$93,R133)</f>
        <v>Input Accepted</v>
      </c>
      <c r="R133" s="9" t="str">
        <f t="shared" ref="R133" si="1360"><![CDATA[IF(OR(O134&""<>D133&"",O135&""<>D133&""),"You are not allowed to copy cells in the answer column. Press Ctrl-z immediately to attempt to fix this error.",S133)]]></f>
        <v>Input Accepted</v>
      </c>
      <c r="S133" s="9" t="str">
        <f>IF(AND(OR(H133="X",S134=6,C133=Labels!$C$49,C133=Labels!$C$46,AX133="Y"),Q134=""),Labels!$C$95,T133)</f>
        <v>Input Accepted</v>
      </c>
      <c r="T133" s="345" t="str">
        <f>IF(OR(S135=6,AND(S135&gt;0,S134=6)),Labels!$C$96,IF(S135=1,Labels!$C$143,U133))</f>
        <v>Input Accepted</v>
      </c>
      <c r="U133" s="9" t="str">
        <f>IF(AND(S135&gt;0,U135&lt;=U134),Labels!C$97,V133)</f>
        <v>Input Accepted</v>
      </c>
      <c r="V133" s="9" t="str">
        <f>IF(AND(S135&gt;0,Q135=""),Labels!$C$98,W133)</f>
        <v>Input Accepted</v>
      </c>
      <c r="W133" s="9" t="str">
        <f>IF(AND(S135=0,Q135&lt;&gt;""),Labels!$C$99,Labels!$C$92)</f>
        <v>Input Accepted</v>
      </c>
      <c r="Y133" s="9">
        <f t="shared" ref="Y133" si="1361">IF(H133="X",1,0)</f>
        <v>0</v>
      </c>
      <c r="Z133" s="9">
        <f>SUM(Y$7:Y133)</f>
        <v>0</v>
      </c>
      <c r="AA133" s="9" t="str">
        <f t="shared" ref="AA133" si="1362">Q134</f>
        <v>None</v>
      </c>
      <c r="AB133" s="9">
        <f t="shared" ref="AB133" si="1363">VLOOKUP(P134,$AI$2:$AN$5000,6,FALSE)</f>
        <v>21</v>
      </c>
      <c r="AC133" s="9" t="str">
        <f t="shared" ref="AC133" si="1364">Q135</f>
        <v/>
      </c>
      <c r="AD133" s="9">
        <f t="shared" ref="AD133" si="1365">IF(TRIM(F134)="",1,0)</f>
        <v>0</v>
      </c>
      <c r="AF133" s="346">
        <f t="shared" ref="AF133" si="1366">SUM($AD$7:$AD$5000)</f>
        <v>0</v>
      </c>
      <c r="AG133" s="9">
        <f>IF(AND(H133="X",C133=Labels!C175),1,0)</f>
        <v>0</v>
      </c>
      <c r="AI133" s="327" t="s">
        <v>1890</v>
      </c>
      <c r="AJ133" s="327">
        <v>1805228</v>
      </c>
      <c r="AK133" s="327">
        <v>5783466</v>
      </c>
      <c r="AL133" s="327">
        <v>0</v>
      </c>
      <c r="AM133" s="327">
        <v>5</v>
      </c>
      <c r="AN133" s="327">
        <v>21</v>
      </c>
      <c r="AO133" s="327">
        <v>0</v>
      </c>
      <c r="AP133" s="327">
        <v>1</v>
      </c>
      <c r="AQ133" s="327">
        <v>0</v>
      </c>
      <c r="AR133" s="327">
        <v>0</v>
      </c>
      <c r="AS133" s="327"/>
      <c r="AX133" s="9" t="s">
        <v>664</v>
      </c>
    </row>
    <row r="134" spans="1:50" ht="25.5">
      <c r="A134" s="211">
        <f t="shared" si="706"/>
        <v>0</v>
      </c>
      <c r="B134" s="18" t="s">
        <v>1158</v>
      </c>
      <c r="C134" s="218" t="str">
        <f t="shared" ref="C134" si="1367">C133</f>
        <v>Major Must</v>
      </c>
      <c r="D134" s="44" t="str">
        <f t="shared" ref="D134" si="1368">D133</f>
        <v>AF. 8.1</v>
      </c>
      <c r="E134" s="19" t="str">
        <f>Labels!$C$103</f>
        <v>Answer 1 / Comment</v>
      </c>
      <c r="F134" s="62" t="str">
        <f>$AI$120</f>
        <v>AF. 8.1 -Yes</v>
      </c>
      <c r="G134" s="46" t="s">
        <v>2826</v>
      </c>
      <c r="H134" s="20" t="str">
        <f t="shared" ref="H134:H135" si="1369">H133</f>
        <v/>
      </c>
      <c r="I134" s="20" t="str">
        <f t="shared" ref="I134:I135" si="1370">I133</f>
        <v/>
      </c>
      <c r="J134" s="20" t="str">
        <f t="shared" ref="J134:J135" si="1371">J133</f>
        <v/>
      </c>
      <c r="K134" s="20" t="str">
        <f t="shared" ref="K134:K135" si="1372">K133</f>
        <v>X</v>
      </c>
      <c r="L134" s="28" t="str">
        <f t="shared" ref="L134" si="1373">L133</f>
        <v/>
      </c>
      <c r="M134" s="21"/>
      <c r="N134" s="22" t="str">
        <f t="shared" ref="N134:N135" si="1374">LEFT(F134,FIND(" -",F134)-1)</f>
        <v>AF. 8.1</v>
      </c>
      <c r="O134" s="22" t="str">
        <f t="shared" ref="O134" si="1375">IF(ISERR(N134),D133,N134)</f>
        <v>AF. 8.1</v>
      </c>
      <c r="P134" s="22" t="str">
        <f t="shared" ref="P134:P135" si="1376">TRIM(F134&amp;"")</f>
        <v>AF. 8.1 -Yes</v>
      </c>
      <c r="Q134" s="22" t="str">
        <f t="shared" ref="Q134:Q135" si="1377">TRIM(G134&amp;"")</f>
        <v>None</v>
      </c>
      <c r="R134" s="9">
        <f t="shared" ref="R134:R135" si="1378">VLOOKUP(F134,$AI$2:$AM$5000,5,FALSE)</f>
        <v>2</v>
      </c>
      <c r="S134" s="9">
        <f t="shared" ref="S134:S135" si="1379">IF(ISNA(R134),0,R134)</f>
        <v>2</v>
      </c>
      <c r="T134" s="9">
        <f t="shared" ref="T134:T135" si="1380">VLOOKUP(F134,$AI$2:$AL$5000,4,FALSE)</f>
        <v>2</v>
      </c>
      <c r="U134" s="9">
        <f t="shared" ref="U134:U135" si="1381">IF(ISNA(T134),0,T134)</f>
        <v>2</v>
      </c>
      <c r="X134" s="9">
        <f t="shared" ref="X134:X135" si="1382">VLOOKUP(F134,$AI$2:$AL$5000,3,FALSE)</f>
        <v>5783452</v>
      </c>
      <c r="Y134" s="348"/>
      <c r="Z134" s="9">
        <f>SUM(Y$7:Y134)</f>
        <v>0</v>
      </c>
      <c r="AC134" s="349">
        <f t="shared" ref="AC134" si="1383">IF(ISNA(VLOOKUP(F134,$AI$2:$AS$5000,11,FALSE)),"", VLOOKUP(F134,$AI$2:$AS$5000,11,FALSE))</f>
        <v>0</v>
      </c>
      <c r="AI134" s="327" t="s">
        <v>1891</v>
      </c>
      <c r="AJ134" s="327">
        <v>1805228</v>
      </c>
      <c r="AK134" s="327">
        <v>5783465</v>
      </c>
      <c r="AL134" s="327">
        <v>2</v>
      </c>
      <c r="AM134" s="327">
        <v>2</v>
      </c>
      <c r="AN134" s="327">
        <v>21</v>
      </c>
      <c r="AO134" s="327">
        <v>1</v>
      </c>
      <c r="AP134" s="327">
        <v>0</v>
      </c>
      <c r="AQ134" s="327">
        <v>0</v>
      </c>
      <c r="AR134" s="327">
        <v>0</v>
      </c>
      <c r="AS134" s="327"/>
    </row>
    <row r="135" spans="1:50" ht="26.25" thickBot="1">
      <c r="A135" s="211">
        <f t="shared" si="706"/>
        <v>0</v>
      </c>
      <c r="B135" s="23" t="str">
        <f t="shared" ref="B135:D135" si="1384">B133</f>
        <v>GGFV52FA</v>
      </c>
      <c r="C135" s="219" t="str">
        <f t="shared" si="1384"/>
        <v>Major Must</v>
      </c>
      <c r="D135" s="45" t="str">
        <f t="shared" si="1384"/>
        <v>AF. 8.1</v>
      </c>
      <c r="E135" s="24" t="str">
        <f>Labels!$C$104</f>
        <v>Answer 2 / Evidence</v>
      </c>
      <c r="F135" s="221"/>
      <c r="G135" s="222"/>
      <c r="H135" s="25" t="str">
        <f t="shared" si="1369"/>
        <v/>
      </c>
      <c r="I135" s="25" t="str">
        <f t="shared" si="1370"/>
        <v/>
      </c>
      <c r="J135" s="25" t="str">
        <f t="shared" si="1371"/>
        <v/>
      </c>
      <c r="K135" s="25" t="str">
        <f t="shared" si="1372"/>
        <v>X</v>
      </c>
      <c r="L135" s="27" t="str">
        <f t="shared" ref="L135" si="1385">L133</f>
        <v/>
      </c>
      <c r="M135" s="21"/>
      <c r="N135" s="22" t="e">
        <f t="shared" si="1374"/>
        <v>#VALUE!</v>
      </c>
      <c r="O135" s="22" t="str">
        <f t="shared" ref="O135" si="1386">IF(ISERR(N135),D133,N135)</f>
        <v>AF. 8.1</v>
      </c>
      <c r="P135" s="22" t="str">
        <f t="shared" si="1376"/>
        <v/>
      </c>
      <c r="Q135" s="22" t="str">
        <f t="shared" si="1377"/>
        <v/>
      </c>
      <c r="R135" s="9" t="e">
        <f t="shared" si="1378"/>
        <v>#N/A</v>
      </c>
      <c r="S135" s="9">
        <f t="shared" si="1379"/>
        <v>0</v>
      </c>
      <c r="T135" s="9" t="e">
        <f t="shared" si="1380"/>
        <v>#N/A</v>
      </c>
      <c r="U135" s="9">
        <f t="shared" si="1381"/>
        <v>0</v>
      </c>
      <c r="V135" s="9">
        <f t="shared" ref="V135" si="1387">IF(U135=0,U134,U135)</f>
        <v>2</v>
      </c>
      <c r="W135" s="346">
        <v>2</v>
      </c>
      <c r="X135" s="9" t="e">
        <f t="shared" si="1382"/>
        <v>#N/A</v>
      </c>
      <c r="Y135" s="348"/>
      <c r="Z135" s="9">
        <f>SUM(Y$7:Y135)</f>
        <v>0</v>
      </c>
      <c r="AE135" s="9">
        <f t="shared" ref="AE135" si="1388">MIN(AH135,V135)</f>
        <v>2</v>
      </c>
      <c r="AH135" s="9">
        <v>2</v>
      </c>
      <c r="AI135" s="327" t="s">
        <v>1892</v>
      </c>
      <c r="AJ135" s="327">
        <v>1805229</v>
      </c>
      <c r="AK135" s="327">
        <v>5783470</v>
      </c>
      <c r="AL135" s="327">
        <v>0</v>
      </c>
      <c r="AM135" s="327">
        <v>6</v>
      </c>
      <c r="AN135" s="327">
        <v>21</v>
      </c>
      <c r="AO135" s="327">
        <v>1</v>
      </c>
      <c r="AP135" s="327">
        <v>0</v>
      </c>
      <c r="AQ135" s="327">
        <v>1</v>
      </c>
      <c r="AR135" s="327">
        <v>0</v>
      </c>
      <c r="AS135" s="327"/>
      <c r="AU135" s="9">
        <v>0</v>
      </c>
      <c r="AV135" s="9">
        <f>U134</f>
        <v>2</v>
      </c>
    </row>
    <row r="136" spans="1:50" ht="63.75">
      <c r="A136" s="211">
        <f t="shared" si="706"/>
        <v>0</v>
      </c>
      <c r="B136" s="67" t="s">
        <v>1158</v>
      </c>
      <c r="C136" s="142" t="s">
        <v>1093</v>
      </c>
      <c r="D136" s="43" t="s">
        <v>2459</v>
      </c>
      <c r="E136" s="217" t="str">
        <f>Labels!$C$54</f>
        <v>Control Point</v>
      </c>
      <c r="F136" s="26" t="s">
        <v>2460</v>
      </c>
      <c r="G136" s="30" t="str">
        <f>IF(OR(ISERR(P137),ISERR(P138),ISERR(Q137),ISERR(Q138)),Labels!$C$94,Q136)</f>
        <v>Input Accepted</v>
      </c>
      <c r="H136" s="15" t="str">
        <f t="shared" ref="H136" si="1389">IF(F137&lt;&gt;"",IF(TRIM(VLOOKUP(F137,$AI$2:$AR$5000,8,FALSE))="1","X",""),"")</f>
        <v/>
      </c>
      <c r="I136" s="15" t="str">
        <f t="shared" ref="I136" si="1390">IF(F137&lt;&gt;"",IF(TRIM(VLOOKUP(F137,$AI$2:$AR$5000,9,FALSE))="1","X",""),"")</f>
        <v/>
      </c>
      <c r="J136" s="15" t="str">
        <f t="shared" ref="J136" si="1391">IF(TRIM(""&amp;G138)&lt;&gt;"","X","")</f>
        <v/>
      </c>
      <c r="K136" s="15" t="str">
        <f t="shared" ref="K136" si="1392">IF(TRIM(""&amp;G137)&lt;&gt;"","X","")</f>
        <v>X</v>
      </c>
      <c r="L136" s="31" t="str">
        <f>IF(G136&lt;&gt;Labels!$C$92,"X","")</f>
        <v/>
      </c>
      <c r="M136" s="16"/>
      <c r="N136" s="17">
        <v>1805224</v>
      </c>
      <c r="O136" s="17">
        <v>15573</v>
      </c>
      <c r="P136" s="17"/>
      <c r="Q136" s="22" t="str">
        <f>IF(F137="",Labels!$C$93,R136)</f>
        <v>Input Accepted</v>
      </c>
      <c r="R136" s="9" t="str">
        <f t="shared" ref="R136" si="1393"><![CDATA[IF(OR(O137&""<>D136&"",O138&""<>D136&""),"You are not allowed to copy cells in the answer column. Press Ctrl-z immediately to attempt to fix this error.",S136)]]></f>
        <v>Input Accepted</v>
      </c>
      <c r="S136" s="9" t="str">
        <f>IF(AND(OR(H136="X",S137=6,C136=Labels!$C$49,C136=Labels!$C$46,AX136="Y"),Q137=""),Labels!$C$95,T136)</f>
        <v>Input Accepted</v>
      </c>
      <c r="T136" s="345" t="str">
        <f>IF(OR(S138=6,AND(S138&gt;0,S137=6)),Labels!$C$96,IF(S138=1,Labels!$C$143,U136))</f>
        <v>Input Accepted</v>
      </c>
      <c r="U136" s="9" t="str">
        <f>IF(AND(S138&gt;0,U138&lt;=U137),Labels!C$97,V136)</f>
        <v>Input Accepted</v>
      </c>
      <c r="V136" s="9" t="str">
        <f>IF(AND(S138&gt;0,Q138=""),Labels!$C$98,W136)</f>
        <v>Input Accepted</v>
      </c>
      <c r="W136" s="9" t="str">
        <f>IF(AND(S138=0,Q138&lt;&gt;""),Labels!$C$99,Labels!$C$92)</f>
        <v>Input Accepted</v>
      </c>
      <c r="Y136" s="9">
        <f t="shared" ref="Y136" si="1394">IF(H136="X",1,0)</f>
        <v>0</v>
      </c>
      <c r="Z136" s="9">
        <f>SUM(Y$7:Y136)</f>
        <v>0</v>
      </c>
      <c r="AA136" s="9" t="str">
        <f t="shared" ref="AA136" si="1395">Q137</f>
        <v>None</v>
      </c>
      <c r="AB136" s="9">
        <f t="shared" ref="AB136" si="1396">VLOOKUP(P137,$AI$2:$AN$5000,6,FALSE)</f>
        <v>21</v>
      </c>
      <c r="AC136" s="9" t="str">
        <f t="shared" ref="AC136" si="1397">Q138</f>
        <v/>
      </c>
      <c r="AD136" s="9">
        <f t="shared" ref="AD136" si="1398">IF(TRIM(F137)="",1,0)</f>
        <v>0</v>
      </c>
      <c r="AF136" s="346">
        <f t="shared" ref="AF136" si="1399">SUM($AD$7:$AD$5000)</f>
        <v>0</v>
      </c>
      <c r="AG136" s="9">
        <f>IF(AND(H136="X",C136=Labels!C178),1,0)</f>
        <v>0</v>
      </c>
      <c r="AI136" s="327" t="s">
        <v>1893</v>
      </c>
      <c r="AJ136" s="327">
        <v>1805229</v>
      </c>
      <c r="AK136" s="327">
        <v>5783469</v>
      </c>
      <c r="AL136" s="327">
        <v>0</v>
      </c>
      <c r="AM136" s="327">
        <v>5</v>
      </c>
      <c r="AN136" s="327">
        <v>21</v>
      </c>
      <c r="AO136" s="327">
        <v>0</v>
      </c>
      <c r="AP136" s="327">
        <v>1</v>
      </c>
      <c r="AQ136" s="327">
        <v>0</v>
      </c>
      <c r="AR136" s="327">
        <v>0</v>
      </c>
      <c r="AS136" s="327"/>
      <c r="AX136" s="9" t="s">
        <v>664</v>
      </c>
    </row>
    <row r="137" spans="1:50" ht="25.5">
      <c r="A137" s="211">
        <f t="shared" si="706"/>
        <v>0</v>
      </c>
      <c r="B137" s="18" t="s">
        <v>1158</v>
      </c>
      <c r="C137" s="218" t="str">
        <f t="shared" ref="C137" si="1400">C136</f>
        <v>Major Must</v>
      </c>
      <c r="D137" s="44" t="str">
        <f t="shared" ref="D137" si="1401">D136</f>
        <v>AF. 9.1</v>
      </c>
      <c r="E137" s="19" t="str">
        <f>Labels!$C$103</f>
        <v>Answer 1 / Comment</v>
      </c>
      <c r="F137" s="62" t="str">
        <f>$AI$122</f>
        <v>AF. 9.1 -Yes</v>
      </c>
      <c r="G137" s="46" t="s">
        <v>2826</v>
      </c>
      <c r="H137" s="20" t="str">
        <f t="shared" ref="H137:H138" si="1402">H136</f>
        <v/>
      </c>
      <c r="I137" s="20" t="str">
        <f t="shared" ref="I137:I138" si="1403">I136</f>
        <v/>
      </c>
      <c r="J137" s="20" t="str">
        <f t="shared" ref="J137:J138" si="1404">J136</f>
        <v/>
      </c>
      <c r="K137" s="20" t="str">
        <f t="shared" ref="K137:K138" si="1405">K136</f>
        <v>X</v>
      </c>
      <c r="L137" s="28" t="str">
        <f t="shared" ref="L137" si="1406">L136</f>
        <v/>
      </c>
      <c r="M137" s="21"/>
      <c r="N137" s="22" t="str">
        <f t="shared" ref="N137:N138" si="1407">LEFT(F137,FIND(" -",F137)-1)</f>
        <v>AF. 9.1</v>
      </c>
      <c r="O137" s="22" t="str">
        <f t="shared" ref="O137" si="1408">IF(ISERR(N137),D136,N137)</f>
        <v>AF. 9.1</v>
      </c>
      <c r="P137" s="22" t="str">
        <f t="shared" ref="P137:P138" si="1409">TRIM(F137&amp;"")</f>
        <v>AF. 9.1 -Yes</v>
      </c>
      <c r="Q137" s="22" t="str">
        <f t="shared" ref="Q137:Q138" si="1410">TRIM(G137&amp;"")</f>
        <v>None</v>
      </c>
      <c r="R137" s="9">
        <f t="shared" ref="R137:R138" si="1411">VLOOKUP(F137,$AI$2:$AM$5000,5,FALSE)</f>
        <v>2</v>
      </c>
      <c r="S137" s="9">
        <f t="shared" ref="S137:S138" si="1412">IF(ISNA(R137),0,R137)</f>
        <v>2</v>
      </c>
      <c r="T137" s="9">
        <f t="shared" ref="T137:T138" si="1413">VLOOKUP(F137,$AI$2:$AL$5000,4,FALSE)</f>
        <v>2</v>
      </c>
      <c r="U137" s="9">
        <f t="shared" ref="U137:U138" si="1414">IF(ISNA(T137),0,T137)</f>
        <v>2</v>
      </c>
      <c r="X137" s="9">
        <f t="shared" ref="X137:X138" si="1415">VLOOKUP(F137,$AI$2:$AL$5000,3,FALSE)</f>
        <v>5783454</v>
      </c>
      <c r="Y137" s="348"/>
      <c r="Z137" s="9">
        <f>SUM(Y$7:Y137)</f>
        <v>0</v>
      </c>
      <c r="AC137" s="349">
        <f t="shared" ref="AC137" si="1416">IF(ISNA(VLOOKUP(F137,$AI$2:$AS$5000,11,FALSE)),"", VLOOKUP(F137,$AI$2:$AS$5000,11,FALSE))</f>
        <v>0</v>
      </c>
      <c r="AI137" s="327" t="s">
        <v>1894</v>
      </c>
      <c r="AJ137" s="327">
        <v>1805229</v>
      </c>
      <c r="AK137" s="327">
        <v>5783468</v>
      </c>
      <c r="AL137" s="327">
        <v>2</v>
      </c>
      <c r="AM137" s="327">
        <v>2</v>
      </c>
      <c r="AN137" s="327">
        <v>21</v>
      </c>
      <c r="AO137" s="327">
        <v>1</v>
      </c>
      <c r="AP137" s="327">
        <v>0</v>
      </c>
      <c r="AQ137" s="327">
        <v>0</v>
      </c>
      <c r="AR137" s="327">
        <v>0</v>
      </c>
      <c r="AS137" s="327"/>
    </row>
    <row r="138" spans="1:50" ht="26.25" thickBot="1">
      <c r="A138" s="211">
        <f t="shared" ref="A138:A201" si="1417">Z138</f>
        <v>0</v>
      </c>
      <c r="B138" s="23" t="str">
        <f t="shared" ref="B138:D138" si="1418">B136</f>
        <v>GGFV52FA</v>
      </c>
      <c r="C138" s="219" t="str">
        <f t="shared" si="1418"/>
        <v>Major Must</v>
      </c>
      <c r="D138" s="45" t="str">
        <f t="shared" si="1418"/>
        <v>AF. 9.1</v>
      </c>
      <c r="E138" s="24" t="str">
        <f>Labels!$C$104</f>
        <v>Answer 2 / Evidence</v>
      </c>
      <c r="F138" s="221"/>
      <c r="G138" s="222"/>
      <c r="H138" s="25" t="str">
        <f t="shared" si="1402"/>
        <v/>
      </c>
      <c r="I138" s="25" t="str">
        <f t="shared" si="1403"/>
        <v/>
      </c>
      <c r="J138" s="25" t="str">
        <f t="shared" si="1404"/>
        <v/>
      </c>
      <c r="K138" s="25" t="str">
        <f t="shared" si="1405"/>
        <v>X</v>
      </c>
      <c r="L138" s="27" t="str">
        <f t="shared" ref="L138" si="1419">L136</f>
        <v/>
      </c>
      <c r="M138" s="21"/>
      <c r="N138" s="22" t="e">
        <f t="shared" si="1407"/>
        <v>#VALUE!</v>
      </c>
      <c r="O138" s="22" t="str">
        <f t="shared" ref="O138" si="1420">IF(ISERR(N138),D136,N138)</f>
        <v>AF. 9.1</v>
      </c>
      <c r="P138" s="22" t="str">
        <f t="shared" si="1409"/>
        <v/>
      </c>
      <c r="Q138" s="22" t="str">
        <f t="shared" si="1410"/>
        <v/>
      </c>
      <c r="R138" s="9" t="e">
        <f t="shared" si="1411"/>
        <v>#N/A</v>
      </c>
      <c r="S138" s="9">
        <f t="shared" si="1412"/>
        <v>0</v>
      </c>
      <c r="T138" s="9" t="e">
        <f t="shared" si="1413"/>
        <v>#N/A</v>
      </c>
      <c r="U138" s="9">
        <f t="shared" si="1414"/>
        <v>0</v>
      </c>
      <c r="V138" s="9">
        <f t="shared" ref="V138" si="1421">IF(U138=0,U137,U138)</f>
        <v>2</v>
      </c>
      <c r="W138" s="346">
        <v>2</v>
      </c>
      <c r="X138" s="9" t="e">
        <f t="shared" si="1415"/>
        <v>#N/A</v>
      </c>
      <c r="Y138" s="348"/>
      <c r="Z138" s="9">
        <f>SUM(Y$7:Y138)</f>
        <v>0</v>
      </c>
      <c r="AE138" s="9">
        <f t="shared" ref="AE138" si="1422">MIN(AH138,V138)</f>
        <v>2</v>
      </c>
      <c r="AH138" s="9">
        <v>2</v>
      </c>
      <c r="AI138" s="327" t="s">
        <v>1895</v>
      </c>
      <c r="AJ138" s="327">
        <v>1805230</v>
      </c>
      <c r="AK138" s="327">
        <v>5783473</v>
      </c>
      <c r="AL138" s="327">
        <v>0</v>
      </c>
      <c r="AM138" s="327">
        <v>6</v>
      </c>
      <c r="AN138" s="327">
        <v>21</v>
      </c>
      <c r="AO138" s="327">
        <v>1</v>
      </c>
      <c r="AP138" s="327">
        <v>0</v>
      </c>
      <c r="AQ138" s="327">
        <v>1</v>
      </c>
      <c r="AR138" s="327">
        <v>0</v>
      </c>
      <c r="AS138" s="327"/>
      <c r="AU138" s="9">
        <v>0</v>
      </c>
      <c r="AV138" s="9">
        <f>U137</f>
        <v>2</v>
      </c>
    </row>
    <row r="139" spans="1:50" ht="38.25">
      <c r="A139" s="211">
        <f t="shared" si="1417"/>
        <v>0</v>
      </c>
      <c r="B139" s="67" t="s">
        <v>1158</v>
      </c>
      <c r="C139" s="142" t="s">
        <v>1093</v>
      </c>
      <c r="D139" s="43" t="s">
        <v>2461</v>
      </c>
      <c r="E139" s="217" t="str">
        <f>Labels!$C$54</f>
        <v>Control Point</v>
      </c>
      <c r="F139" s="26" t="s">
        <v>2462</v>
      </c>
      <c r="G139" s="30" t="str">
        <f>IF(OR(ISERR(P140),ISERR(P141),ISERR(Q140),ISERR(Q141)),Labels!$C$94,Q139)</f>
        <v>Input Accepted</v>
      </c>
      <c r="H139" s="15" t="str">
        <f t="shared" ref="H139" si="1423">IF(F140&lt;&gt;"",IF(TRIM(VLOOKUP(F140,$AI$2:$AR$5000,8,FALSE))="1","X",""),"")</f>
        <v/>
      </c>
      <c r="I139" s="15" t="str">
        <f t="shared" ref="I139" si="1424">IF(F140&lt;&gt;"",IF(TRIM(VLOOKUP(F140,$AI$2:$AR$5000,9,FALSE))="1","X",""),"")</f>
        <v/>
      </c>
      <c r="J139" s="15" t="str">
        <f t="shared" ref="J139" si="1425">IF(TRIM(""&amp;G141)&lt;&gt;"","X","")</f>
        <v/>
      </c>
      <c r="K139" s="15" t="str">
        <f t="shared" ref="K139" si="1426">IF(TRIM(""&amp;G140)&lt;&gt;"","X","")</f>
        <v>X</v>
      </c>
      <c r="L139" s="31" t="str">
        <f>IF(G139&lt;&gt;Labels!$C$92,"X","")</f>
        <v/>
      </c>
      <c r="M139" s="16"/>
      <c r="N139" s="17">
        <v>1805225</v>
      </c>
      <c r="O139" s="17">
        <v>15573</v>
      </c>
      <c r="P139" s="17"/>
      <c r="Q139" s="22" t="str">
        <f>IF(F140="",Labels!$C$93,R139)</f>
        <v>Input Accepted</v>
      </c>
      <c r="R139" s="9" t="str">
        <f t="shared" ref="R139" si="1427"><![CDATA[IF(OR(O140&""<>D139&"",O141&""<>D139&""),"You are not allowed to copy cells in the answer column. Press Ctrl-z immediately to attempt to fix this error.",S139)]]></f>
        <v>Input Accepted</v>
      </c>
      <c r="S139" s="9" t="str">
        <f>IF(AND(OR(H139="X",S140=6,C139=Labels!$C$49,C139=Labels!$C$46,AX139="Y"),Q140=""),Labels!$C$95,T139)</f>
        <v>Input Accepted</v>
      </c>
      <c r="T139" s="345" t="str">
        <f>IF(OR(S141=6,AND(S141&gt;0,S140=6)),Labels!$C$96,IF(S141=1,Labels!$C$143,U139))</f>
        <v>Input Accepted</v>
      </c>
      <c r="U139" s="9" t="str">
        <f>IF(AND(S141&gt;0,U141&lt;=U140),Labels!C$97,V139)</f>
        <v>Input Accepted</v>
      </c>
      <c r="V139" s="9" t="str">
        <f>IF(AND(S141&gt;0,Q141=""),Labels!$C$98,W139)</f>
        <v>Input Accepted</v>
      </c>
      <c r="W139" s="9" t="str">
        <f>IF(AND(S141=0,Q141&lt;&gt;""),Labels!$C$99,Labels!$C$92)</f>
        <v>Input Accepted</v>
      </c>
      <c r="Y139" s="9">
        <f t="shared" ref="Y139" si="1428">IF(H139="X",1,0)</f>
        <v>0</v>
      </c>
      <c r="Z139" s="9">
        <f>SUM(Y$7:Y139)</f>
        <v>0</v>
      </c>
      <c r="AA139" s="9" t="str">
        <f t="shared" ref="AA139" si="1429">Q140</f>
        <v>None</v>
      </c>
      <c r="AB139" s="9">
        <f t="shared" ref="AB139" si="1430">VLOOKUP(P140,$AI$2:$AN$5000,6,FALSE)</f>
        <v>21</v>
      </c>
      <c r="AC139" s="9" t="str">
        <f t="shared" ref="AC139" si="1431">Q141</f>
        <v/>
      </c>
      <c r="AD139" s="9">
        <f t="shared" ref="AD139" si="1432">IF(TRIM(F140)="",1,0)</f>
        <v>0</v>
      </c>
      <c r="AF139" s="346">
        <f t="shared" ref="AF139" si="1433">SUM($AD$7:$AD$5000)</f>
        <v>0</v>
      </c>
      <c r="AG139" s="9">
        <f>IF(AND(H139="X",C139=Labels!C181),1,0)</f>
        <v>0</v>
      </c>
      <c r="AI139" s="327" t="s">
        <v>1896</v>
      </c>
      <c r="AJ139" s="327">
        <v>1805230</v>
      </c>
      <c r="AK139" s="327">
        <v>5783472</v>
      </c>
      <c r="AL139" s="327">
        <v>0</v>
      </c>
      <c r="AM139" s="327">
        <v>5</v>
      </c>
      <c r="AN139" s="327">
        <v>21</v>
      </c>
      <c r="AO139" s="327">
        <v>0</v>
      </c>
      <c r="AP139" s="327">
        <v>1</v>
      </c>
      <c r="AQ139" s="327">
        <v>0</v>
      </c>
      <c r="AR139" s="327">
        <v>0</v>
      </c>
      <c r="AS139" s="327"/>
      <c r="AX139" s="9" t="s">
        <v>664</v>
      </c>
    </row>
    <row r="140" spans="1:50" ht="25.5">
      <c r="A140" s="211">
        <f t="shared" si="1417"/>
        <v>0</v>
      </c>
      <c r="B140" s="18" t="s">
        <v>1158</v>
      </c>
      <c r="C140" s="218" t="str">
        <f t="shared" ref="C140" si="1434">C139</f>
        <v>Major Must</v>
      </c>
      <c r="D140" s="44" t="str">
        <f t="shared" ref="D140" si="1435">D139</f>
        <v>AF. 10.1</v>
      </c>
      <c r="E140" s="19" t="str">
        <f>Labels!$C$103</f>
        <v>Answer 1 / Comment</v>
      </c>
      <c r="F140" s="62" t="str">
        <f>$AI$125</f>
        <v>AF. 10.1 -Yes</v>
      </c>
      <c r="G140" s="46" t="s">
        <v>2826</v>
      </c>
      <c r="H140" s="20" t="str">
        <f t="shared" ref="H140:H141" si="1436">H139</f>
        <v/>
      </c>
      <c r="I140" s="20" t="str">
        <f t="shared" ref="I140:I141" si="1437">I139</f>
        <v/>
      </c>
      <c r="J140" s="20" t="str">
        <f t="shared" ref="J140:J141" si="1438">J139</f>
        <v/>
      </c>
      <c r="K140" s="20" t="str">
        <f t="shared" ref="K140:K141" si="1439">K139</f>
        <v>X</v>
      </c>
      <c r="L140" s="28" t="str">
        <f t="shared" ref="L140" si="1440">L139</f>
        <v/>
      </c>
      <c r="M140" s="21"/>
      <c r="N140" s="22" t="str">
        <f t="shared" ref="N140:N141" si="1441">LEFT(F140,FIND(" -",F140)-1)</f>
        <v>AF. 10.1</v>
      </c>
      <c r="O140" s="22" t="str">
        <f t="shared" ref="O140" si="1442">IF(ISERR(N140),D139,N140)</f>
        <v>AF. 10.1</v>
      </c>
      <c r="P140" s="22" t="str">
        <f t="shared" ref="P140:P141" si="1443">TRIM(F140&amp;"")</f>
        <v>AF. 10.1 -Yes</v>
      </c>
      <c r="Q140" s="22" t="str">
        <f t="shared" ref="Q140:Q141" si="1444">TRIM(G140&amp;"")</f>
        <v>None</v>
      </c>
      <c r="R140" s="9">
        <f t="shared" ref="R140:R141" si="1445">VLOOKUP(F140,$AI$2:$AM$5000,5,FALSE)</f>
        <v>2</v>
      </c>
      <c r="S140" s="9">
        <f t="shared" ref="S140:S141" si="1446">IF(ISNA(R140),0,R140)</f>
        <v>2</v>
      </c>
      <c r="T140" s="9">
        <f t="shared" ref="T140:T141" si="1447">VLOOKUP(F140,$AI$2:$AL$5000,4,FALSE)</f>
        <v>2</v>
      </c>
      <c r="U140" s="9">
        <f t="shared" ref="U140:U141" si="1448">IF(ISNA(T140),0,T140)</f>
        <v>2</v>
      </c>
      <c r="X140" s="9">
        <f t="shared" ref="X140:X141" si="1449">VLOOKUP(F140,$AI$2:$AL$5000,3,FALSE)</f>
        <v>5783456</v>
      </c>
      <c r="Y140" s="348"/>
      <c r="Z140" s="9">
        <f>SUM(Y$7:Y140)</f>
        <v>0</v>
      </c>
      <c r="AC140" s="349">
        <f t="shared" ref="AC140" si="1450">IF(ISNA(VLOOKUP(F140,$AI$2:$AS$5000,11,FALSE)),"", VLOOKUP(F140,$AI$2:$AS$5000,11,FALSE))</f>
        <v>0</v>
      </c>
      <c r="AI140" s="327" t="s">
        <v>1897</v>
      </c>
      <c r="AJ140" s="327">
        <v>1805230</v>
      </c>
      <c r="AK140" s="327">
        <v>5783471</v>
      </c>
      <c r="AL140" s="327">
        <v>2</v>
      </c>
      <c r="AM140" s="327">
        <v>2</v>
      </c>
      <c r="AN140" s="327">
        <v>21</v>
      </c>
      <c r="AO140" s="327">
        <v>1</v>
      </c>
      <c r="AP140" s="327">
        <v>0</v>
      </c>
      <c r="AQ140" s="327">
        <v>0</v>
      </c>
      <c r="AR140" s="327">
        <v>0</v>
      </c>
      <c r="AS140" s="327"/>
    </row>
    <row r="141" spans="1:50" ht="26.25" thickBot="1">
      <c r="A141" s="211">
        <f t="shared" si="1417"/>
        <v>0</v>
      </c>
      <c r="B141" s="23" t="str">
        <f t="shared" ref="B141:D141" si="1451">B139</f>
        <v>GGFV52FA</v>
      </c>
      <c r="C141" s="219" t="str">
        <f t="shared" si="1451"/>
        <v>Major Must</v>
      </c>
      <c r="D141" s="45" t="str">
        <f t="shared" si="1451"/>
        <v>AF. 10.1</v>
      </c>
      <c r="E141" s="24" t="str">
        <f>Labels!$C$104</f>
        <v>Answer 2 / Evidence</v>
      </c>
      <c r="F141" s="221"/>
      <c r="G141" s="222"/>
      <c r="H141" s="25" t="str">
        <f t="shared" si="1436"/>
        <v/>
      </c>
      <c r="I141" s="25" t="str">
        <f t="shared" si="1437"/>
        <v/>
      </c>
      <c r="J141" s="25" t="str">
        <f t="shared" si="1438"/>
        <v/>
      </c>
      <c r="K141" s="25" t="str">
        <f t="shared" si="1439"/>
        <v>X</v>
      </c>
      <c r="L141" s="27" t="str">
        <f t="shared" ref="L141" si="1452">L139</f>
        <v/>
      </c>
      <c r="M141" s="21"/>
      <c r="N141" s="22" t="e">
        <f t="shared" si="1441"/>
        <v>#VALUE!</v>
      </c>
      <c r="O141" s="22" t="str">
        <f t="shared" ref="O141" si="1453">IF(ISERR(N141),D139,N141)</f>
        <v>AF. 10.1</v>
      </c>
      <c r="P141" s="22" t="str">
        <f t="shared" si="1443"/>
        <v/>
      </c>
      <c r="Q141" s="22" t="str">
        <f t="shared" si="1444"/>
        <v/>
      </c>
      <c r="R141" s="9" t="e">
        <f t="shared" si="1445"/>
        <v>#N/A</v>
      </c>
      <c r="S141" s="9">
        <f t="shared" si="1446"/>
        <v>0</v>
      </c>
      <c r="T141" s="9" t="e">
        <f t="shared" si="1447"/>
        <v>#N/A</v>
      </c>
      <c r="U141" s="9">
        <f t="shared" si="1448"/>
        <v>0</v>
      </c>
      <c r="V141" s="9">
        <f t="shared" ref="V141" si="1454">IF(U141=0,U140,U141)</f>
        <v>2</v>
      </c>
      <c r="W141" s="346">
        <v>2</v>
      </c>
      <c r="X141" s="9" t="e">
        <f t="shared" si="1449"/>
        <v>#N/A</v>
      </c>
      <c r="Y141" s="348"/>
      <c r="Z141" s="9">
        <f>SUM(Y$7:Y141)</f>
        <v>0</v>
      </c>
      <c r="AE141" s="9">
        <f t="shared" ref="AE141" si="1455">MIN(AH141,V141)</f>
        <v>2</v>
      </c>
      <c r="AH141" s="9">
        <v>2</v>
      </c>
      <c r="AI141" s="327" t="s">
        <v>1898</v>
      </c>
      <c r="AJ141" s="327">
        <v>1805231</v>
      </c>
      <c r="AK141" s="327">
        <v>5783476</v>
      </c>
      <c r="AL141" s="327">
        <v>0</v>
      </c>
      <c r="AM141" s="327">
        <v>6</v>
      </c>
      <c r="AN141" s="327">
        <v>21</v>
      </c>
      <c r="AO141" s="327">
        <v>1</v>
      </c>
      <c r="AP141" s="327">
        <v>0</v>
      </c>
      <c r="AQ141" s="327">
        <v>1</v>
      </c>
      <c r="AR141" s="327">
        <v>0</v>
      </c>
      <c r="AS141" s="327"/>
      <c r="AU141" s="9">
        <v>0</v>
      </c>
      <c r="AV141" s="9">
        <f>U140</f>
        <v>2</v>
      </c>
    </row>
    <row r="142" spans="1:50" ht="38.25">
      <c r="A142" s="211">
        <f t="shared" si="1417"/>
        <v>0</v>
      </c>
      <c r="B142" s="67" t="s">
        <v>1158</v>
      </c>
      <c r="C142" s="142" t="s">
        <v>1093</v>
      </c>
      <c r="D142" s="43" t="s">
        <v>2463</v>
      </c>
      <c r="E142" s="217" t="str">
        <f>Labels!$C$54</f>
        <v>Control Point</v>
      </c>
      <c r="F142" s="26" t="s">
        <v>2464</v>
      </c>
      <c r="G142" s="30" t="str">
        <f>IF(OR(ISERR(P143),ISERR(P144),ISERR(Q143),ISERR(Q144)),Labels!$C$94,Q142)</f>
        <v>Input Accepted</v>
      </c>
      <c r="H142" s="15" t="str">
        <f t="shared" ref="H142" si="1456">IF(F143&lt;&gt;"",IF(TRIM(VLOOKUP(F143,$AI$2:$AR$5000,8,FALSE))="1","X",""),"")</f>
        <v/>
      </c>
      <c r="I142" s="15" t="str">
        <f t="shared" ref="I142" si="1457">IF(F143&lt;&gt;"",IF(TRIM(VLOOKUP(F143,$AI$2:$AR$5000,9,FALSE))="1","X",""),"")</f>
        <v/>
      </c>
      <c r="J142" s="15" t="str">
        <f t="shared" ref="J142" si="1458">IF(TRIM(""&amp;G144)&lt;&gt;"","X","")</f>
        <v/>
      </c>
      <c r="K142" s="15" t="str">
        <f t="shared" ref="K142" si="1459">IF(TRIM(""&amp;G143)&lt;&gt;"","X","")</f>
        <v>X</v>
      </c>
      <c r="L142" s="31" t="str">
        <f>IF(G142&lt;&gt;Labels!$C$92,"X","")</f>
        <v/>
      </c>
      <c r="M142" s="16"/>
      <c r="N142" s="17">
        <v>1805226</v>
      </c>
      <c r="O142" s="17">
        <v>15573</v>
      </c>
      <c r="P142" s="17"/>
      <c r="Q142" s="22" t="str">
        <f>IF(F143="",Labels!$C$93,R142)</f>
        <v>Input Accepted</v>
      </c>
      <c r="R142" s="9" t="str">
        <f t="shared" ref="R142" si="1460"><![CDATA[IF(OR(O143&""<>D142&"",O144&""<>D142&""),"You are not allowed to copy cells in the answer column. Press Ctrl-z immediately to attempt to fix this error.",S142)]]></f>
        <v>Input Accepted</v>
      </c>
      <c r="S142" s="9" t="str">
        <f>IF(AND(OR(H142="X",S143=6,C142=Labels!$C$49,C142=Labels!$C$46,AX142="Y"),Q143=""),Labels!$C$95,T142)</f>
        <v>Input Accepted</v>
      </c>
      <c r="T142" s="345" t="str">
        <f>IF(OR(S144=6,AND(S144&gt;0,S143=6)),Labels!$C$96,IF(S144=1,Labels!$C$143,U142))</f>
        <v>Input Accepted</v>
      </c>
      <c r="U142" s="9" t="str">
        <f>IF(AND(S144&gt;0,U144&lt;=U143),Labels!C$97,V142)</f>
        <v>Input Accepted</v>
      </c>
      <c r="V142" s="9" t="str">
        <f>IF(AND(S144&gt;0,Q144=""),Labels!$C$98,W142)</f>
        <v>Input Accepted</v>
      </c>
      <c r="W142" s="9" t="str">
        <f>IF(AND(S144=0,Q144&lt;&gt;""),Labels!$C$99,Labels!$C$92)</f>
        <v>Input Accepted</v>
      </c>
      <c r="Y142" s="9">
        <f t="shared" ref="Y142" si="1461">IF(H142="X",1,0)</f>
        <v>0</v>
      </c>
      <c r="Z142" s="9">
        <f>SUM(Y$7:Y142)</f>
        <v>0</v>
      </c>
      <c r="AA142" s="9" t="str">
        <f t="shared" ref="AA142" si="1462">Q143</f>
        <v>None</v>
      </c>
      <c r="AB142" s="9">
        <f t="shared" ref="AB142" si="1463">VLOOKUP(P143,$AI$2:$AN$5000,6,FALSE)</f>
        <v>21</v>
      </c>
      <c r="AC142" s="9" t="str">
        <f t="shared" ref="AC142" si="1464">Q144</f>
        <v/>
      </c>
      <c r="AD142" s="9">
        <f t="shared" ref="AD142" si="1465">IF(TRIM(F143)="",1,0)</f>
        <v>0</v>
      </c>
      <c r="AF142" s="346">
        <f t="shared" ref="AF142" si="1466">SUM($AD$7:$AD$5000)</f>
        <v>0</v>
      </c>
      <c r="AG142" s="9">
        <f>IF(AND(H142="X",C142=Labels!C184),1,0)</f>
        <v>0</v>
      </c>
      <c r="AI142" s="327" t="s">
        <v>1899</v>
      </c>
      <c r="AJ142" s="327">
        <v>1805231</v>
      </c>
      <c r="AK142" s="327">
        <v>5783475</v>
      </c>
      <c r="AL142" s="327">
        <v>0</v>
      </c>
      <c r="AM142" s="327">
        <v>5</v>
      </c>
      <c r="AN142" s="327">
        <v>21</v>
      </c>
      <c r="AO142" s="327">
        <v>0</v>
      </c>
      <c r="AP142" s="327">
        <v>1</v>
      </c>
      <c r="AQ142" s="327">
        <v>0</v>
      </c>
      <c r="AR142" s="327">
        <v>0</v>
      </c>
      <c r="AS142" s="327"/>
      <c r="AX142" s="9" t="s">
        <v>664</v>
      </c>
    </row>
    <row r="143" spans="1:50" ht="25.5">
      <c r="A143" s="211">
        <f t="shared" si="1417"/>
        <v>0</v>
      </c>
      <c r="B143" s="18" t="s">
        <v>1158</v>
      </c>
      <c r="C143" s="218" t="str">
        <f t="shared" ref="C143" si="1467">C142</f>
        <v>Major Must</v>
      </c>
      <c r="D143" s="44" t="str">
        <f t="shared" ref="D143" si="1468">D142</f>
        <v>AF. 11.1</v>
      </c>
      <c r="E143" s="19" t="str">
        <f>Labels!$C$103</f>
        <v>Answer 1 / Comment</v>
      </c>
      <c r="F143" s="62" t="str">
        <f>$AI$128</f>
        <v>AF. 11.1 -Yes</v>
      </c>
      <c r="G143" s="46" t="s">
        <v>2826</v>
      </c>
      <c r="H143" s="20" t="str">
        <f t="shared" ref="H143:H144" si="1469">H142</f>
        <v/>
      </c>
      <c r="I143" s="20" t="str">
        <f t="shared" ref="I143:I144" si="1470">I142</f>
        <v/>
      </c>
      <c r="J143" s="20" t="str">
        <f t="shared" ref="J143:J144" si="1471">J142</f>
        <v/>
      </c>
      <c r="K143" s="20" t="str">
        <f t="shared" ref="K143:K144" si="1472">K142</f>
        <v>X</v>
      </c>
      <c r="L143" s="28" t="str">
        <f t="shared" ref="L143" si="1473">L142</f>
        <v/>
      </c>
      <c r="M143" s="21"/>
      <c r="N143" s="22" t="str">
        <f t="shared" ref="N143:N144" si="1474">LEFT(F143,FIND(" -",F143)-1)</f>
        <v>AF. 11.1</v>
      </c>
      <c r="O143" s="22" t="str">
        <f t="shared" ref="O143" si="1475">IF(ISERR(N143),D142,N143)</f>
        <v>AF. 11.1</v>
      </c>
      <c r="P143" s="22" t="str">
        <f t="shared" ref="P143:P144" si="1476">TRIM(F143&amp;"")</f>
        <v>AF. 11.1 -Yes</v>
      </c>
      <c r="Q143" s="22" t="str">
        <f t="shared" ref="Q143:Q144" si="1477">TRIM(G143&amp;"")</f>
        <v>None</v>
      </c>
      <c r="R143" s="9">
        <f t="shared" ref="R143:R144" si="1478">VLOOKUP(F143,$AI$2:$AM$5000,5,FALSE)</f>
        <v>2</v>
      </c>
      <c r="S143" s="9">
        <f t="shared" ref="S143:S144" si="1479">IF(ISNA(R143),0,R143)</f>
        <v>2</v>
      </c>
      <c r="T143" s="9">
        <f t="shared" ref="T143:T144" si="1480">VLOOKUP(F143,$AI$2:$AL$5000,4,FALSE)</f>
        <v>2</v>
      </c>
      <c r="U143" s="9">
        <f t="shared" ref="U143:U144" si="1481">IF(ISNA(T143),0,T143)</f>
        <v>2</v>
      </c>
      <c r="X143" s="9">
        <f t="shared" ref="X143:X144" si="1482">VLOOKUP(F143,$AI$2:$AL$5000,3,FALSE)</f>
        <v>5783459</v>
      </c>
      <c r="Y143" s="348"/>
      <c r="Z143" s="9">
        <f>SUM(Y$7:Y143)</f>
        <v>0</v>
      </c>
      <c r="AC143" s="349">
        <f t="shared" ref="AC143" si="1483">IF(ISNA(VLOOKUP(F143,$AI$2:$AS$5000,11,FALSE)),"", VLOOKUP(F143,$AI$2:$AS$5000,11,FALSE))</f>
        <v>0</v>
      </c>
      <c r="AI143" s="327" t="s">
        <v>1900</v>
      </c>
      <c r="AJ143" s="327">
        <v>1805231</v>
      </c>
      <c r="AK143" s="327">
        <v>5783474</v>
      </c>
      <c r="AL143" s="327">
        <v>2</v>
      </c>
      <c r="AM143" s="327">
        <v>2</v>
      </c>
      <c r="AN143" s="327">
        <v>21</v>
      </c>
      <c r="AO143" s="327">
        <v>1</v>
      </c>
      <c r="AP143" s="327">
        <v>0</v>
      </c>
      <c r="AQ143" s="327">
        <v>0</v>
      </c>
      <c r="AR143" s="327">
        <v>0</v>
      </c>
      <c r="AS143" s="327"/>
    </row>
    <row r="144" spans="1:50" ht="26.25" thickBot="1">
      <c r="A144" s="211">
        <f t="shared" si="1417"/>
        <v>0</v>
      </c>
      <c r="B144" s="23" t="str">
        <f t="shared" ref="B144:D144" si="1484">B142</f>
        <v>GGFV52FA</v>
      </c>
      <c r="C144" s="219" t="str">
        <f t="shared" si="1484"/>
        <v>Major Must</v>
      </c>
      <c r="D144" s="45" t="str">
        <f t="shared" si="1484"/>
        <v>AF. 11.1</v>
      </c>
      <c r="E144" s="24" t="str">
        <f>Labels!$C$104</f>
        <v>Answer 2 / Evidence</v>
      </c>
      <c r="F144" s="221"/>
      <c r="G144" s="222"/>
      <c r="H144" s="25" t="str">
        <f t="shared" si="1469"/>
        <v/>
      </c>
      <c r="I144" s="25" t="str">
        <f t="shared" si="1470"/>
        <v/>
      </c>
      <c r="J144" s="25" t="str">
        <f t="shared" si="1471"/>
        <v/>
      </c>
      <c r="K144" s="25" t="str">
        <f t="shared" si="1472"/>
        <v>X</v>
      </c>
      <c r="L144" s="27" t="str">
        <f t="shared" ref="L144" si="1485">L142</f>
        <v/>
      </c>
      <c r="M144" s="21"/>
      <c r="N144" s="22" t="e">
        <f t="shared" si="1474"/>
        <v>#VALUE!</v>
      </c>
      <c r="O144" s="22" t="str">
        <f t="shared" ref="O144" si="1486">IF(ISERR(N144),D142,N144)</f>
        <v>AF. 11.1</v>
      </c>
      <c r="P144" s="22" t="str">
        <f t="shared" si="1476"/>
        <v/>
      </c>
      <c r="Q144" s="22" t="str">
        <f t="shared" si="1477"/>
        <v/>
      </c>
      <c r="R144" s="9" t="e">
        <f t="shared" si="1478"/>
        <v>#N/A</v>
      </c>
      <c r="S144" s="9">
        <f t="shared" si="1479"/>
        <v>0</v>
      </c>
      <c r="T144" s="9" t="e">
        <f t="shared" si="1480"/>
        <v>#N/A</v>
      </c>
      <c r="U144" s="9">
        <f t="shared" si="1481"/>
        <v>0</v>
      </c>
      <c r="V144" s="9">
        <f t="shared" ref="V144" si="1487">IF(U144=0,U143,U144)</f>
        <v>2</v>
      </c>
      <c r="W144" s="346">
        <v>2</v>
      </c>
      <c r="X144" s="9" t="e">
        <f t="shared" si="1482"/>
        <v>#N/A</v>
      </c>
      <c r="Y144" s="348"/>
      <c r="Z144" s="9">
        <f>SUM(Y$7:Y144)</f>
        <v>0</v>
      </c>
      <c r="AE144" s="9">
        <f t="shared" ref="AE144" si="1488">MIN(AH144,V144)</f>
        <v>2</v>
      </c>
      <c r="AH144" s="9">
        <v>2</v>
      </c>
      <c r="AI144" s="327" t="s">
        <v>1901</v>
      </c>
      <c r="AJ144" s="327">
        <v>1805232</v>
      </c>
      <c r="AK144" s="327">
        <v>5783478</v>
      </c>
      <c r="AL144" s="327">
        <v>0</v>
      </c>
      <c r="AM144" s="327">
        <v>5</v>
      </c>
      <c r="AN144" s="327">
        <v>21</v>
      </c>
      <c r="AO144" s="327">
        <v>0</v>
      </c>
      <c r="AP144" s="327">
        <v>1</v>
      </c>
      <c r="AQ144" s="327">
        <v>0</v>
      </c>
      <c r="AR144" s="327">
        <v>0</v>
      </c>
      <c r="AS144" s="327"/>
      <c r="AU144" s="9">
        <v>0</v>
      </c>
      <c r="AV144" s="9">
        <f>U143</f>
        <v>2</v>
      </c>
    </row>
    <row r="145" spans="1:50" ht="76.5">
      <c r="A145" s="211">
        <f t="shared" si="1417"/>
        <v>0</v>
      </c>
      <c r="B145" s="67" t="s">
        <v>1158</v>
      </c>
      <c r="C145" s="142" t="s">
        <v>1093</v>
      </c>
      <c r="D145" s="43" t="s">
        <v>2465</v>
      </c>
      <c r="E145" s="217" t="str">
        <f>Labels!$C$54</f>
        <v>Control Point</v>
      </c>
      <c r="F145" s="26" t="s">
        <v>2466</v>
      </c>
      <c r="G145" s="30" t="str">
        <f>IF(OR(ISERR(P146),ISERR(P147),ISERR(Q146),ISERR(Q147)),Labels!$C$94,Q145)</f>
        <v>Input Accepted</v>
      </c>
      <c r="H145" s="15" t="str">
        <f t="shared" ref="H145" si="1489">IF(F146&lt;&gt;"",IF(TRIM(VLOOKUP(F146,$AI$2:$AR$5000,8,FALSE))="1","X",""),"")</f>
        <v/>
      </c>
      <c r="I145" s="15" t="str">
        <f t="shared" ref="I145" si="1490">IF(F146&lt;&gt;"",IF(TRIM(VLOOKUP(F146,$AI$2:$AR$5000,9,FALSE))="1","X",""),"")</f>
        <v/>
      </c>
      <c r="J145" s="15" t="str">
        <f t="shared" ref="J145" si="1491">IF(TRIM(""&amp;G147)&lt;&gt;"","X","")</f>
        <v/>
      </c>
      <c r="K145" s="15" t="str">
        <f t="shared" ref="K145" si="1492">IF(TRIM(""&amp;G146)&lt;&gt;"","X","")</f>
        <v>X</v>
      </c>
      <c r="L145" s="31" t="str">
        <f>IF(G145&lt;&gt;Labels!$C$92,"X","")</f>
        <v/>
      </c>
      <c r="M145" s="16"/>
      <c r="N145" s="17">
        <v>1805227</v>
      </c>
      <c r="O145" s="17">
        <v>15573</v>
      </c>
      <c r="P145" s="17"/>
      <c r="Q145" s="22" t="str">
        <f>IF(F146="",Labels!$C$93,R145)</f>
        <v>Input Accepted</v>
      </c>
      <c r="R145" s="9" t="str">
        <f t="shared" ref="R145" si="1493"><![CDATA[IF(OR(O146&""<>D145&"",O147&""<>D145&""),"You are not allowed to copy cells in the answer column. Press Ctrl-z immediately to attempt to fix this error.",S145)]]></f>
        <v>Input Accepted</v>
      </c>
      <c r="S145" s="9" t="str">
        <f>IF(AND(OR(H145="X",S146=6,C145=Labels!$C$49,C145=Labels!$C$46,AX145="Y"),Q146=""),Labels!$C$95,T145)</f>
        <v>Input Accepted</v>
      </c>
      <c r="T145" s="345" t="str">
        <f>IF(OR(S147=6,AND(S147&gt;0,S146=6)),Labels!$C$96,IF(S147=1,Labels!$C$143,U145))</f>
        <v>Input Accepted</v>
      </c>
      <c r="U145" s="9" t="str">
        <f>IF(AND(S147&gt;0,U147&lt;=U146),Labels!C$97,V145)</f>
        <v>Input Accepted</v>
      </c>
      <c r="V145" s="9" t="str">
        <f>IF(AND(S147&gt;0,Q147=""),Labels!$C$98,W145)</f>
        <v>Input Accepted</v>
      </c>
      <c r="W145" s="9" t="str">
        <f>IF(AND(S147=0,Q147&lt;&gt;""),Labels!$C$99,Labels!$C$92)</f>
        <v>Input Accepted</v>
      </c>
      <c r="Y145" s="9">
        <f t="shared" ref="Y145" si="1494">IF(H145="X",1,0)</f>
        <v>0</v>
      </c>
      <c r="Z145" s="9">
        <f>SUM(Y$7:Y145)</f>
        <v>0</v>
      </c>
      <c r="AA145" s="9" t="str">
        <f t="shared" ref="AA145" si="1495">Q146</f>
        <v>None</v>
      </c>
      <c r="AB145" s="9">
        <f t="shared" ref="AB145" si="1496">VLOOKUP(P146,$AI$2:$AN$5000,6,FALSE)</f>
        <v>21</v>
      </c>
      <c r="AC145" s="9" t="str">
        <f t="shared" ref="AC145" si="1497">Q147</f>
        <v/>
      </c>
      <c r="AD145" s="9">
        <f t="shared" ref="AD145" si="1498">IF(TRIM(F146)="",1,0)</f>
        <v>0</v>
      </c>
      <c r="AF145" s="346">
        <f t="shared" ref="AF145" si="1499">SUM($AD$7:$AD$5000)</f>
        <v>0</v>
      </c>
      <c r="AG145" s="9">
        <f>IF(AND(H145="X",C145=Labels!C187),1,0)</f>
        <v>0</v>
      </c>
      <c r="AI145" s="327" t="s">
        <v>1902</v>
      </c>
      <c r="AJ145" s="327">
        <v>1805232</v>
      </c>
      <c r="AK145" s="327">
        <v>5783477</v>
      </c>
      <c r="AL145" s="327">
        <v>2</v>
      </c>
      <c r="AM145" s="327">
        <v>2</v>
      </c>
      <c r="AN145" s="327">
        <v>21</v>
      </c>
      <c r="AO145" s="327">
        <v>1</v>
      </c>
      <c r="AP145" s="327">
        <v>0</v>
      </c>
      <c r="AQ145" s="327">
        <v>0</v>
      </c>
      <c r="AR145" s="327">
        <v>0</v>
      </c>
      <c r="AS145" s="327"/>
      <c r="AX145" s="9" t="s">
        <v>664</v>
      </c>
    </row>
    <row r="146" spans="1:50" ht="25.5">
      <c r="A146" s="211">
        <f t="shared" si="1417"/>
        <v>0</v>
      </c>
      <c r="B146" s="18" t="s">
        <v>1158</v>
      </c>
      <c r="C146" s="218" t="str">
        <f t="shared" ref="C146" si="1500">C145</f>
        <v>Major Must</v>
      </c>
      <c r="D146" s="44" t="str">
        <f t="shared" ref="D146" si="1501">D145</f>
        <v>AF. 12.1</v>
      </c>
      <c r="E146" s="19" t="str">
        <f>Labels!$C$103</f>
        <v>Answer 1 / Comment</v>
      </c>
      <c r="F146" s="62" t="str">
        <f>$AI$131</f>
        <v>AF. 12.1 -Yes</v>
      </c>
      <c r="G146" s="46" t="s">
        <v>2826</v>
      </c>
      <c r="H146" s="20" t="str">
        <f t="shared" ref="H146:H147" si="1502">H145</f>
        <v/>
      </c>
      <c r="I146" s="20" t="str">
        <f t="shared" ref="I146:I147" si="1503">I145</f>
        <v/>
      </c>
      <c r="J146" s="20" t="str">
        <f t="shared" ref="J146:J147" si="1504">J145</f>
        <v/>
      </c>
      <c r="K146" s="20" t="str">
        <f t="shared" ref="K146:K147" si="1505">K145</f>
        <v>X</v>
      </c>
      <c r="L146" s="28" t="str">
        <f t="shared" ref="L146" si="1506">L145</f>
        <v/>
      </c>
      <c r="M146" s="21"/>
      <c r="N146" s="22" t="str">
        <f t="shared" ref="N146:N147" si="1507">LEFT(F146,FIND(" -",F146)-1)</f>
        <v>AF. 12.1</v>
      </c>
      <c r="O146" s="22" t="str">
        <f t="shared" ref="O146" si="1508">IF(ISERR(N146),D145,N146)</f>
        <v>AF. 12.1</v>
      </c>
      <c r="P146" s="22" t="str">
        <f t="shared" ref="P146:P147" si="1509">TRIM(F146&amp;"")</f>
        <v>AF. 12.1 -Yes</v>
      </c>
      <c r="Q146" s="22" t="str">
        <f t="shared" ref="Q146:Q147" si="1510">TRIM(G146&amp;"")</f>
        <v>None</v>
      </c>
      <c r="R146" s="9">
        <f t="shared" ref="R146:R147" si="1511">VLOOKUP(F146,$AI$2:$AM$5000,5,FALSE)</f>
        <v>2</v>
      </c>
      <c r="S146" s="9">
        <f t="shared" ref="S146:S147" si="1512">IF(ISNA(R146),0,R146)</f>
        <v>2</v>
      </c>
      <c r="T146" s="9">
        <f t="shared" ref="T146:T147" si="1513">VLOOKUP(F146,$AI$2:$AL$5000,4,FALSE)</f>
        <v>2</v>
      </c>
      <c r="U146" s="9">
        <f t="shared" ref="U146:U147" si="1514">IF(ISNA(T146),0,T146)</f>
        <v>2</v>
      </c>
      <c r="X146" s="9">
        <f t="shared" ref="X146:X147" si="1515">VLOOKUP(F146,$AI$2:$AL$5000,3,FALSE)</f>
        <v>5783462</v>
      </c>
      <c r="Y146" s="348"/>
      <c r="Z146" s="9">
        <f>SUM(Y$7:Y146)</f>
        <v>0</v>
      </c>
      <c r="AC146" s="349">
        <f t="shared" ref="AC146" si="1516">IF(ISNA(VLOOKUP(F146,$AI$2:$AS$5000,11,FALSE)),"", VLOOKUP(F146,$AI$2:$AS$5000,11,FALSE))</f>
        <v>0</v>
      </c>
      <c r="AI146" s="327" t="s">
        <v>1903</v>
      </c>
      <c r="AJ146" s="327">
        <v>1805233</v>
      </c>
      <c r="AK146" s="327">
        <v>5783479</v>
      </c>
      <c r="AL146" s="327">
        <v>0</v>
      </c>
      <c r="AM146" s="327">
        <v>5</v>
      </c>
      <c r="AN146" s="327">
        <v>21</v>
      </c>
      <c r="AO146" s="327">
        <v>0</v>
      </c>
      <c r="AP146" s="327">
        <v>1</v>
      </c>
      <c r="AQ146" s="327">
        <v>0</v>
      </c>
      <c r="AR146" s="327">
        <v>0</v>
      </c>
      <c r="AS146" s="327"/>
    </row>
    <row r="147" spans="1:50" ht="26.25" thickBot="1">
      <c r="A147" s="211">
        <f t="shared" si="1417"/>
        <v>0</v>
      </c>
      <c r="B147" s="23" t="str">
        <f t="shared" ref="B147:D147" si="1517">B145</f>
        <v>GGFV52FA</v>
      </c>
      <c r="C147" s="219" t="str">
        <f t="shared" si="1517"/>
        <v>Major Must</v>
      </c>
      <c r="D147" s="45" t="str">
        <f t="shared" si="1517"/>
        <v>AF. 12.1</v>
      </c>
      <c r="E147" s="24" t="str">
        <f>Labels!$C$104</f>
        <v>Answer 2 / Evidence</v>
      </c>
      <c r="F147" s="221"/>
      <c r="G147" s="222"/>
      <c r="H147" s="25" t="str">
        <f t="shared" si="1502"/>
        <v/>
      </c>
      <c r="I147" s="25" t="str">
        <f t="shared" si="1503"/>
        <v/>
      </c>
      <c r="J147" s="25" t="str">
        <f t="shared" si="1504"/>
        <v/>
      </c>
      <c r="K147" s="25" t="str">
        <f t="shared" si="1505"/>
        <v>X</v>
      </c>
      <c r="L147" s="27" t="str">
        <f t="shared" ref="L147" si="1518">L145</f>
        <v/>
      </c>
      <c r="M147" s="21"/>
      <c r="N147" s="22" t="e">
        <f t="shared" si="1507"/>
        <v>#VALUE!</v>
      </c>
      <c r="O147" s="22" t="str">
        <f t="shared" ref="O147" si="1519">IF(ISERR(N147),D145,N147)</f>
        <v>AF. 12.1</v>
      </c>
      <c r="P147" s="22" t="str">
        <f t="shared" si="1509"/>
        <v/>
      </c>
      <c r="Q147" s="22" t="str">
        <f t="shared" si="1510"/>
        <v/>
      </c>
      <c r="R147" s="9" t="e">
        <f t="shared" si="1511"/>
        <v>#N/A</v>
      </c>
      <c r="S147" s="9">
        <f t="shared" si="1512"/>
        <v>0</v>
      </c>
      <c r="T147" s="9" t="e">
        <f t="shared" si="1513"/>
        <v>#N/A</v>
      </c>
      <c r="U147" s="9">
        <f t="shared" si="1514"/>
        <v>0</v>
      </c>
      <c r="V147" s="9">
        <f t="shared" ref="V147" si="1520">IF(U147=0,U146,U147)</f>
        <v>2</v>
      </c>
      <c r="W147" s="346">
        <v>2</v>
      </c>
      <c r="X147" s="9" t="e">
        <f t="shared" si="1515"/>
        <v>#N/A</v>
      </c>
      <c r="Y147" s="348"/>
      <c r="Z147" s="9">
        <f>SUM(Y$7:Y147)</f>
        <v>0</v>
      </c>
      <c r="AE147" s="9">
        <f t="shared" ref="AE147" si="1521">MIN(AH147,V147)</f>
        <v>2</v>
      </c>
      <c r="AH147" s="9">
        <v>2</v>
      </c>
      <c r="AI147" s="327" t="s">
        <v>1904</v>
      </c>
      <c r="AJ147" s="327">
        <v>1805233</v>
      </c>
      <c r="AK147" s="327">
        <v>5783480</v>
      </c>
      <c r="AL147" s="327">
        <v>2</v>
      </c>
      <c r="AM147" s="327">
        <v>2</v>
      </c>
      <c r="AN147" s="327">
        <v>21</v>
      </c>
      <c r="AO147" s="327">
        <v>1</v>
      </c>
      <c r="AP147" s="327">
        <v>0</v>
      </c>
      <c r="AQ147" s="327">
        <v>0</v>
      </c>
      <c r="AR147" s="327">
        <v>0</v>
      </c>
      <c r="AS147" s="327"/>
      <c r="AU147" s="9">
        <v>0</v>
      </c>
      <c r="AV147" s="9">
        <f>U146</f>
        <v>2</v>
      </c>
    </row>
    <row r="148" spans="1:50" ht="38.25">
      <c r="A148" s="211">
        <f t="shared" si="1417"/>
        <v>0</v>
      </c>
      <c r="B148" s="67" t="s">
        <v>1158</v>
      </c>
      <c r="C148" s="142" t="s">
        <v>1093</v>
      </c>
      <c r="D148" s="43" t="s">
        <v>2467</v>
      </c>
      <c r="E148" s="217" t="str">
        <f>Labels!$C$54</f>
        <v>Control Point</v>
      </c>
      <c r="F148" s="26" t="s">
        <v>2468</v>
      </c>
      <c r="G148" s="30" t="str">
        <f>IF(OR(ISERR(P149),ISERR(P150),ISERR(Q149),ISERR(Q150)),Labels!$C$94,Q148)</f>
        <v>Input Accepted</v>
      </c>
      <c r="H148" s="15" t="str">
        <f t="shared" ref="H148" si="1522">IF(F149&lt;&gt;"",IF(TRIM(VLOOKUP(F149,$AI$2:$AR$5000,8,FALSE))="1","X",""),"")</f>
        <v/>
      </c>
      <c r="I148" s="15" t="str">
        <f t="shared" ref="I148" si="1523">IF(F149&lt;&gt;"",IF(TRIM(VLOOKUP(F149,$AI$2:$AR$5000,9,FALSE))="1","X",""),"")</f>
        <v/>
      </c>
      <c r="J148" s="15" t="str">
        <f t="shared" ref="J148" si="1524">IF(TRIM(""&amp;G150)&lt;&gt;"","X","")</f>
        <v/>
      </c>
      <c r="K148" s="15" t="str">
        <f t="shared" ref="K148" si="1525">IF(TRIM(""&amp;G149)&lt;&gt;"","X","")</f>
        <v>X</v>
      </c>
      <c r="L148" s="31" t="str">
        <f>IF(G148&lt;&gt;Labels!$C$92,"X","")</f>
        <v/>
      </c>
      <c r="M148" s="16"/>
      <c r="N148" s="17">
        <v>1805228</v>
      </c>
      <c r="O148" s="17">
        <v>15573</v>
      </c>
      <c r="P148" s="17"/>
      <c r="Q148" s="22" t="str">
        <f>IF(F149="",Labels!$C$93,R148)</f>
        <v>Input Accepted</v>
      </c>
      <c r="R148" s="9" t="str">
        <f t="shared" ref="R148" si="1526"><![CDATA[IF(OR(O149&""<>D148&"",O150&""<>D148&""),"You are not allowed to copy cells in the answer column. Press Ctrl-z immediately to attempt to fix this error.",S148)]]></f>
        <v>Input Accepted</v>
      </c>
      <c r="S148" s="9" t="str">
        <f>IF(AND(OR(H148="X",S149=6,C148=Labels!$C$49,C148=Labels!$C$46,AX148="Y"),Q149=""),Labels!$C$95,T148)</f>
        <v>Input Accepted</v>
      </c>
      <c r="T148" s="345" t="str">
        <f>IF(OR(S150=6,AND(S150&gt;0,S149=6)),Labels!$C$96,IF(S150=1,Labels!$C$143,U148))</f>
        <v>Input Accepted</v>
      </c>
      <c r="U148" s="9" t="str">
        <f>IF(AND(S150&gt;0,U150&lt;=U149),Labels!C$97,V148)</f>
        <v>Input Accepted</v>
      </c>
      <c r="V148" s="9" t="str">
        <f>IF(AND(S150&gt;0,Q150=""),Labels!$C$98,W148)</f>
        <v>Input Accepted</v>
      </c>
      <c r="W148" s="9" t="str">
        <f>IF(AND(S150=0,Q150&lt;&gt;""),Labels!$C$99,Labels!$C$92)</f>
        <v>Input Accepted</v>
      </c>
      <c r="Y148" s="9">
        <f t="shared" ref="Y148" si="1527">IF(H148="X",1,0)</f>
        <v>0</v>
      </c>
      <c r="Z148" s="9">
        <f>SUM(Y$7:Y148)</f>
        <v>0</v>
      </c>
      <c r="AA148" s="9" t="str">
        <f t="shared" ref="AA148" si="1528">Q149</f>
        <v>None</v>
      </c>
      <c r="AB148" s="9">
        <f t="shared" ref="AB148" si="1529">VLOOKUP(P149,$AI$2:$AN$5000,6,FALSE)</f>
        <v>21</v>
      </c>
      <c r="AC148" s="9" t="str">
        <f t="shared" ref="AC148" si="1530">Q150</f>
        <v/>
      </c>
      <c r="AD148" s="9">
        <f t="shared" ref="AD148" si="1531">IF(TRIM(F149)="",1,0)</f>
        <v>0</v>
      </c>
      <c r="AF148" s="346">
        <f t="shared" ref="AF148" si="1532">SUM($AD$7:$AD$5000)</f>
        <v>0</v>
      </c>
      <c r="AG148" s="9">
        <f>IF(AND(H148="X",C148=Labels!C190),1,0)</f>
        <v>0</v>
      </c>
      <c r="AI148" s="327" t="s">
        <v>1905</v>
      </c>
      <c r="AJ148" s="327">
        <v>1805234</v>
      </c>
      <c r="AK148" s="327">
        <v>5783482</v>
      </c>
      <c r="AL148" s="327">
        <v>0</v>
      </c>
      <c r="AM148" s="327">
        <v>5</v>
      </c>
      <c r="AN148" s="327">
        <v>21</v>
      </c>
      <c r="AO148" s="327">
        <v>0</v>
      </c>
      <c r="AP148" s="327">
        <v>1</v>
      </c>
      <c r="AQ148" s="327">
        <v>0</v>
      </c>
      <c r="AR148" s="327">
        <v>0</v>
      </c>
      <c r="AS148" s="327"/>
      <c r="AX148" s="9" t="s">
        <v>664</v>
      </c>
    </row>
    <row r="149" spans="1:50" ht="25.5">
      <c r="A149" s="211">
        <f t="shared" si="1417"/>
        <v>0</v>
      </c>
      <c r="B149" s="18" t="s">
        <v>1158</v>
      </c>
      <c r="C149" s="218" t="str">
        <f t="shared" ref="C149" si="1533">C148</f>
        <v>Major Must</v>
      </c>
      <c r="D149" s="44" t="str">
        <f t="shared" ref="D149" si="1534">D148</f>
        <v>AF. 13.1</v>
      </c>
      <c r="E149" s="19" t="str">
        <f>Labels!$C$103</f>
        <v>Answer 1 / Comment</v>
      </c>
      <c r="F149" s="62" t="str">
        <f>$AI$134</f>
        <v>AF. 13.1 -Yes</v>
      </c>
      <c r="G149" s="46" t="s">
        <v>2826</v>
      </c>
      <c r="H149" s="20" t="str">
        <f t="shared" ref="H149:H150" si="1535">H148</f>
        <v/>
      </c>
      <c r="I149" s="20" t="str">
        <f t="shared" ref="I149:I150" si="1536">I148</f>
        <v/>
      </c>
      <c r="J149" s="20" t="str">
        <f t="shared" ref="J149:J150" si="1537">J148</f>
        <v/>
      </c>
      <c r="K149" s="20" t="str">
        <f t="shared" ref="K149:K150" si="1538">K148</f>
        <v>X</v>
      </c>
      <c r="L149" s="28" t="str">
        <f t="shared" ref="L149" si="1539">L148</f>
        <v/>
      </c>
      <c r="M149" s="21"/>
      <c r="N149" s="22" t="str">
        <f t="shared" ref="N149:N150" si="1540">LEFT(F149,FIND(" -",F149)-1)</f>
        <v>AF. 13.1</v>
      </c>
      <c r="O149" s="22" t="str">
        <f t="shared" ref="O149" si="1541">IF(ISERR(N149),D148,N149)</f>
        <v>AF. 13.1</v>
      </c>
      <c r="P149" s="22" t="str">
        <f t="shared" ref="P149:P150" si="1542">TRIM(F149&amp;"")</f>
        <v>AF. 13.1 -Yes</v>
      </c>
      <c r="Q149" s="22" t="str">
        <f t="shared" ref="Q149:Q150" si="1543">TRIM(G149&amp;"")</f>
        <v>None</v>
      </c>
      <c r="R149" s="9">
        <f t="shared" ref="R149:R150" si="1544">VLOOKUP(F149,$AI$2:$AM$5000,5,FALSE)</f>
        <v>2</v>
      </c>
      <c r="S149" s="9">
        <f t="shared" ref="S149:S150" si="1545">IF(ISNA(R149),0,R149)</f>
        <v>2</v>
      </c>
      <c r="T149" s="9">
        <f t="shared" ref="T149:T150" si="1546">VLOOKUP(F149,$AI$2:$AL$5000,4,FALSE)</f>
        <v>2</v>
      </c>
      <c r="U149" s="9">
        <f t="shared" ref="U149:U150" si="1547">IF(ISNA(T149),0,T149)</f>
        <v>2</v>
      </c>
      <c r="X149" s="9">
        <f t="shared" ref="X149:X150" si="1548">VLOOKUP(F149,$AI$2:$AL$5000,3,FALSE)</f>
        <v>5783465</v>
      </c>
      <c r="Y149" s="348"/>
      <c r="Z149" s="9">
        <f>SUM(Y$7:Y149)</f>
        <v>0</v>
      </c>
      <c r="AC149" s="349">
        <f t="shared" ref="AC149" si="1549">IF(ISNA(VLOOKUP(F149,$AI$2:$AS$5000,11,FALSE)),"", VLOOKUP(F149,$AI$2:$AS$5000,11,FALSE))</f>
        <v>0</v>
      </c>
      <c r="AI149" s="327" t="s">
        <v>1906</v>
      </c>
      <c r="AJ149" s="327">
        <v>1805234</v>
      </c>
      <c r="AK149" s="327">
        <v>5783481</v>
      </c>
      <c r="AL149" s="327">
        <v>2</v>
      </c>
      <c r="AM149" s="327">
        <v>2</v>
      </c>
      <c r="AN149" s="327">
        <v>21</v>
      </c>
      <c r="AO149" s="327">
        <v>1</v>
      </c>
      <c r="AP149" s="327">
        <v>0</v>
      </c>
      <c r="AQ149" s="327">
        <v>0</v>
      </c>
      <c r="AR149" s="327">
        <v>0</v>
      </c>
      <c r="AS149" s="327"/>
    </row>
    <row r="150" spans="1:50" ht="26.25" thickBot="1">
      <c r="A150" s="211">
        <f t="shared" si="1417"/>
        <v>0</v>
      </c>
      <c r="B150" s="23" t="str">
        <f t="shared" ref="B150:D150" si="1550">B148</f>
        <v>GGFV52FA</v>
      </c>
      <c r="C150" s="219" t="str">
        <f t="shared" si="1550"/>
        <v>Major Must</v>
      </c>
      <c r="D150" s="45" t="str">
        <f t="shared" si="1550"/>
        <v>AF. 13.1</v>
      </c>
      <c r="E150" s="24" t="str">
        <f>Labels!$C$104</f>
        <v>Answer 2 / Evidence</v>
      </c>
      <c r="F150" s="221"/>
      <c r="G150" s="222"/>
      <c r="H150" s="25" t="str">
        <f t="shared" si="1535"/>
        <v/>
      </c>
      <c r="I150" s="25" t="str">
        <f t="shared" si="1536"/>
        <v/>
      </c>
      <c r="J150" s="25" t="str">
        <f t="shared" si="1537"/>
        <v/>
      </c>
      <c r="K150" s="25" t="str">
        <f t="shared" si="1538"/>
        <v>X</v>
      </c>
      <c r="L150" s="27" t="str">
        <f t="shared" ref="L150" si="1551">L148</f>
        <v/>
      </c>
      <c r="M150" s="21"/>
      <c r="N150" s="22" t="e">
        <f t="shared" si="1540"/>
        <v>#VALUE!</v>
      </c>
      <c r="O150" s="22" t="str">
        <f t="shared" ref="O150" si="1552">IF(ISERR(N150),D148,N150)</f>
        <v>AF. 13.1</v>
      </c>
      <c r="P150" s="22" t="str">
        <f t="shared" si="1542"/>
        <v/>
      </c>
      <c r="Q150" s="22" t="str">
        <f t="shared" si="1543"/>
        <v/>
      </c>
      <c r="R150" s="9" t="e">
        <f t="shared" si="1544"/>
        <v>#N/A</v>
      </c>
      <c r="S150" s="9">
        <f t="shared" si="1545"/>
        <v>0</v>
      </c>
      <c r="T150" s="9" t="e">
        <f t="shared" si="1546"/>
        <v>#N/A</v>
      </c>
      <c r="U150" s="9">
        <f t="shared" si="1547"/>
        <v>0</v>
      </c>
      <c r="V150" s="9">
        <f t="shared" ref="V150" si="1553">IF(U150=0,U149,U150)</f>
        <v>2</v>
      </c>
      <c r="W150" s="346">
        <v>2</v>
      </c>
      <c r="X150" s="9" t="e">
        <f t="shared" si="1548"/>
        <v>#N/A</v>
      </c>
      <c r="Y150" s="348"/>
      <c r="Z150" s="9">
        <f>SUM(Y$7:Y150)</f>
        <v>0</v>
      </c>
      <c r="AE150" s="9">
        <f t="shared" ref="AE150" si="1554">MIN(AH150,V150)</f>
        <v>2</v>
      </c>
      <c r="AH150" s="9">
        <v>2</v>
      </c>
      <c r="AI150" s="327" t="s">
        <v>1907</v>
      </c>
      <c r="AJ150" s="327">
        <v>1805235</v>
      </c>
      <c r="AK150" s="327">
        <v>5783484</v>
      </c>
      <c r="AL150" s="327">
        <v>0</v>
      </c>
      <c r="AM150" s="327">
        <v>5</v>
      </c>
      <c r="AN150" s="327">
        <v>21</v>
      </c>
      <c r="AO150" s="327">
        <v>0</v>
      </c>
      <c r="AP150" s="327">
        <v>1</v>
      </c>
      <c r="AQ150" s="327">
        <v>0</v>
      </c>
      <c r="AR150" s="327">
        <v>0</v>
      </c>
      <c r="AS150" s="327"/>
      <c r="AU150" s="9">
        <v>0</v>
      </c>
      <c r="AV150" s="9">
        <f>U149</f>
        <v>2</v>
      </c>
    </row>
    <row r="151" spans="1:50" ht="76.5">
      <c r="A151" s="211">
        <f t="shared" si="1417"/>
        <v>0</v>
      </c>
      <c r="B151" s="67" t="s">
        <v>1158</v>
      </c>
      <c r="C151" s="142" t="s">
        <v>1093</v>
      </c>
      <c r="D151" s="43" t="s">
        <v>2469</v>
      </c>
      <c r="E151" s="217" t="str">
        <f>Labels!$C$54</f>
        <v>Control Point</v>
      </c>
      <c r="F151" s="26" t="s">
        <v>2470</v>
      </c>
      <c r="G151" s="30" t="str">
        <f>IF(OR(ISERR(P152),ISERR(P153),ISERR(Q152),ISERR(Q153)),Labels!$C$94,Q151)</f>
        <v>Input Accepted</v>
      </c>
      <c r="H151" s="15" t="str">
        <f t="shared" ref="H151" si="1555">IF(F152&lt;&gt;"",IF(TRIM(VLOOKUP(F152,$AI$2:$AR$5000,8,FALSE))="1","X",""),"")</f>
        <v/>
      </c>
      <c r="I151" s="15" t="str">
        <f t="shared" ref="I151" si="1556">IF(F152&lt;&gt;"",IF(TRIM(VLOOKUP(F152,$AI$2:$AR$5000,9,FALSE))="1","X",""),"")</f>
        <v/>
      </c>
      <c r="J151" s="15" t="str">
        <f t="shared" ref="J151" si="1557">IF(TRIM(""&amp;G153)&lt;&gt;"","X","")</f>
        <v/>
      </c>
      <c r="K151" s="15" t="str">
        <f t="shared" ref="K151" si="1558">IF(TRIM(""&amp;G152)&lt;&gt;"","X","")</f>
        <v>X</v>
      </c>
      <c r="L151" s="31" t="str">
        <f>IF(G151&lt;&gt;Labels!$C$92,"X","")</f>
        <v/>
      </c>
      <c r="M151" s="16"/>
      <c r="N151" s="17">
        <v>1805229</v>
      </c>
      <c r="O151" s="17">
        <v>15573</v>
      </c>
      <c r="P151" s="17"/>
      <c r="Q151" s="22" t="str">
        <f>IF(F152="",Labels!$C$93,R151)</f>
        <v>Input Accepted</v>
      </c>
      <c r="R151" s="9" t="str">
        <f t="shared" ref="R151" si="1559"><![CDATA[IF(OR(O152&""<>D151&"",O153&""<>D151&""),"You are not allowed to copy cells in the answer column. Press Ctrl-z immediately to attempt to fix this error.",S151)]]></f>
        <v>Input Accepted</v>
      </c>
      <c r="S151" s="9" t="str">
        <f>IF(AND(OR(H151="X",S152=6,C151=Labels!$C$49,C151=Labels!$C$46,AX151="Y"),Q152=""),Labels!$C$95,T151)</f>
        <v>Input Accepted</v>
      </c>
      <c r="T151" s="345" t="str">
        <f>IF(OR(S153=6,AND(S153&gt;0,S152=6)),Labels!$C$96,IF(S153=1,Labels!$C$143,U151))</f>
        <v>Input Accepted</v>
      </c>
      <c r="U151" s="9" t="str">
        <f>IF(AND(S153&gt;0,U153&lt;=U152),Labels!C$97,V151)</f>
        <v>Input Accepted</v>
      </c>
      <c r="V151" s="9" t="str">
        <f>IF(AND(S153&gt;0,Q153=""),Labels!$C$98,W151)</f>
        <v>Input Accepted</v>
      </c>
      <c r="W151" s="9" t="str">
        <f>IF(AND(S153=0,Q153&lt;&gt;""),Labels!$C$99,Labels!$C$92)</f>
        <v>Input Accepted</v>
      </c>
      <c r="Y151" s="9">
        <f t="shared" ref="Y151" si="1560">IF(H151="X",1,0)</f>
        <v>0</v>
      </c>
      <c r="Z151" s="9">
        <f>SUM(Y$7:Y151)</f>
        <v>0</v>
      </c>
      <c r="AA151" s="9" t="str">
        <f t="shared" ref="AA151" si="1561">Q152</f>
        <v>None</v>
      </c>
      <c r="AB151" s="9">
        <f t="shared" ref="AB151" si="1562">VLOOKUP(P152,$AI$2:$AN$5000,6,FALSE)</f>
        <v>21</v>
      </c>
      <c r="AC151" s="9" t="str">
        <f t="shared" ref="AC151" si="1563">Q153</f>
        <v/>
      </c>
      <c r="AD151" s="9">
        <f t="shared" ref="AD151" si="1564">IF(TRIM(F152)="",1,0)</f>
        <v>0</v>
      </c>
      <c r="AF151" s="346">
        <f t="shared" ref="AF151" si="1565">SUM($AD$7:$AD$5000)</f>
        <v>0</v>
      </c>
      <c r="AG151" s="9">
        <f>IF(AND(H151="X",C151=Labels!C193),1,0)</f>
        <v>0</v>
      </c>
      <c r="AI151" s="327" t="s">
        <v>1908</v>
      </c>
      <c r="AJ151" s="327">
        <v>1805235</v>
      </c>
      <c r="AK151" s="327">
        <v>5783483</v>
      </c>
      <c r="AL151" s="327">
        <v>2</v>
      </c>
      <c r="AM151" s="327">
        <v>2</v>
      </c>
      <c r="AN151" s="327">
        <v>21</v>
      </c>
      <c r="AO151" s="327">
        <v>1</v>
      </c>
      <c r="AP151" s="327">
        <v>0</v>
      </c>
      <c r="AQ151" s="327">
        <v>0</v>
      </c>
      <c r="AR151" s="327">
        <v>0</v>
      </c>
      <c r="AS151" s="327"/>
      <c r="AX151" s="9" t="s">
        <v>664</v>
      </c>
    </row>
    <row r="152" spans="1:50" ht="25.5">
      <c r="A152" s="211">
        <f t="shared" si="1417"/>
        <v>0</v>
      </c>
      <c r="B152" s="18" t="s">
        <v>1158</v>
      </c>
      <c r="C152" s="218" t="str">
        <f t="shared" ref="C152" si="1566">C151</f>
        <v>Major Must</v>
      </c>
      <c r="D152" s="44" t="str">
        <f t="shared" ref="D152" si="1567">D151</f>
        <v>AF. 13.2</v>
      </c>
      <c r="E152" s="19" t="str">
        <f>Labels!$C$103</f>
        <v>Answer 1 / Comment</v>
      </c>
      <c r="F152" s="62" t="str">
        <f>$AI$137</f>
        <v>AF. 13.2 -Yes</v>
      </c>
      <c r="G152" s="46" t="s">
        <v>2826</v>
      </c>
      <c r="H152" s="20" t="str">
        <f t="shared" ref="H152:H153" si="1568">H151</f>
        <v/>
      </c>
      <c r="I152" s="20" t="str">
        <f t="shared" ref="I152:I153" si="1569">I151</f>
        <v/>
      </c>
      <c r="J152" s="20" t="str">
        <f t="shared" ref="J152:J153" si="1570">J151</f>
        <v/>
      </c>
      <c r="K152" s="20" t="str">
        <f t="shared" ref="K152:K153" si="1571">K151</f>
        <v>X</v>
      </c>
      <c r="L152" s="28" t="str">
        <f t="shared" ref="L152" si="1572">L151</f>
        <v/>
      </c>
      <c r="M152" s="21"/>
      <c r="N152" s="22" t="str">
        <f t="shared" ref="N152:N153" si="1573">LEFT(F152,FIND(" -",F152)-1)</f>
        <v>AF. 13.2</v>
      </c>
      <c r="O152" s="22" t="str">
        <f t="shared" ref="O152" si="1574">IF(ISERR(N152),D151,N152)</f>
        <v>AF. 13.2</v>
      </c>
      <c r="P152" s="22" t="str">
        <f t="shared" ref="P152:P153" si="1575">TRIM(F152&amp;"")</f>
        <v>AF. 13.2 -Yes</v>
      </c>
      <c r="Q152" s="22" t="str">
        <f t="shared" ref="Q152:Q153" si="1576">TRIM(G152&amp;"")</f>
        <v>None</v>
      </c>
      <c r="R152" s="9">
        <f t="shared" ref="R152:R153" si="1577">VLOOKUP(F152,$AI$2:$AM$5000,5,FALSE)</f>
        <v>2</v>
      </c>
      <c r="S152" s="9">
        <f t="shared" ref="S152:S153" si="1578">IF(ISNA(R152),0,R152)</f>
        <v>2</v>
      </c>
      <c r="T152" s="9">
        <f t="shared" ref="T152:T153" si="1579">VLOOKUP(F152,$AI$2:$AL$5000,4,FALSE)</f>
        <v>2</v>
      </c>
      <c r="U152" s="9">
        <f t="shared" ref="U152:U153" si="1580">IF(ISNA(T152),0,T152)</f>
        <v>2</v>
      </c>
      <c r="X152" s="9">
        <f t="shared" ref="X152:X153" si="1581">VLOOKUP(F152,$AI$2:$AL$5000,3,FALSE)</f>
        <v>5783468</v>
      </c>
      <c r="Y152" s="348"/>
      <c r="Z152" s="9">
        <f>SUM(Y$7:Y152)</f>
        <v>0</v>
      </c>
      <c r="AC152" s="349">
        <f t="shared" ref="AC152" si="1582">IF(ISNA(VLOOKUP(F152,$AI$2:$AS$5000,11,FALSE)),"", VLOOKUP(F152,$AI$2:$AS$5000,11,FALSE))</f>
        <v>0</v>
      </c>
      <c r="AI152" s="327" t="s">
        <v>1909</v>
      </c>
      <c r="AJ152" s="327">
        <v>1805236</v>
      </c>
      <c r="AK152" s="327">
        <v>5783487</v>
      </c>
      <c r="AL152" s="327">
        <v>0</v>
      </c>
      <c r="AM152" s="327">
        <v>6</v>
      </c>
      <c r="AN152" s="327">
        <v>21</v>
      </c>
      <c r="AO152" s="327">
        <v>1</v>
      </c>
      <c r="AP152" s="327">
        <v>0</v>
      </c>
      <c r="AQ152" s="327">
        <v>1</v>
      </c>
      <c r="AR152" s="327">
        <v>0</v>
      </c>
      <c r="AS152" s="327"/>
    </row>
    <row r="153" spans="1:50" ht="26.25" thickBot="1">
      <c r="A153" s="211">
        <f t="shared" si="1417"/>
        <v>0</v>
      </c>
      <c r="B153" s="23" t="str">
        <f t="shared" ref="B153:D153" si="1583">B151</f>
        <v>GGFV52FA</v>
      </c>
      <c r="C153" s="219" t="str">
        <f t="shared" si="1583"/>
        <v>Major Must</v>
      </c>
      <c r="D153" s="45" t="str">
        <f t="shared" si="1583"/>
        <v>AF. 13.2</v>
      </c>
      <c r="E153" s="24" t="str">
        <f>Labels!$C$104</f>
        <v>Answer 2 / Evidence</v>
      </c>
      <c r="F153" s="221"/>
      <c r="G153" s="222"/>
      <c r="H153" s="25" t="str">
        <f t="shared" si="1568"/>
        <v/>
      </c>
      <c r="I153" s="25" t="str">
        <f t="shared" si="1569"/>
        <v/>
      </c>
      <c r="J153" s="25" t="str">
        <f t="shared" si="1570"/>
        <v/>
      </c>
      <c r="K153" s="25" t="str">
        <f t="shared" si="1571"/>
        <v>X</v>
      </c>
      <c r="L153" s="27" t="str">
        <f t="shared" ref="L153" si="1584">L151</f>
        <v/>
      </c>
      <c r="M153" s="21"/>
      <c r="N153" s="22" t="e">
        <f t="shared" si="1573"/>
        <v>#VALUE!</v>
      </c>
      <c r="O153" s="22" t="str">
        <f t="shared" ref="O153" si="1585">IF(ISERR(N153),D151,N153)</f>
        <v>AF. 13.2</v>
      </c>
      <c r="P153" s="22" t="str">
        <f t="shared" si="1575"/>
        <v/>
      </c>
      <c r="Q153" s="22" t="str">
        <f t="shared" si="1576"/>
        <v/>
      </c>
      <c r="R153" s="9" t="e">
        <f t="shared" si="1577"/>
        <v>#N/A</v>
      </c>
      <c r="S153" s="9">
        <f t="shared" si="1578"/>
        <v>0</v>
      </c>
      <c r="T153" s="9" t="e">
        <f t="shared" si="1579"/>
        <v>#N/A</v>
      </c>
      <c r="U153" s="9">
        <f t="shared" si="1580"/>
        <v>0</v>
      </c>
      <c r="V153" s="9">
        <f t="shared" ref="V153" si="1586">IF(U153=0,U152,U153)</f>
        <v>2</v>
      </c>
      <c r="W153" s="346">
        <v>2</v>
      </c>
      <c r="X153" s="9" t="e">
        <f t="shared" si="1581"/>
        <v>#N/A</v>
      </c>
      <c r="Y153" s="348"/>
      <c r="Z153" s="9">
        <f>SUM(Y$7:Y153)</f>
        <v>0</v>
      </c>
      <c r="AE153" s="9">
        <f t="shared" ref="AE153" si="1587">MIN(AH153,V153)</f>
        <v>2</v>
      </c>
      <c r="AH153" s="9">
        <v>2</v>
      </c>
      <c r="AI153" s="327" t="s">
        <v>1910</v>
      </c>
      <c r="AJ153" s="327">
        <v>1805236</v>
      </c>
      <c r="AK153" s="327">
        <v>5783486</v>
      </c>
      <c r="AL153" s="327">
        <v>0</v>
      </c>
      <c r="AM153" s="327">
        <v>5</v>
      </c>
      <c r="AN153" s="327">
        <v>21</v>
      </c>
      <c r="AO153" s="327">
        <v>0</v>
      </c>
      <c r="AP153" s="327">
        <v>1</v>
      </c>
      <c r="AQ153" s="327">
        <v>0</v>
      </c>
      <c r="AR153" s="327">
        <v>0</v>
      </c>
      <c r="AS153" s="327"/>
      <c r="AU153" s="9">
        <v>0</v>
      </c>
      <c r="AV153" s="9">
        <f>U152</f>
        <v>2</v>
      </c>
    </row>
    <row r="154" spans="1:50" ht="38.25">
      <c r="A154" s="211">
        <f t="shared" si="1417"/>
        <v>0</v>
      </c>
      <c r="B154" s="67" t="s">
        <v>1158</v>
      </c>
      <c r="C154" s="142" t="s">
        <v>1093</v>
      </c>
      <c r="D154" s="43" t="s">
        <v>2471</v>
      </c>
      <c r="E154" s="217" t="str">
        <f>Labels!$C$54</f>
        <v>Control Point</v>
      </c>
      <c r="F154" s="26" t="s">
        <v>2472</v>
      </c>
      <c r="G154" s="30" t="str">
        <f>IF(OR(ISERR(P155),ISERR(P156),ISERR(Q155),ISERR(Q156)),Labels!$C$94,Q154)</f>
        <v>Input Accepted</v>
      </c>
      <c r="H154" s="15" t="str">
        <f t="shared" ref="H154" si="1588">IF(F155&lt;&gt;"",IF(TRIM(VLOOKUP(F155,$AI$2:$AR$5000,8,FALSE))="1","X",""),"")</f>
        <v/>
      </c>
      <c r="I154" s="15" t="str">
        <f t="shared" ref="I154" si="1589">IF(F155&lt;&gt;"",IF(TRIM(VLOOKUP(F155,$AI$2:$AR$5000,9,FALSE))="1","X",""),"")</f>
        <v/>
      </c>
      <c r="J154" s="15" t="str">
        <f t="shared" ref="J154" si="1590">IF(TRIM(""&amp;G156)&lt;&gt;"","X","")</f>
        <v/>
      </c>
      <c r="K154" s="15" t="str">
        <f t="shared" ref="K154" si="1591">IF(TRIM(""&amp;G155)&lt;&gt;"","X","")</f>
        <v>X</v>
      </c>
      <c r="L154" s="31" t="str">
        <f>IF(G154&lt;&gt;Labels!$C$92,"X","")</f>
        <v/>
      </c>
      <c r="M154" s="16"/>
      <c r="N154" s="17">
        <v>1805230</v>
      </c>
      <c r="O154" s="17">
        <v>15573</v>
      </c>
      <c r="P154" s="17"/>
      <c r="Q154" s="22" t="str">
        <f>IF(F155="",Labels!$C$93,R154)</f>
        <v>Input Accepted</v>
      </c>
      <c r="R154" s="9" t="str">
        <f t="shared" ref="R154" si="1592"><![CDATA[IF(OR(O155&""<>D154&"",O156&""<>D154&""),"You are not allowed to copy cells in the answer column. Press Ctrl-z immediately to attempt to fix this error.",S154)]]></f>
        <v>Input Accepted</v>
      </c>
      <c r="S154" s="9" t="str">
        <f>IF(AND(OR(H154="X",S155=6,C154=Labels!$C$49,C154=Labels!$C$46,AX154="Y"),Q155=""),Labels!$C$95,T154)</f>
        <v>Input Accepted</v>
      </c>
      <c r="T154" s="345" t="str">
        <f>IF(OR(S156=6,AND(S156&gt;0,S155=6)),Labels!$C$96,IF(S156=1,Labels!$C$143,U154))</f>
        <v>Input Accepted</v>
      </c>
      <c r="U154" s="9" t="str">
        <f>IF(AND(S156&gt;0,U156&lt;=U155),Labels!C$97,V154)</f>
        <v>Input Accepted</v>
      </c>
      <c r="V154" s="9" t="str">
        <f>IF(AND(S156&gt;0,Q156=""),Labels!$C$98,W154)</f>
        <v>Input Accepted</v>
      </c>
      <c r="W154" s="9" t="str">
        <f>IF(AND(S156=0,Q156&lt;&gt;""),Labels!$C$99,Labels!$C$92)</f>
        <v>Input Accepted</v>
      </c>
      <c r="Y154" s="9">
        <f t="shared" ref="Y154" si="1593">IF(H154="X",1,0)</f>
        <v>0</v>
      </c>
      <c r="Z154" s="9">
        <f>SUM(Y$7:Y154)</f>
        <v>0</v>
      </c>
      <c r="AA154" s="9" t="str">
        <f t="shared" ref="AA154" si="1594">Q155</f>
        <v>None</v>
      </c>
      <c r="AB154" s="9">
        <f t="shared" ref="AB154" si="1595">VLOOKUP(P155,$AI$2:$AN$5000,6,FALSE)</f>
        <v>21</v>
      </c>
      <c r="AC154" s="9" t="str">
        <f t="shared" ref="AC154" si="1596">Q156</f>
        <v/>
      </c>
      <c r="AD154" s="9">
        <f t="shared" ref="AD154" si="1597">IF(TRIM(F155)="",1,0)</f>
        <v>0</v>
      </c>
      <c r="AF154" s="346">
        <f t="shared" ref="AF154" si="1598">SUM($AD$7:$AD$5000)</f>
        <v>0</v>
      </c>
      <c r="AG154" s="9">
        <f>IF(AND(H154="X",C154=Labels!C196),1,0)</f>
        <v>0</v>
      </c>
      <c r="AI154" s="327" t="s">
        <v>1911</v>
      </c>
      <c r="AJ154" s="327">
        <v>1805236</v>
      </c>
      <c r="AK154" s="327">
        <v>5783485</v>
      </c>
      <c r="AL154" s="327">
        <v>2</v>
      </c>
      <c r="AM154" s="327">
        <v>2</v>
      </c>
      <c r="AN154" s="327">
        <v>21</v>
      </c>
      <c r="AO154" s="327">
        <v>1</v>
      </c>
      <c r="AP154" s="327">
        <v>0</v>
      </c>
      <c r="AQ154" s="327">
        <v>0</v>
      </c>
      <c r="AR154" s="327">
        <v>0</v>
      </c>
      <c r="AS154" s="327"/>
      <c r="AX154" s="9" t="s">
        <v>664</v>
      </c>
    </row>
    <row r="155" spans="1:50" ht="25.5">
      <c r="A155" s="211">
        <f t="shared" si="1417"/>
        <v>0</v>
      </c>
      <c r="B155" s="18" t="s">
        <v>1158</v>
      </c>
      <c r="C155" s="218" t="str">
        <f t="shared" ref="C155" si="1599">C154</f>
        <v>Major Must</v>
      </c>
      <c r="D155" s="44" t="str">
        <f t="shared" ref="D155" si="1600">D154</f>
        <v>AF. 13.3</v>
      </c>
      <c r="E155" s="19" t="str">
        <f>Labels!$C$103</f>
        <v>Answer 1 / Comment</v>
      </c>
      <c r="F155" s="62" t="str">
        <f>$AI$140</f>
        <v>AF. 13.3 -Yes</v>
      </c>
      <c r="G155" s="46" t="s">
        <v>2826</v>
      </c>
      <c r="H155" s="20" t="str">
        <f t="shared" ref="H155:H156" si="1601">H154</f>
        <v/>
      </c>
      <c r="I155" s="20" t="str">
        <f t="shared" ref="I155:I156" si="1602">I154</f>
        <v/>
      </c>
      <c r="J155" s="20" t="str">
        <f t="shared" ref="J155:J156" si="1603">J154</f>
        <v/>
      </c>
      <c r="K155" s="20" t="str">
        <f t="shared" ref="K155:K156" si="1604">K154</f>
        <v>X</v>
      </c>
      <c r="L155" s="28" t="str">
        <f t="shared" ref="L155" si="1605">L154</f>
        <v/>
      </c>
      <c r="M155" s="21"/>
      <c r="N155" s="22" t="str">
        <f t="shared" ref="N155:N156" si="1606">LEFT(F155,FIND(" -",F155)-1)</f>
        <v>AF. 13.3</v>
      </c>
      <c r="O155" s="22" t="str">
        <f t="shared" ref="O155" si="1607">IF(ISERR(N155),D154,N155)</f>
        <v>AF. 13.3</v>
      </c>
      <c r="P155" s="22" t="str">
        <f t="shared" ref="P155:P156" si="1608">TRIM(F155&amp;"")</f>
        <v>AF. 13.3 -Yes</v>
      </c>
      <c r="Q155" s="22" t="str">
        <f t="shared" ref="Q155:Q156" si="1609">TRIM(G155&amp;"")</f>
        <v>None</v>
      </c>
      <c r="R155" s="9">
        <f t="shared" ref="R155:R156" si="1610">VLOOKUP(F155,$AI$2:$AM$5000,5,FALSE)</f>
        <v>2</v>
      </c>
      <c r="S155" s="9">
        <f t="shared" ref="S155:S156" si="1611">IF(ISNA(R155),0,R155)</f>
        <v>2</v>
      </c>
      <c r="T155" s="9">
        <f t="shared" ref="T155:T156" si="1612">VLOOKUP(F155,$AI$2:$AL$5000,4,FALSE)</f>
        <v>2</v>
      </c>
      <c r="U155" s="9">
        <f t="shared" ref="U155:U156" si="1613">IF(ISNA(T155),0,T155)</f>
        <v>2</v>
      </c>
      <c r="X155" s="9">
        <f t="shared" ref="X155:X156" si="1614">VLOOKUP(F155,$AI$2:$AL$5000,3,FALSE)</f>
        <v>5783471</v>
      </c>
      <c r="Y155" s="348"/>
      <c r="Z155" s="9">
        <f>SUM(Y$7:Y155)</f>
        <v>0</v>
      </c>
      <c r="AC155" s="349">
        <f t="shared" ref="AC155" si="1615">IF(ISNA(VLOOKUP(F155,$AI$2:$AS$5000,11,FALSE)),"", VLOOKUP(F155,$AI$2:$AS$5000,11,FALSE))</f>
        <v>0</v>
      </c>
      <c r="AI155" s="327" t="s">
        <v>1912</v>
      </c>
      <c r="AJ155" s="327">
        <v>1805237</v>
      </c>
      <c r="AK155" s="327">
        <v>5783490</v>
      </c>
      <c r="AL155" s="327">
        <v>0</v>
      </c>
      <c r="AM155" s="327">
        <v>6</v>
      </c>
      <c r="AN155" s="327">
        <v>21</v>
      </c>
      <c r="AO155" s="327">
        <v>1</v>
      </c>
      <c r="AP155" s="327">
        <v>0</v>
      </c>
      <c r="AQ155" s="327">
        <v>1</v>
      </c>
      <c r="AR155" s="327">
        <v>0</v>
      </c>
      <c r="AS155" s="327"/>
    </row>
    <row r="156" spans="1:50" ht="26.25" thickBot="1">
      <c r="A156" s="211">
        <f t="shared" si="1417"/>
        <v>0</v>
      </c>
      <c r="B156" s="23" t="str">
        <f t="shared" ref="B156:D156" si="1616">B154</f>
        <v>GGFV52FA</v>
      </c>
      <c r="C156" s="219" t="str">
        <f t="shared" si="1616"/>
        <v>Major Must</v>
      </c>
      <c r="D156" s="45" t="str">
        <f t="shared" si="1616"/>
        <v>AF. 13.3</v>
      </c>
      <c r="E156" s="24" t="str">
        <f>Labels!$C$104</f>
        <v>Answer 2 / Evidence</v>
      </c>
      <c r="F156" s="221"/>
      <c r="G156" s="222"/>
      <c r="H156" s="25" t="str">
        <f t="shared" si="1601"/>
        <v/>
      </c>
      <c r="I156" s="25" t="str">
        <f t="shared" si="1602"/>
        <v/>
      </c>
      <c r="J156" s="25" t="str">
        <f t="shared" si="1603"/>
        <v/>
      </c>
      <c r="K156" s="25" t="str">
        <f t="shared" si="1604"/>
        <v>X</v>
      </c>
      <c r="L156" s="27" t="str">
        <f t="shared" ref="L156" si="1617">L154</f>
        <v/>
      </c>
      <c r="M156" s="21"/>
      <c r="N156" s="22" t="e">
        <f t="shared" si="1606"/>
        <v>#VALUE!</v>
      </c>
      <c r="O156" s="22" t="str">
        <f t="shared" ref="O156" si="1618">IF(ISERR(N156),D154,N156)</f>
        <v>AF. 13.3</v>
      </c>
      <c r="P156" s="22" t="str">
        <f t="shared" si="1608"/>
        <v/>
      </c>
      <c r="Q156" s="22" t="str">
        <f t="shared" si="1609"/>
        <v/>
      </c>
      <c r="R156" s="9" t="e">
        <f t="shared" si="1610"/>
        <v>#N/A</v>
      </c>
      <c r="S156" s="9">
        <f t="shared" si="1611"/>
        <v>0</v>
      </c>
      <c r="T156" s="9" t="e">
        <f t="shared" si="1612"/>
        <v>#N/A</v>
      </c>
      <c r="U156" s="9">
        <f t="shared" si="1613"/>
        <v>0</v>
      </c>
      <c r="V156" s="9">
        <f t="shared" ref="V156" si="1619">IF(U156=0,U155,U156)</f>
        <v>2</v>
      </c>
      <c r="W156" s="346">
        <v>2</v>
      </c>
      <c r="X156" s="9" t="e">
        <f t="shared" si="1614"/>
        <v>#N/A</v>
      </c>
      <c r="Y156" s="348"/>
      <c r="Z156" s="9">
        <f>SUM(Y$7:Y156)</f>
        <v>0</v>
      </c>
      <c r="AE156" s="9">
        <f t="shared" ref="AE156" si="1620">MIN(AH156,V156)</f>
        <v>2</v>
      </c>
      <c r="AH156" s="9">
        <v>2</v>
      </c>
      <c r="AI156" s="327" t="s">
        <v>1913</v>
      </c>
      <c r="AJ156" s="327">
        <v>1805237</v>
      </c>
      <c r="AK156" s="327">
        <v>5783489</v>
      </c>
      <c r="AL156" s="327">
        <v>0</v>
      </c>
      <c r="AM156" s="327">
        <v>5</v>
      </c>
      <c r="AN156" s="327">
        <v>21</v>
      </c>
      <c r="AO156" s="327">
        <v>0</v>
      </c>
      <c r="AP156" s="327">
        <v>1</v>
      </c>
      <c r="AQ156" s="327">
        <v>0</v>
      </c>
      <c r="AR156" s="327">
        <v>0</v>
      </c>
      <c r="AS156" s="327"/>
      <c r="AU156" s="9">
        <v>0</v>
      </c>
      <c r="AV156" s="9">
        <f>U155</f>
        <v>2</v>
      </c>
    </row>
    <row r="157" spans="1:50" ht="51">
      <c r="A157" s="211">
        <f t="shared" si="1417"/>
        <v>0</v>
      </c>
      <c r="B157" s="67" t="s">
        <v>1158</v>
      </c>
      <c r="C157" s="142" t="s">
        <v>1093</v>
      </c>
      <c r="D157" s="43" t="s">
        <v>2473</v>
      </c>
      <c r="E157" s="217" t="str">
        <f>Labels!$C$54</f>
        <v>Control Point</v>
      </c>
      <c r="F157" s="26" t="s">
        <v>2474</v>
      </c>
      <c r="G157" s="30" t="str">
        <f>IF(OR(ISERR(P158),ISERR(P159),ISERR(Q158),ISERR(Q159)),Labels!$C$94,Q157)</f>
        <v>Input Accepted</v>
      </c>
      <c r="H157" s="15" t="str">
        <f t="shared" ref="H157" si="1621">IF(F158&lt;&gt;"",IF(TRIM(VLOOKUP(F158,$AI$2:$AR$5000,8,FALSE))="1","X",""),"")</f>
        <v/>
      </c>
      <c r="I157" s="15" t="str">
        <f t="shared" ref="I157" si="1622">IF(F158&lt;&gt;"",IF(TRIM(VLOOKUP(F158,$AI$2:$AR$5000,9,FALSE))="1","X",""),"")</f>
        <v/>
      </c>
      <c r="J157" s="15" t="str">
        <f t="shared" ref="J157" si="1623">IF(TRIM(""&amp;G159)&lt;&gt;"","X","")</f>
        <v/>
      </c>
      <c r="K157" s="15" t="str">
        <f t="shared" ref="K157" si="1624">IF(TRIM(""&amp;G158)&lt;&gt;"","X","")</f>
        <v>X</v>
      </c>
      <c r="L157" s="31" t="str">
        <f>IF(G157&lt;&gt;Labels!$C$92,"X","")</f>
        <v/>
      </c>
      <c r="M157" s="16"/>
      <c r="N157" s="17">
        <v>1805231</v>
      </c>
      <c r="O157" s="17">
        <v>15573</v>
      </c>
      <c r="P157" s="17"/>
      <c r="Q157" s="22" t="str">
        <f>IF(F158="",Labels!$C$93,R157)</f>
        <v>Input Accepted</v>
      </c>
      <c r="R157" s="9" t="str">
        <f t="shared" ref="R157" si="1625"><![CDATA[IF(OR(O158&""<>D157&"",O159&""<>D157&""),"You are not allowed to copy cells in the answer column. Press Ctrl-z immediately to attempt to fix this error.",S157)]]></f>
        <v>Input Accepted</v>
      </c>
      <c r="S157" s="9" t="str">
        <f>IF(AND(OR(H157="X",S158=6,C157=Labels!$C$49,C157=Labels!$C$46,AX157="Y"),Q158=""),Labels!$C$95,T157)</f>
        <v>Input Accepted</v>
      </c>
      <c r="T157" s="345" t="str">
        <f>IF(OR(S159=6,AND(S159&gt;0,S158=6)),Labels!$C$96,IF(S159=1,Labels!$C$143,U157))</f>
        <v>Input Accepted</v>
      </c>
      <c r="U157" s="9" t="str">
        <f>IF(AND(S159&gt;0,U159&lt;=U158),Labels!C$97,V157)</f>
        <v>Input Accepted</v>
      </c>
      <c r="V157" s="9" t="str">
        <f>IF(AND(S159&gt;0,Q159=""),Labels!$C$98,W157)</f>
        <v>Input Accepted</v>
      </c>
      <c r="W157" s="9" t="str">
        <f>IF(AND(S159=0,Q159&lt;&gt;""),Labels!$C$99,Labels!$C$92)</f>
        <v>Input Accepted</v>
      </c>
      <c r="Y157" s="9">
        <f t="shared" ref="Y157" si="1626">IF(H157="X",1,0)</f>
        <v>0</v>
      </c>
      <c r="Z157" s="9">
        <f>SUM(Y$7:Y157)</f>
        <v>0</v>
      </c>
      <c r="AA157" s="9" t="str">
        <f t="shared" ref="AA157" si="1627">Q158</f>
        <v>None</v>
      </c>
      <c r="AB157" s="9">
        <f t="shared" ref="AB157" si="1628">VLOOKUP(P158,$AI$2:$AN$5000,6,FALSE)</f>
        <v>21</v>
      </c>
      <c r="AC157" s="9" t="str">
        <f t="shared" ref="AC157" si="1629">Q159</f>
        <v/>
      </c>
      <c r="AD157" s="9">
        <f t="shared" ref="AD157" si="1630">IF(TRIM(F158)="",1,0)</f>
        <v>0</v>
      </c>
      <c r="AF157" s="346">
        <f t="shared" ref="AF157" si="1631">SUM($AD$7:$AD$5000)</f>
        <v>0</v>
      </c>
      <c r="AG157" s="9">
        <f>IF(AND(H157="X",C157=Labels!C199),1,0)</f>
        <v>0</v>
      </c>
      <c r="AI157" s="327" t="s">
        <v>1914</v>
      </c>
      <c r="AJ157" s="327">
        <v>1805237</v>
      </c>
      <c r="AK157" s="327">
        <v>5783488</v>
      </c>
      <c r="AL157" s="327">
        <v>2</v>
      </c>
      <c r="AM157" s="327">
        <v>2</v>
      </c>
      <c r="AN157" s="327">
        <v>21</v>
      </c>
      <c r="AO157" s="327">
        <v>1</v>
      </c>
      <c r="AP157" s="327">
        <v>0</v>
      </c>
      <c r="AQ157" s="327">
        <v>0</v>
      </c>
      <c r="AR157" s="327">
        <v>0</v>
      </c>
      <c r="AS157" s="327"/>
      <c r="AX157" s="9" t="s">
        <v>664</v>
      </c>
    </row>
    <row r="158" spans="1:50" ht="25.5">
      <c r="A158" s="211">
        <f t="shared" si="1417"/>
        <v>0</v>
      </c>
      <c r="B158" s="18" t="s">
        <v>1158</v>
      </c>
      <c r="C158" s="218" t="str">
        <f t="shared" ref="C158" si="1632">C157</f>
        <v>Major Must</v>
      </c>
      <c r="D158" s="44" t="str">
        <f t="shared" ref="D158" si="1633">D157</f>
        <v>AF. 13.4</v>
      </c>
      <c r="E158" s="19" t="str">
        <f>Labels!$C$103</f>
        <v>Answer 1 / Comment</v>
      </c>
      <c r="F158" s="62" t="str">
        <f>$AI$143</f>
        <v>AF. 13.4 -Yes</v>
      </c>
      <c r="G158" s="46" t="s">
        <v>2826</v>
      </c>
      <c r="H158" s="20" t="str">
        <f t="shared" ref="H158:H159" si="1634">H157</f>
        <v/>
      </c>
      <c r="I158" s="20" t="str">
        <f t="shared" ref="I158:I159" si="1635">I157</f>
        <v/>
      </c>
      <c r="J158" s="20" t="str">
        <f t="shared" ref="J158:J159" si="1636">J157</f>
        <v/>
      </c>
      <c r="K158" s="20" t="str">
        <f t="shared" ref="K158:K159" si="1637">K157</f>
        <v>X</v>
      </c>
      <c r="L158" s="28" t="str">
        <f t="shared" ref="L158" si="1638">L157</f>
        <v/>
      </c>
      <c r="M158" s="21"/>
      <c r="N158" s="22" t="str">
        <f t="shared" ref="N158:N159" si="1639">LEFT(F158,FIND(" -",F158)-1)</f>
        <v>AF. 13.4</v>
      </c>
      <c r="O158" s="22" t="str">
        <f t="shared" ref="O158" si="1640">IF(ISERR(N158),D157,N158)</f>
        <v>AF. 13.4</v>
      </c>
      <c r="P158" s="22" t="str">
        <f t="shared" ref="P158:P159" si="1641">TRIM(F158&amp;"")</f>
        <v>AF. 13.4 -Yes</v>
      </c>
      <c r="Q158" s="22" t="str">
        <f t="shared" ref="Q158:Q159" si="1642">TRIM(G158&amp;"")</f>
        <v>None</v>
      </c>
      <c r="R158" s="9">
        <f t="shared" ref="R158:R159" si="1643">VLOOKUP(F158,$AI$2:$AM$5000,5,FALSE)</f>
        <v>2</v>
      </c>
      <c r="S158" s="9">
        <f t="shared" ref="S158:S159" si="1644">IF(ISNA(R158),0,R158)</f>
        <v>2</v>
      </c>
      <c r="T158" s="9">
        <f t="shared" ref="T158:T159" si="1645">VLOOKUP(F158,$AI$2:$AL$5000,4,FALSE)</f>
        <v>2</v>
      </c>
      <c r="U158" s="9">
        <f t="shared" ref="U158:U159" si="1646">IF(ISNA(T158),0,T158)</f>
        <v>2</v>
      </c>
      <c r="X158" s="9">
        <f t="shared" ref="X158:X159" si="1647">VLOOKUP(F158,$AI$2:$AL$5000,3,FALSE)</f>
        <v>5783474</v>
      </c>
      <c r="Y158" s="348"/>
      <c r="Z158" s="9">
        <f>SUM(Y$7:Y158)</f>
        <v>0</v>
      </c>
      <c r="AC158" s="349">
        <f t="shared" ref="AC158" si="1648">IF(ISNA(VLOOKUP(F158,$AI$2:$AS$5000,11,FALSE)),"", VLOOKUP(F158,$AI$2:$AS$5000,11,FALSE))</f>
        <v>0</v>
      </c>
      <c r="AI158" s="327" t="s">
        <v>1915</v>
      </c>
      <c r="AJ158" s="327">
        <v>1805017</v>
      </c>
      <c r="AK158" s="327">
        <v>5782889</v>
      </c>
      <c r="AL158" s="327">
        <v>0</v>
      </c>
      <c r="AM158" s="327">
        <v>6</v>
      </c>
      <c r="AN158" s="327">
        <v>21</v>
      </c>
      <c r="AO158" s="327">
        <v>1</v>
      </c>
      <c r="AP158" s="327">
        <v>0</v>
      </c>
      <c r="AQ158" s="327">
        <v>1</v>
      </c>
      <c r="AR158" s="327">
        <v>0</v>
      </c>
      <c r="AS158" s="327"/>
    </row>
    <row r="159" spans="1:50" ht="26.25" thickBot="1">
      <c r="A159" s="211">
        <f t="shared" si="1417"/>
        <v>0</v>
      </c>
      <c r="B159" s="23" t="str">
        <f t="shared" ref="B159:D159" si="1649">B157</f>
        <v>GGFV52FA</v>
      </c>
      <c r="C159" s="219" t="str">
        <f t="shared" si="1649"/>
        <v>Major Must</v>
      </c>
      <c r="D159" s="45" t="str">
        <f t="shared" si="1649"/>
        <v>AF. 13.4</v>
      </c>
      <c r="E159" s="24" t="str">
        <f>Labels!$C$104</f>
        <v>Answer 2 / Evidence</v>
      </c>
      <c r="F159" s="221"/>
      <c r="G159" s="222"/>
      <c r="H159" s="25" t="str">
        <f t="shared" si="1634"/>
        <v/>
      </c>
      <c r="I159" s="25" t="str">
        <f t="shared" si="1635"/>
        <v/>
      </c>
      <c r="J159" s="25" t="str">
        <f t="shared" si="1636"/>
        <v/>
      </c>
      <c r="K159" s="25" t="str">
        <f t="shared" si="1637"/>
        <v>X</v>
      </c>
      <c r="L159" s="27" t="str">
        <f t="shared" ref="L159" si="1650">L157</f>
        <v/>
      </c>
      <c r="M159" s="21"/>
      <c r="N159" s="22" t="e">
        <f t="shared" si="1639"/>
        <v>#VALUE!</v>
      </c>
      <c r="O159" s="22" t="str">
        <f t="shared" ref="O159" si="1651">IF(ISERR(N159),D157,N159)</f>
        <v>AF. 13.4</v>
      </c>
      <c r="P159" s="22" t="str">
        <f t="shared" si="1641"/>
        <v/>
      </c>
      <c r="Q159" s="22" t="str">
        <f t="shared" si="1642"/>
        <v/>
      </c>
      <c r="R159" s="9" t="e">
        <f t="shared" si="1643"/>
        <v>#N/A</v>
      </c>
      <c r="S159" s="9">
        <f t="shared" si="1644"/>
        <v>0</v>
      </c>
      <c r="T159" s="9" t="e">
        <f t="shared" si="1645"/>
        <v>#N/A</v>
      </c>
      <c r="U159" s="9">
        <f t="shared" si="1646"/>
        <v>0</v>
      </c>
      <c r="V159" s="9">
        <f t="shared" ref="V159" si="1652">IF(U159=0,U158,U159)</f>
        <v>2</v>
      </c>
      <c r="W159" s="346">
        <v>2</v>
      </c>
      <c r="X159" s="9" t="e">
        <f t="shared" si="1647"/>
        <v>#N/A</v>
      </c>
      <c r="Y159" s="348"/>
      <c r="Z159" s="9">
        <f>SUM(Y$7:Y159)</f>
        <v>0</v>
      </c>
      <c r="AE159" s="9">
        <f t="shared" ref="AE159" si="1653">MIN(AH159,V159)</f>
        <v>2</v>
      </c>
      <c r="AH159" s="9">
        <v>2</v>
      </c>
      <c r="AI159" s="327" t="s">
        <v>1916</v>
      </c>
      <c r="AJ159" s="327">
        <v>1805017</v>
      </c>
      <c r="AK159" s="327">
        <v>5782888</v>
      </c>
      <c r="AL159" s="327">
        <v>0</v>
      </c>
      <c r="AM159" s="327">
        <v>5</v>
      </c>
      <c r="AN159" s="327">
        <v>21</v>
      </c>
      <c r="AO159" s="327">
        <v>0</v>
      </c>
      <c r="AP159" s="327">
        <v>1</v>
      </c>
      <c r="AQ159" s="327">
        <v>0</v>
      </c>
      <c r="AR159" s="327">
        <v>0</v>
      </c>
      <c r="AS159" s="327"/>
      <c r="AU159" s="9">
        <v>0</v>
      </c>
      <c r="AV159" s="9">
        <f>U158</f>
        <v>2</v>
      </c>
    </row>
    <row r="160" spans="1:50" ht="25.5">
      <c r="A160" s="211">
        <f t="shared" si="1417"/>
        <v>0</v>
      </c>
      <c r="B160" s="67" t="s">
        <v>1158</v>
      </c>
      <c r="C160" s="142" t="s">
        <v>1093</v>
      </c>
      <c r="D160" s="43" t="s">
        <v>2475</v>
      </c>
      <c r="E160" s="217" t="str">
        <f>Labels!$C$54</f>
        <v>Control Point</v>
      </c>
      <c r="F160" s="26" t="s">
        <v>2476</v>
      </c>
      <c r="G160" s="30" t="str">
        <f>IF(OR(ISERR(P161),ISERR(P162),ISERR(Q161),ISERR(Q162)),Labels!$C$94,Q160)</f>
        <v>Input Accepted</v>
      </c>
      <c r="H160" s="15" t="str">
        <f t="shared" ref="H160" si="1654">IF(F161&lt;&gt;"",IF(TRIM(VLOOKUP(F161,$AI$2:$AR$5000,8,FALSE))="1","X",""),"")</f>
        <v/>
      </c>
      <c r="I160" s="15" t="str">
        <f t="shared" ref="I160" si="1655">IF(F161&lt;&gt;"",IF(TRIM(VLOOKUP(F161,$AI$2:$AR$5000,9,FALSE))="1","X",""),"")</f>
        <v/>
      </c>
      <c r="J160" s="15" t="str">
        <f t="shared" ref="J160" si="1656">IF(TRIM(""&amp;G162)&lt;&gt;"","X","")</f>
        <v/>
      </c>
      <c r="K160" s="15" t="str">
        <f t="shared" ref="K160" si="1657">IF(TRIM(""&amp;G161)&lt;&gt;"","X","")</f>
        <v>X</v>
      </c>
      <c r="L160" s="31" t="str">
        <f>IF(G160&lt;&gt;Labels!$C$92,"X","")</f>
        <v/>
      </c>
      <c r="M160" s="16"/>
      <c r="N160" s="17">
        <v>1805232</v>
      </c>
      <c r="O160" s="17">
        <v>15573</v>
      </c>
      <c r="P160" s="17"/>
      <c r="Q160" s="22" t="str">
        <f>IF(F161="",Labels!$C$93,R160)</f>
        <v>Input Accepted</v>
      </c>
      <c r="R160" s="9" t="str">
        <f t="shared" ref="R160" si="1658"><![CDATA[IF(OR(O161&""<>D160&"",O162&""<>D160&""),"You are not allowed to copy cells in the answer column. Press Ctrl-z immediately to attempt to fix this error.",S160)]]></f>
        <v>Input Accepted</v>
      </c>
      <c r="S160" s="9" t="str">
        <f>IF(AND(OR(H160="X",S161=6,C160=Labels!$C$49,C160=Labels!$C$46,AX160="Y"),Q161=""),Labels!$C$95,T160)</f>
        <v>Input Accepted</v>
      </c>
      <c r="T160" s="345" t="str">
        <f>IF(OR(S162=6,AND(S162&gt;0,S161=6)),Labels!$C$96,IF(S162=1,Labels!$C$143,U160))</f>
        <v>Input Accepted</v>
      </c>
      <c r="U160" s="9" t="str">
        <f>IF(AND(S162&gt;0,U162&lt;=U161),Labels!C$97,V160)</f>
        <v>Input Accepted</v>
      </c>
      <c r="V160" s="9" t="str">
        <f>IF(AND(S162&gt;0,Q162=""),Labels!$C$98,W160)</f>
        <v>Input Accepted</v>
      </c>
      <c r="W160" s="9" t="str">
        <f>IF(AND(S162=0,Q162&lt;&gt;""),Labels!$C$99,Labels!$C$92)</f>
        <v>Input Accepted</v>
      </c>
      <c r="Y160" s="9">
        <f t="shared" ref="Y160" si="1659">IF(H160="X",1,0)</f>
        <v>0</v>
      </c>
      <c r="Z160" s="9">
        <f>SUM(Y$7:Y160)</f>
        <v>0</v>
      </c>
      <c r="AA160" s="9" t="str">
        <f t="shared" ref="AA160" si="1660">Q161</f>
        <v>None</v>
      </c>
      <c r="AB160" s="9">
        <f t="shared" ref="AB160" si="1661">VLOOKUP(P161,$AI$2:$AN$5000,6,FALSE)</f>
        <v>21</v>
      </c>
      <c r="AC160" s="9" t="str">
        <f t="shared" ref="AC160" si="1662">Q162</f>
        <v/>
      </c>
      <c r="AD160" s="9">
        <f t="shared" ref="AD160" si="1663">IF(TRIM(F161)="",1,0)</f>
        <v>0</v>
      </c>
      <c r="AF160" s="346">
        <f t="shared" ref="AF160" si="1664">SUM($AD$7:$AD$5000)</f>
        <v>0</v>
      </c>
      <c r="AG160" s="9">
        <f>IF(AND(H160="X",C160=Labels!C202),1,0)</f>
        <v>0</v>
      </c>
      <c r="AI160" s="327" t="s">
        <v>1917</v>
      </c>
      <c r="AJ160" s="327">
        <v>1805017</v>
      </c>
      <c r="AK160" s="327">
        <v>5782887</v>
      </c>
      <c r="AL160" s="327">
        <v>2</v>
      </c>
      <c r="AM160" s="327">
        <v>2</v>
      </c>
      <c r="AN160" s="327">
        <v>21</v>
      </c>
      <c r="AO160" s="327">
        <v>1</v>
      </c>
      <c r="AP160" s="327">
        <v>0</v>
      </c>
      <c r="AQ160" s="327">
        <v>0</v>
      </c>
      <c r="AR160" s="327">
        <v>0</v>
      </c>
      <c r="AS160" s="327"/>
      <c r="AX160" s="9" t="s">
        <v>664</v>
      </c>
    </row>
    <row r="161" spans="1:50" ht="25.5">
      <c r="A161" s="211">
        <f t="shared" si="1417"/>
        <v>0</v>
      </c>
      <c r="B161" s="18" t="s">
        <v>1158</v>
      </c>
      <c r="C161" s="218" t="str">
        <f t="shared" ref="C161" si="1665">C160</f>
        <v>Major Must</v>
      </c>
      <c r="D161" s="44" t="str">
        <f t="shared" ref="D161" si="1666">D160</f>
        <v>AF. 14.1</v>
      </c>
      <c r="E161" s="19" t="str">
        <f>Labels!$C$103</f>
        <v>Answer 1 / Comment</v>
      </c>
      <c r="F161" s="62" t="str">
        <f>$AI$145</f>
        <v>AF. 14.1 -Yes</v>
      </c>
      <c r="G161" s="46" t="s">
        <v>2826</v>
      </c>
      <c r="H161" s="20" t="str">
        <f t="shared" ref="H161:H162" si="1667">H160</f>
        <v/>
      </c>
      <c r="I161" s="20" t="str">
        <f t="shared" ref="I161:I162" si="1668">I160</f>
        <v/>
      </c>
      <c r="J161" s="20" t="str">
        <f t="shared" ref="J161:J162" si="1669">J160</f>
        <v/>
      </c>
      <c r="K161" s="20" t="str">
        <f t="shared" ref="K161:K162" si="1670">K160</f>
        <v>X</v>
      </c>
      <c r="L161" s="28" t="str">
        <f t="shared" ref="L161" si="1671">L160</f>
        <v/>
      </c>
      <c r="M161" s="21"/>
      <c r="N161" s="22" t="str">
        <f t="shared" ref="N161:N162" si="1672">LEFT(F161,FIND(" -",F161)-1)</f>
        <v>AF. 14.1</v>
      </c>
      <c r="O161" s="22" t="str">
        <f t="shared" ref="O161" si="1673">IF(ISERR(N161),D160,N161)</f>
        <v>AF. 14.1</v>
      </c>
      <c r="P161" s="22" t="str">
        <f t="shared" ref="P161:P162" si="1674">TRIM(F161&amp;"")</f>
        <v>AF. 14.1 -Yes</v>
      </c>
      <c r="Q161" s="22" t="str">
        <f t="shared" ref="Q161:Q162" si="1675">TRIM(G161&amp;"")</f>
        <v>None</v>
      </c>
      <c r="R161" s="9">
        <f t="shared" ref="R161:R162" si="1676">VLOOKUP(F161,$AI$2:$AM$5000,5,FALSE)</f>
        <v>2</v>
      </c>
      <c r="S161" s="9">
        <f t="shared" ref="S161:S162" si="1677">IF(ISNA(R161),0,R161)</f>
        <v>2</v>
      </c>
      <c r="T161" s="9">
        <f t="shared" ref="T161:T162" si="1678">VLOOKUP(F161,$AI$2:$AL$5000,4,FALSE)</f>
        <v>2</v>
      </c>
      <c r="U161" s="9">
        <f t="shared" ref="U161:U162" si="1679">IF(ISNA(T161),0,T161)</f>
        <v>2</v>
      </c>
      <c r="X161" s="9">
        <f t="shared" ref="X161:X162" si="1680">VLOOKUP(F161,$AI$2:$AL$5000,3,FALSE)</f>
        <v>5783477</v>
      </c>
      <c r="Y161" s="348"/>
      <c r="Z161" s="9">
        <f>SUM(Y$7:Y161)</f>
        <v>0</v>
      </c>
      <c r="AC161" s="349">
        <f t="shared" ref="AC161" si="1681">IF(ISNA(VLOOKUP(F161,$AI$2:$AS$5000,11,FALSE)),"", VLOOKUP(F161,$AI$2:$AS$5000,11,FALSE))</f>
        <v>0</v>
      </c>
      <c r="AI161" s="327" t="s">
        <v>1918</v>
      </c>
      <c r="AJ161" s="327">
        <v>1805238</v>
      </c>
      <c r="AK161" s="327">
        <v>5783492</v>
      </c>
      <c r="AL161" s="327">
        <v>0</v>
      </c>
      <c r="AM161" s="327">
        <v>5</v>
      </c>
      <c r="AN161" s="327">
        <v>21</v>
      </c>
      <c r="AO161" s="327">
        <v>0</v>
      </c>
      <c r="AP161" s="327">
        <v>1</v>
      </c>
      <c r="AQ161" s="327">
        <v>0</v>
      </c>
      <c r="AR161" s="327">
        <v>0</v>
      </c>
      <c r="AS161" s="327"/>
    </row>
    <row r="162" spans="1:50" ht="26.25" thickBot="1">
      <c r="A162" s="211">
        <f t="shared" si="1417"/>
        <v>0</v>
      </c>
      <c r="B162" s="23" t="str">
        <f t="shared" ref="B162:D162" si="1682">B160</f>
        <v>GGFV52FA</v>
      </c>
      <c r="C162" s="219" t="str">
        <f t="shared" si="1682"/>
        <v>Major Must</v>
      </c>
      <c r="D162" s="45" t="str">
        <f t="shared" si="1682"/>
        <v>AF. 14.1</v>
      </c>
      <c r="E162" s="24" t="str">
        <f>Labels!$C$104</f>
        <v>Answer 2 / Evidence</v>
      </c>
      <c r="F162" s="221"/>
      <c r="G162" s="222"/>
      <c r="H162" s="25" t="str">
        <f t="shared" si="1667"/>
        <v/>
      </c>
      <c r="I162" s="25" t="str">
        <f t="shared" si="1668"/>
        <v/>
      </c>
      <c r="J162" s="25" t="str">
        <f t="shared" si="1669"/>
        <v/>
      </c>
      <c r="K162" s="25" t="str">
        <f t="shared" si="1670"/>
        <v>X</v>
      </c>
      <c r="L162" s="27" t="str">
        <f t="shared" ref="L162" si="1683">L160</f>
        <v/>
      </c>
      <c r="M162" s="21"/>
      <c r="N162" s="22" t="e">
        <f t="shared" si="1672"/>
        <v>#VALUE!</v>
      </c>
      <c r="O162" s="22" t="str">
        <f t="shared" ref="O162" si="1684">IF(ISERR(N162),D160,N162)</f>
        <v>AF. 14.1</v>
      </c>
      <c r="P162" s="22" t="str">
        <f t="shared" si="1674"/>
        <v/>
      </c>
      <c r="Q162" s="22" t="str">
        <f t="shared" si="1675"/>
        <v/>
      </c>
      <c r="R162" s="9" t="e">
        <f t="shared" si="1676"/>
        <v>#N/A</v>
      </c>
      <c r="S162" s="9">
        <f t="shared" si="1677"/>
        <v>0</v>
      </c>
      <c r="T162" s="9" t="e">
        <f t="shared" si="1678"/>
        <v>#N/A</v>
      </c>
      <c r="U162" s="9">
        <f t="shared" si="1679"/>
        <v>0</v>
      </c>
      <c r="V162" s="9">
        <f t="shared" ref="V162" si="1685">IF(U162=0,U161,U162)</f>
        <v>2</v>
      </c>
      <c r="W162" s="346">
        <v>2</v>
      </c>
      <c r="X162" s="9" t="e">
        <f t="shared" si="1680"/>
        <v>#N/A</v>
      </c>
      <c r="Y162" s="348"/>
      <c r="Z162" s="9">
        <f>SUM(Y$7:Y162)</f>
        <v>0</v>
      </c>
      <c r="AE162" s="9">
        <f t="shared" ref="AE162" si="1686">MIN(AH162,V162)</f>
        <v>2</v>
      </c>
      <c r="AH162" s="9">
        <v>2</v>
      </c>
      <c r="AI162" s="327" t="s">
        <v>1919</v>
      </c>
      <c r="AJ162" s="327">
        <v>1805238</v>
      </c>
      <c r="AK162" s="327">
        <v>5783491</v>
      </c>
      <c r="AL162" s="327">
        <v>2</v>
      </c>
      <c r="AM162" s="327">
        <v>2</v>
      </c>
      <c r="AN162" s="327">
        <v>21</v>
      </c>
      <c r="AO162" s="327">
        <v>1</v>
      </c>
      <c r="AP162" s="327">
        <v>0</v>
      </c>
      <c r="AQ162" s="327">
        <v>0</v>
      </c>
      <c r="AR162" s="327">
        <v>0</v>
      </c>
      <c r="AS162" s="327"/>
      <c r="AU162" s="9">
        <v>0</v>
      </c>
      <c r="AV162" s="9">
        <f>U161</f>
        <v>2</v>
      </c>
    </row>
    <row r="163" spans="1:50" ht="38.25">
      <c r="A163" s="211">
        <f t="shared" si="1417"/>
        <v>0</v>
      </c>
      <c r="B163" s="67" t="s">
        <v>1158</v>
      </c>
      <c r="C163" s="142" t="s">
        <v>1093</v>
      </c>
      <c r="D163" s="43" t="s">
        <v>2477</v>
      </c>
      <c r="E163" s="217" t="str">
        <f>Labels!$C$54</f>
        <v>Control Point</v>
      </c>
      <c r="F163" s="26" t="s">
        <v>2478</v>
      </c>
      <c r="G163" s="30" t="str">
        <f>IF(OR(ISERR(P164),ISERR(P165),ISERR(Q164),ISERR(Q165)),Labels!$C$94,Q163)</f>
        <v>Input Accepted</v>
      </c>
      <c r="H163" s="15" t="str">
        <f t="shared" ref="H163" si="1687">IF(F164&lt;&gt;"",IF(TRIM(VLOOKUP(F164,$AI$2:$AR$5000,8,FALSE))="1","X",""),"")</f>
        <v/>
      </c>
      <c r="I163" s="15" t="str">
        <f t="shared" ref="I163" si="1688">IF(F164&lt;&gt;"",IF(TRIM(VLOOKUP(F164,$AI$2:$AR$5000,9,FALSE))="1","X",""),"")</f>
        <v/>
      </c>
      <c r="J163" s="15" t="str">
        <f t="shared" ref="J163" si="1689">IF(TRIM(""&amp;G165)&lt;&gt;"","X","")</f>
        <v/>
      </c>
      <c r="K163" s="15" t="str">
        <f t="shared" ref="K163" si="1690">IF(TRIM(""&amp;G164)&lt;&gt;"","X","")</f>
        <v>X</v>
      </c>
      <c r="L163" s="31" t="str">
        <f>IF(G163&lt;&gt;Labels!$C$92,"X","")</f>
        <v/>
      </c>
      <c r="M163" s="16"/>
      <c r="N163" s="17">
        <v>1805233</v>
      </c>
      <c r="O163" s="17">
        <v>15573</v>
      </c>
      <c r="P163" s="17"/>
      <c r="Q163" s="22" t="str">
        <f>IF(F164="",Labels!$C$93,R163)</f>
        <v>Input Accepted</v>
      </c>
      <c r="R163" s="9" t="str">
        <f t="shared" ref="R163" si="1691"><![CDATA[IF(OR(O164&""<>D163&"",O165&""<>D163&""),"You are not allowed to copy cells in the answer column. Press Ctrl-z immediately to attempt to fix this error.",S163)]]></f>
        <v>Input Accepted</v>
      </c>
      <c r="S163" s="9" t="str">
        <f>IF(AND(OR(H163="X",S164=6,C163=Labels!$C$49,C163=Labels!$C$46,AX163="Y"),Q164=""),Labels!$C$95,T163)</f>
        <v>Input Accepted</v>
      </c>
      <c r="T163" s="345" t="str">
        <f>IF(OR(S165=6,AND(S165&gt;0,S164=6)),Labels!$C$96,IF(S165=1,Labels!$C$143,U163))</f>
        <v>Input Accepted</v>
      </c>
      <c r="U163" s="9" t="str">
        <f>IF(AND(S165&gt;0,U165&lt;=U164),Labels!C$97,V163)</f>
        <v>Input Accepted</v>
      </c>
      <c r="V163" s="9" t="str">
        <f>IF(AND(S165&gt;0,Q165=""),Labels!$C$98,W163)</f>
        <v>Input Accepted</v>
      </c>
      <c r="W163" s="9" t="str">
        <f>IF(AND(S165=0,Q165&lt;&gt;""),Labels!$C$99,Labels!$C$92)</f>
        <v>Input Accepted</v>
      </c>
      <c r="Y163" s="9">
        <f t="shared" ref="Y163" si="1692">IF(H163="X",1,0)</f>
        <v>0</v>
      </c>
      <c r="Z163" s="9">
        <f>SUM(Y$7:Y163)</f>
        <v>0</v>
      </c>
      <c r="AA163" s="9" t="str">
        <f t="shared" ref="AA163" si="1693">Q164</f>
        <v>None</v>
      </c>
      <c r="AB163" s="9">
        <f t="shared" ref="AB163" si="1694">VLOOKUP(P164,$AI$2:$AN$5000,6,FALSE)</f>
        <v>21</v>
      </c>
      <c r="AC163" s="9" t="str">
        <f t="shared" ref="AC163" si="1695">Q165</f>
        <v/>
      </c>
      <c r="AD163" s="9">
        <f t="shared" ref="AD163" si="1696">IF(TRIM(F164)="",1,0)</f>
        <v>0</v>
      </c>
      <c r="AF163" s="346">
        <f t="shared" ref="AF163" si="1697">SUM($AD$7:$AD$5000)</f>
        <v>0</v>
      </c>
      <c r="AG163" s="9">
        <f>IF(AND(H163="X",C163=Labels!C205),1,0)</f>
        <v>0</v>
      </c>
      <c r="AI163" s="327" t="s">
        <v>1920</v>
      </c>
      <c r="AJ163" s="327">
        <v>1805133</v>
      </c>
      <c r="AK163" s="327">
        <v>5783203</v>
      </c>
      <c r="AL163" s="327">
        <v>0</v>
      </c>
      <c r="AM163" s="327">
        <v>6</v>
      </c>
      <c r="AN163" s="327">
        <v>21</v>
      </c>
      <c r="AO163" s="327">
        <v>1</v>
      </c>
      <c r="AP163" s="327">
        <v>0</v>
      </c>
      <c r="AQ163" s="327">
        <v>1</v>
      </c>
      <c r="AR163" s="327">
        <v>0</v>
      </c>
      <c r="AS163" s="327"/>
      <c r="AX163" s="9" t="s">
        <v>664</v>
      </c>
    </row>
    <row r="164" spans="1:50" ht="25.5">
      <c r="A164" s="211">
        <f t="shared" si="1417"/>
        <v>0</v>
      </c>
      <c r="B164" s="18" t="s">
        <v>1158</v>
      </c>
      <c r="C164" s="218" t="str">
        <f t="shared" ref="C164" si="1698">C163</f>
        <v>Major Must</v>
      </c>
      <c r="D164" s="44" t="str">
        <f t="shared" ref="D164" si="1699">D163</f>
        <v>AF. 14.2</v>
      </c>
      <c r="E164" s="19" t="str">
        <f>Labels!$C$103</f>
        <v>Answer 1 / Comment</v>
      </c>
      <c r="F164" s="62" t="str">
        <f>$AI$147</f>
        <v>AF. 14.2 -Yes</v>
      </c>
      <c r="G164" s="46" t="s">
        <v>2826</v>
      </c>
      <c r="H164" s="20" t="str">
        <f t="shared" ref="H164:H165" si="1700">H163</f>
        <v/>
      </c>
      <c r="I164" s="20" t="str">
        <f t="shared" ref="I164:I165" si="1701">I163</f>
        <v/>
      </c>
      <c r="J164" s="20" t="str">
        <f t="shared" ref="J164:J165" si="1702">J163</f>
        <v/>
      </c>
      <c r="K164" s="20" t="str">
        <f t="shared" ref="K164:K165" si="1703">K163</f>
        <v>X</v>
      </c>
      <c r="L164" s="28" t="str">
        <f t="shared" ref="L164" si="1704">L163</f>
        <v/>
      </c>
      <c r="M164" s="21"/>
      <c r="N164" s="22" t="str">
        <f t="shared" ref="N164:N165" si="1705">LEFT(F164,FIND(" -",F164)-1)</f>
        <v>AF. 14.2</v>
      </c>
      <c r="O164" s="22" t="str">
        <f t="shared" ref="O164" si="1706">IF(ISERR(N164),D163,N164)</f>
        <v>AF. 14.2</v>
      </c>
      <c r="P164" s="22" t="str">
        <f t="shared" ref="P164:P165" si="1707">TRIM(F164&amp;"")</f>
        <v>AF. 14.2 -Yes</v>
      </c>
      <c r="Q164" s="22" t="str">
        <f t="shared" ref="Q164:Q165" si="1708">TRIM(G164&amp;"")</f>
        <v>None</v>
      </c>
      <c r="R164" s="9">
        <f t="shared" ref="R164:R165" si="1709">VLOOKUP(F164,$AI$2:$AM$5000,5,FALSE)</f>
        <v>2</v>
      </c>
      <c r="S164" s="9">
        <f t="shared" ref="S164:S165" si="1710">IF(ISNA(R164),0,R164)</f>
        <v>2</v>
      </c>
      <c r="T164" s="9">
        <f t="shared" ref="T164:T165" si="1711">VLOOKUP(F164,$AI$2:$AL$5000,4,FALSE)</f>
        <v>2</v>
      </c>
      <c r="U164" s="9">
        <f t="shared" ref="U164:U165" si="1712">IF(ISNA(T164),0,T164)</f>
        <v>2</v>
      </c>
      <c r="X164" s="9">
        <f t="shared" ref="X164:X165" si="1713">VLOOKUP(F164,$AI$2:$AL$5000,3,FALSE)</f>
        <v>5783480</v>
      </c>
      <c r="Y164" s="348"/>
      <c r="Z164" s="9">
        <f>SUM(Y$7:Y164)</f>
        <v>0</v>
      </c>
      <c r="AC164" s="349">
        <f t="shared" ref="AC164" si="1714">IF(ISNA(VLOOKUP(F164,$AI$2:$AS$5000,11,FALSE)),"", VLOOKUP(F164,$AI$2:$AS$5000,11,FALSE))</f>
        <v>0</v>
      </c>
      <c r="AI164" s="327" t="s">
        <v>1921</v>
      </c>
      <c r="AJ164" s="327">
        <v>1805133</v>
      </c>
      <c r="AK164" s="327">
        <v>5783202</v>
      </c>
      <c r="AL164" s="327">
        <v>0</v>
      </c>
      <c r="AM164" s="327">
        <v>5</v>
      </c>
      <c r="AN164" s="327">
        <v>21</v>
      </c>
      <c r="AO164" s="327">
        <v>0</v>
      </c>
      <c r="AP164" s="327">
        <v>1</v>
      </c>
      <c r="AQ164" s="327">
        <v>0</v>
      </c>
      <c r="AR164" s="327">
        <v>0</v>
      </c>
      <c r="AS164" s="327"/>
    </row>
    <row r="165" spans="1:50" ht="26.25" thickBot="1">
      <c r="A165" s="211">
        <f t="shared" si="1417"/>
        <v>0</v>
      </c>
      <c r="B165" s="23" t="str">
        <f t="shared" ref="B165:D165" si="1715">B163</f>
        <v>GGFV52FA</v>
      </c>
      <c r="C165" s="219" t="str">
        <f t="shared" si="1715"/>
        <v>Major Must</v>
      </c>
      <c r="D165" s="45" t="str">
        <f t="shared" si="1715"/>
        <v>AF. 14.2</v>
      </c>
      <c r="E165" s="24" t="str">
        <f>Labels!$C$104</f>
        <v>Answer 2 / Evidence</v>
      </c>
      <c r="F165" s="221"/>
      <c r="G165" s="222"/>
      <c r="H165" s="25" t="str">
        <f t="shared" si="1700"/>
        <v/>
      </c>
      <c r="I165" s="25" t="str">
        <f t="shared" si="1701"/>
        <v/>
      </c>
      <c r="J165" s="25" t="str">
        <f t="shared" si="1702"/>
        <v/>
      </c>
      <c r="K165" s="25" t="str">
        <f t="shared" si="1703"/>
        <v>X</v>
      </c>
      <c r="L165" s="27" t="str">
        <f t="shared" ref="L165" si="1716">L163</f>
        <v/>
      </c>
      <c r="M165" s="21"/>
      <c r="N165" s="22" t="e">
        <f t="shared" si="1705"/>
        <v>#VALUE!</v>
      </c>
      <c r="O165" s="22" t="str">
        <f t="shared" ref="O165" si="1717">IF(ISERR(N165),D163,N165)</f>
        <v>AF. 14.2</v>
      </c>
      <c r="P165" s="22" t="str">
        <f t="shared" si="1707"/>
        <v/>
      </c>
      <c r="Q165" s="22" t="str">
        <f t="shared" si="1708"/>
        <v/>
      </c>
      <c r="R165" s="9" t="e">
        <f t="shared" si="1709"/>
        <v>#N/A</v>
      </c>
      <c r="S165" s="9">
        <f t="shared" si="1710"/>
        <v>0</v>
      </c>
      <c r="T165" s="9" t="e">
        <f t="shared" si="1711"/>
        <v>#N/A</v>
      </c>
      <c r="U165" s="9">
        <f t="shared" si="1712"/>
        <v>0</v>
      </c>
      <c r="V165" s="9">
        <f t="shared" ref="V165" si="1718">IF(U165=0,U164,U165)</f>
        <v>2</v>
      </c>
      <c r="W165" s="346">
        <v>2</v>
      </c>
      <c r="X165" s="9" t="e">
        <f t="shared" si="1713"/>
        <v>#N/A</v>
      </c>
      <c r="Y165" s="348"/>
      <c r="Z165" s="9">
        <f>SUM(Y$7:Y165)</f>
        <v>0</v>
      </c>
      <c r="AE165" s="9">
        <f t="shared" ref="AE165" si="1719">MIN(AH165,V165)</f>
        <v>2</v>
      </c>
      <c r="AH165" s="9">
        <v>2</v>
      </c>
      <c r="AI165" s="327" t="s">
        <v>1922</v>
      </c>
      <c r="AJ165" s="327">
        <v>1805133</v>
      </c>
      <c r="AK165" s="327">
        <v>5783201</v>
      </c>
      <c r="AL165" s="327">
        <v>2</v>
      </c>
      <c r="AM165" s="327">
        <v>2</v>
      </c>
      <c r="AN165" s="327">
        <v>21</v>
      </c>
      <c r="AO165" s="327">
        <v>1</v>
      </c>
      <c r="AP165" s="327">
        <v>0</v>
      </c>
      <c r="AQ165" s="327">
        <v>0</v>
      </c>
      <c r="AR165" s="327">
        <v>0</v>
      </c>
      <c r="AS165" s="327"/>
      <c r="AU165" s="9">
        <v>0</v>
      </c>
      <c r="AV165" s="9">
        <f>U164</f>
        <v>2</v>
      </c>
    </row>
    <row r="166" spans="1:50" ht="38.25">
      <c r="A166" s="211">
        <f t="shared" si="1417"/>
        <v>0</v>
      </c>
      <c r="B166" s="67" t="s">
        <v>1158</v>
      </c>
      <c r="C166" s="142" t="s">
        <v>1093</v>
      </c>
      <c r="D166" s="43" t="s">
        <v>2479</v>
      </c>
      <c r="E166" s="217" t="str">
        <f>Labels!$C$54</f>
        <v>Control Point</v>
      </c>
      <c r="F166" s="26" t="s">
        <v>2480</v>
      </c>
      <c r="G166" s="30" t="str">
        <f>IF(OR(ISERR(P167),ISERR(P168),ISERR(Q167),ISERR(Q168)),Labels!$C$94,Q166)</f>
        <v>Input Accepted</v>
      </c>
      <c r="H166" s="15" t="str">
        <f t="shared" ref="H166" si="1720">IF(F167&lt;&gt;"",IF(TRIM(VLOOKUP(F167,$AI$2:$AR$5000,8,FALSE))="1","X",""),"")</f>
        <v/>
      </c>
      <c r="I166" s="15" t="str">
        <f t="shared" ref="I166" si="1721">IF(F167&lt;&gt;"",IF(TRIM(VLOOKUP(F167,$AI$2:$AR$5000,9,FALSE))="1","X",""),"")</f>
        <v/>
      </c>
      <c r="J166" s="15" t="str">
        <f t="shared" ref="J166" si="1722">IF(TRIM(""&amp;G168)&lt;&gt;"","X","")</f>
        <v/>
      </c>
      <c r="K166" s="15" t="str">
        <f t="shared" ref="K166" si="1723">IF(TRIM(""&amp;G167)&lt;&gt;"","X","")</f>
        <v>X</v>
      </c>
      <c r="L166" s="31" t="str">
        <f>IF(G166&lt;&gt;Labels!$C$92,"X","")</f>
        <v/>
      </c>
      <c r="M166" s="16"/>
      <c r="N166" s="17">
        <v>1805234</v>
      </c>
      <c r="O166" s="17">
        <v>15573</v>
      </c>
      <c r="P166" s="17"/>
      <c r="Q166" s="22" t="str">
        <f>IF(F167="",Labels!$C$93,R166)</f>
        <v>Input Accepted</v>
      </c>
      <c r="R166" s="9" t="str">
        <f t="shared" ref="R166" si="1724"><![CDATA[IF(OR(O167&""<>D166&"",O168&""<>D166&""),"You are not allowed to copy cells in the answer column. Press Ctrl-z immediately to attempt to fix this error.",S166)]]></f>
        <v>Input Accepted</v>
      </c>
      <c r="S166" s="9" t="str">
        <f>IF(AND(OR(H166="X",S167=6,C166=Labels!$C$49,C166=Labels!$C$46,AX166="Y"),Q167=""),Labels!$C$95,T166)</f>
        <v>Input Accepted</v>
      </c>
      <c r="T166" s="345" t="str">
        <f>IF(OR(S168=6,AND(S168&gt;0,S167=6)),Labels!$C$96,IF(S168=1,Labels!$C$143,U166))</f>
        <v>Input Accepted</v>
      </c>
      <c r="U166" s="9" t="str">
        <f>IF(AND(S168&gt;0,U168&lt;=U167),Labels!C$97,V166)</f>
        <v>Input Accepted</v>
      </c>
      <c r="V166" s="9" t="str">
        <f>IF(AND(S168&gt;0,Q168=""),Labels!$C$98,W166)</f>
        <v>Input Accepted</v>
      </c>
      <c r="W166" s="9" t="str">
        <f>IF(AND(S168=0,Q168&lt;&gt;""),Labels!$C$99,Labels!$C$92)</f>
        <v>Input Accepted</v>
      </c>
      <c r="Y166" s="9">
        <f t="shared" ref="Y166" si="1725">IF(H166="X",1,0)</f>
        <v>0</v>
      </c>
      <c r="Z166" s="9">
        <f>SUM(Y$7:Y166)</f>
        <v>0</v>
      </c>
      <c r="AA166" s="9" t="str">
        <f t="shared" ref="AA166" si="1726">Q167</f>
        <v>None</v>
      </c>
      <c r="AB166" s="9">
        <f t="shared" ref="AB166" si="1727">VLOOKUP(P167,$AI$2:$AN$5000,6,FALSE)</f>
        <v>21</v>
      </c>
      <c r="AC166" s="9" t="str">
        <f t="shared" ref="AC166" si="1728">Q168</f>
        <v/>
      </c>
      <c r="AD166" s="9">
        <f t="shared" ref="AD166" si="1729">IF(TRIM(F167)="",1,0)</f>
        <v>0</v>
      </c>
      <c r="AF166" s="346">
        <f t="shared" ref="AF166" si="1730">SUM($AD$7:$AD$5000)</f>
        <v>0</v>
      </c>
      <c r="AG166" s="9">
        <f>IF(AND(H166="X",C166=Labels!C208),1,0)</f>
        <v>0</v>
      </c>
      <c r="AI166" s="327" t="s">
        <v>1923</v>
      </c>
      <c r="AJ166" s="327">
        <v>1805134</v>
      </c>
      <c r="AK166" s="327">
        <v>5783205</v>
      </c>
      <c r="AL166" s="327">
        <v>0</v>
      </c>
      <c r="AM166" s="327">
        <v>5</v>
      </c>
      <c r="AN166" s="327">
        <v>21</v>
      </c>
      <c r="AO166" s="327">
        <v>0</v>
      </c>
      <c r="AP166" s="327">
        <v>1</v>
      </c>
      <c r="AQ166" s="327">
        <v>0</v>
      </c>
      <c r="AR166" s="327">
        <v>0</v>
      </c>
      <c r="AS166" s="327"/>
      <c r="AX166" s="9" t="s">
        <v>664</v>
      </c>
    </row>
    <row r="167" spans="1:50" ht="25.5">
      <c r="A167" s="211">
        <f t="shared" si="1417"/>
        <v>0</v>
      </c>
      <c r="B167" s="18" t="s">
        <v>1158</v>
      </c>
      <c r="C167" s="218" t="str">
        <f t="shared" ref="C167" si="1731">C166</f>
        <v>Major Must</v>
      </c>
      <c r="D167" s="44" t="str">
        <f t="shared" ref="D167" si="1732">D166</f>
        <v>AF. 14.3</v>
      </c>
      <c r="E167" s="19" t="str">
        <f>Labels!$C$103</f>
        <v>Answer 1 / Comment</v>
      </c>
      <c r="F167" s="62" t="str">
        <f>$AI$149</f>
        <v>AF. 14.3 -Yes</v>
      </c>
      <c r="G167" s="46" t="s">
        <v>2826</v>
      </c>
      <c r="H167" s="20" t="str">
        <f t="shared" ref="H167:H168" si="1733">H166</f>
        <v/>
      </c>
      <c r="I167" s="20" t="str">
        <f t="shared" ref="I167:I168" si="1734">I166</f>
        <v/>
      </c>
      <c r="J167" s="20" t="str">
        <f t="shared" ref="J167:J168" si="1735">J166</f>
        <v/>
      </c>
      <c r="K167" s="20" t="str">
        <f t="shared" ref="K167:K168" si="1736">K166</f>
        <v>X</v>
      </c>
      <c r="L167" s="28" t="str">
        <f t="shared" ref="L167" si="1737">L166</f>
        <v/>
      </c>
      <c r="M167" s="21"/>
      <c r="N167" s="22" t="str">
        <f t="shared" ref="N167:N168" si="1738">LEFT(F167,FIND(" -",F167)-1)</f>
        <v>AF. 14.3</v>
      </c>
      <c r="O167" s="22" t="str">
        <f t="shared" ref="O167" si="1739">IF(ISERR(N167),D166,N167)</f>
        <v>AF. 14.3</v>
      </c>
      <c r="P167" s="22" t="str">
        <f t="shared" ref="P167:P168" si="1740">TRIM(F167&amp;"")</f>
        <v>AF. 14.3 -Yes</v>
      </c>
      <c r="Q167" s="22" t="str">
        <f t="shared" ref="Q167:Q168" si="1741">TRIM(G167&amp;"")</f>
        <v>None</v>
      </c>
      <c r="R167" s="9">
        <f t="shared" ref="R167:R168" si="1742">VLOOKUP(F167,$AI$2:$AM$5000,5,FALSE)</f>
        <v>2</v>
      </c>
      <c r="S167" s="9">
        <f t="shared" ref="S167:S168" si="1743">IF(ISNA(R167),0,R167)</f>
        <v>2</v>
      </c>
      <c r="T167" s="9">
        <f t="shared" ref="T167:T168" si="1744">VLOOKUP(F167,$AI$2:$AL$5000,4,FALSE)</f>
        <v>2</v>
      </c>
      <c r="U167" s="9">
        <f t="shared" ref="U167:U168" si="1745">IF(ISNA(T167),0,T167)</f>
        <v>2</v>
      </c>
      <c r="X167" s="9">
        <f t="shared" ref="X167:X168" si="1746">VLOOKUP(F167,$AI$2:$AL$5000,3,FALSE)</f>
        <v>5783481</v>
      </c>
      <c r="Y167" s="348"/>
      <c r="Z167" s="9">
        <f>SUM(Y$7:Y167)</f>
        <v>0</v>
      </c>
      <c r="AC167" s="349">
        <f t="shared" ref="AC167" si="1747">IF(ISNA(VLOOKUP(F167,$AI$2:$AS$5000,11,FALSE)),"", VLOOKUP(F167,$AI$2:$AS$5000,11,FALSE))</f>
        <v>0</v>
      </c>
      <c r="AI167" s="327" t="s">
        <v>1924</v>
      </c>
      <c r="AJ167" s="327">
        <v>1805134</v>
      </c>
      <c r="AK167" s="327">
        <v>5783204</v>
      </c>
      <c r="AL167" s="327">
        <v>2</v>
      </c>
      <c r="AM167" s="327">
        <v>2</v>
      </c>
      <c r="AN167" s="327">
        <v>21</v>
      </c>
      <c r="AO167" s="327">
        <v>1</v>
      </c>
      <c r="AP167" s="327">
        <v>0</v>
      </c>
      <c r="AQ167" s="327">
        <v>0</v>
      </c>
      <c r="AR167" s="327">
        <v>0</v>
      </c>
      <c r="AS167" s="327"/>
    </row>
    <row r="168" spans="1:50" ht="26.25" thickBot="1">
      <c r="A168" s="211">
        <f t="shared" si="1417"/>
        <v>0</v>
      </c>
      <c r="B168" s="23" t="str">
        <f t="shared" ref="B168:D168" si="1748">B166</f>
        <v>GGFV52FA</v>
      </c>
      <c r="C168" s="219" t="str">
        <f t="shared" si="1748"/>
        <v>Major Must</v>
      </c>
      <c r="D168" s="45" t="str">
        <f t="shared" si="1748"/>
        <v>AF. 14.3</v>
      </c>
      <c r="E168" s="24" t="str">
        <f>Labels!$C$104</f>
        <v>Answer 2 / Evidence</v>
      </c>
      <c r="F168" s="221"/>
      <c r="G168" s="222"/>
      <c r="H168" s="25" t="str">
        <f t="shared" si="1733"/>
        <v/>
      </c>
      <c r="I168" s="25" t="str">
        <f t="shared" si="1734"/>
        <v/>
      </c>
      <c r="J168" s="25" t="str">
        <f t="shared" si="1735"/>
        <v/>
      </c>
      <c r="K168" s="25" t="str">
        <f t="shared" si="1736"/>
        <v>X</v>
      </c>
      <c r="L168" s="27" t="str">
        <f t="shared" ref="L168" si="1749">L166</f>
        <v/>
      </c>
      <c r="M168" s="21"/>
      <c r="N168" s="22" t="e">
        <f t="shared" si="1738"/>
        <v>#VALUE!</v>
      </c>
      <c r="O168" s="22" t="str">
        <f t="shared" ref="O168" si="1750">IF(ISERR(N168),D166,N168)</f>
        <v>AF. 14.3</v>
      </c>
      <c r="P168" s="22" t="str">
        <f t="shared" si="1740"/>
        <v/>
      </c>
      <c r="Q168" s="22" t="str">
        <f t="shared" si="1741"/>
        <v/>
      </c>
      <c r="R168" s="9" t="e">
        <f t="shared" si="1742"/>
        <v>#N/A</v>
      </c>
      <c r="S168" s="9">
        <f t="shared" si="1743"/>
        <v>0</v>
      </c>
      <c r="T168" s="9" t="e">
        <f t="shared" si="1744"/>
        <v>#N/A</v>
      </c>
      <c r="U168" s="9">
        <f t="shared" si="1745"/>
        <v>0</v>
      </c>
      <c r="V168" s="9">
        <f t="shared" ref="V168" si="1751">IF(U168=0,U167,U168)</f>
        <v>2</v>
      </c>
      <c r="W168" s="346">
        <v>2</v>
      </c>
      <c r="X168" s="9" t="e">
        <f t="shared" si="1746"/>
        <v>#N/A</v>
      </c>
      <c r="Y168" s="348"/>
      <c r="Z168" s="9">
        <f>SUM(Y$7:Y168)</f>
        <v>0</v>
      </c>
      <c r="AE168" s="9">
        <f t="shared" ref="AE168" si="1752">MIN(AH168,V168)</f>
        <v>2</v>
      </c>
      <c r="AH168" s="9">
        <v>2</v>
      </c>
      <c r="AI168" s="327" t="s">
        <v>1925</v>
      </c>
      <c r="AJ168" s="327">
        <v>1805135</v>
      </c>
      <c r="AK168" s="327">
        <v>5783208</v>
      </c>
      <c r="AL168" s="327">
        <v>0</v>
      </c>
      <c r="AM168" s="327">
        <v>6</v>
      </c>
      <c r="AN168" s="327">
        <v>21</v>
      </c>
      <c r="AO168" s="327">
        <v>1</v>
      </c>
      <c r="AP168" s="327">
        <v>0</v>
      </c>
      <c r="AQ168" s="327">
        <v>1</v>
      </c>
      <c r="AR168" s="327">
        <v>0</v>
      </c>
      <c r="AS168" s="327"/>
      <c r="AU168" s="9">
        <v>0</v>
      </c>
      <c r="AV168" s="9">
        <f>U167</f>
        <v>2</v>
      </c>
    </row>
    <row r="169" spans="1:50" ht="38.25">
      <c r="A169" s="211">
        <f t="shared" si="1417"/>
        <v>0</v>
      </c>
      <c r="B169" s="67" t="s">
        <v>1158</v>
      </c>
      <c r="C169" s="142" t="s">
        <v>1093</v>
      </c>
      <c r="D169" s="43" t="s">
        <v>2481</v>
      </c>
      <c r="E169" s="217" t="str">
        <f>Labels!$C$54</f>
        <v>Control Point</v>
      </c>
      <c r="F169" s="26" t="s">
        <v>2482</v>
      </c>
      <c r="G169" s="30" t="str">
        <f>IF(OR(ISERR(P170),ISERR(P171),ISERR(Q170),ISERR(Q171)),Labels!$C$94,Q169)</f>
        <v>Input Accepted</v>
      </c>
      <c r="H169" s="15" t="str">
        <f t="shared" ref="H169" si="1753">IF(F170&lt;&gt;"",IF(TRIM(VLOOKUP(F170,$AI$2:$AR$5000,8,FALSE))="1","X",""),"")</f>
        <v/>
      </c>
      <c r="I169" s="15" t="str">
        <f t="shared" ref="I169" si="1754">IF(F170&lt;&gt;"",IF(TRIM(VLOOKUP(F170,$AI$2:$AR$5000,9,FALSE))="1","X",""),"")</f>
        <v/>
      </c>
      <c r="J169" s="15" t="str">
        <f t="shared" ref="J169" si="1755">IF(TRIM(""&amp;G171)&lt;&gt;"","X","")</f>
        <v/>
      </c>
      <c r="K169" s="15" t="str">
        <f t="shared" ref="K169" si="1756">IF(TRIM(""&amp;G170)&lt;&gt;"","X","")</f>
        <v>X</v>
      </c>
      <c r="L169" s="31" t="str">
        <f>IF(G169&lt;&gt;Labels!$C$92,"X","")</f>
        <v/>
      </c>
      <c r="M169" s="16"/>
      <c r="N169" s="17">
        <v>1805235</v>
      </c>
      <c r="O169" s="17">
        <v>15573</v>
      </c>
      <c r="P169" s="17"/>
      <c r="Q169" s="22" t="str">
        <f>IF(F170="",Labels!$C$93,R169)</f>
        <v>Input Accepted</v>
      </c>
      <c r="R169" s="9" t="str">
        <f t="shared" ref="R169" si="1757"><![CDATA[IF(OR(O170&""<>D169&"",O171&""<>D169&""),"You are not allowed to copy cells in the answer column. Press Ctrl-z immediately to attempt to fix this error.",S169)]]></f>
        <v>Input Accepted</v>
      </c>
      <c r="S169" s="9" t="str">
        <f>IF(AND(OR(H169="X",S170=6,C169=Labels!$C$49,C169=Labels!$C$46,AX169="Y"),Q170=""),Labels!$C$95,T169)</f>
        <v>Input Accepted</v>
      </c>
      <c r="T169" s="345" t="str">
        <f>IF(OR(S171=6,AND(S171&gt;0,S170=6)),Labels!$C$96,IF(S171=1,Labels!$C$143,U169))</f>
        <v>Input Accepted</v>
      </c>
      <c r="U169" s="9" t="str">
        <f>IF(AND(S171&gt;0,U171&lt;=U170),Labels!C$97,V169)</f>
        <v>Input Accepted</v>
      </c>
      <c r="V169" s="9" t="str">
        <f>IF(AND(S171&gt;0,Q171=""),Labels!$C$98,W169)</f>
        <v>Input Accepted</v>
      </c>
      <c r="W169" s="9" t="str">
        <f>IF(AND(S171=0,Q171&lt;&gt;""),Labels!$C$99,Labels!$C$92)</f>
        <v>Input Accepted</v>
      </c>
      <c r="Y169" s="9">
        <f t="shared" ref="Y169" si="1758">IF(H169="X",1,0)</f>
        <v>0</v>
      </c>
      <c r="Z169" s="9">
        <f>SUM(Y$7:Y169)</f>
        <v>0</v>
      </c>
      <c r="AA169" s="9" t="str">
        <f t="shared" ref="AA169" si="1759">Q170</f>
        <v>None</v>
      </c>
      <c r="AB169" s="9">
        <f t="shared" ref="AB169" si="1760">VLOOKUP(P170,$AI$2:$AN$5000,6,FALSE)</f>
        <v>21</v>
      </c>
      <c r="AC169" s="9" t="str">
        <f t="shared" ref="AC169" si="1761">Q171</f>
        <v/>
      </c>
      <c r="AD169" s="9">
        <f t="shared" ref="AD169" si="1762">IF(TRIM(F170)="",1,0)</f>
        <v>0</v>
      </c>
      <c r="AF169" s="346">
        <f t="shared" ref="AF169" si="1763">SUM($AD$7:$AD$5000)</f>
        <v>0</v>
      </c>
      <c r="AG169" s="9">
        <f>IF(AND(H169="X",C169=Labels!C211),1,0)</f>
        <v>0</v>
      </c>
      <c r="AI169" s="327" t="s">
        <v>1926</v>
      </c>
      <c r="AJ169" s="327">
        <v>1805135</v>
      </c>
      <c r="AK169" s="327">
        <v>5783207</v>
      </c>
      <c r="AL169" s="327">
        <v>0</v>
      </c>
      <c r="AM169" s="327">
        <v>5</v>
      </c>
      <c r="AN169" s="327">
        <v>21</v>
      </c>
      <c r="AO169" s="327">
        <v>0</v>
      </c>
      <c r="AP169" s="327">
        <v>1</v>
      </c>
      <c r="AQ169" s="327">
        <v>0</v>
      </c>
      <c r="AR169" s="327">
        <v>0</v>
      </c>
      <c r="AS169" s="327"/>
      <c r="AX169" s="9" t="s">
        <v>664</v>
      </c>
    </row>
    <row r="170" spans="1:50" ht="25.5">
      <c r="A170" s="211">
        <f t="shared" si="1417"/>
        <v>0</v>
      </c>
      <c r="B170" s="18" t="s">
        <v>1158</v>
      </c>
      <c r="C170" s="218" t="str">
        <f t="shared" ref="C170" si="1764">C169</f>
        <v>Major Must</v>
      </c>
      <c r="D170" s="44" t="str">
        <f t="shared" ref="D170" si="1765">D169</f>
        <v>AF. 15.1</v>
      </c>
      <c r="E170" s="19" t="str">
        <f>Labels!$C$103</f>
        <v>Answer 1 / Comment</v>
      </c>
      <c r="F170" s="62" t="str">
        <f>$AI$151</f>
        <v>AF. 15.1 -Yes</v>
      </c>
      <c r="G170" s="46" t="s">
        <v>2826</v>
      </c>
      <c r="H170" s="20" t="str">
        <f t="shared" ref="H170:H171" si="1766">H169</f>
        <v/>
      </c>
      <c r="I170" s="20" t="str">
        <f t="shared" ref="I170:I171" si="1767">I169</f>
        <v/>
      </c>
      <c r="J170" s="20" t="str">
        <f t="shared" ref="J170:J171" si="1768">J169</f>
        <v/>
      </c>
      <c r="K170" s="20" t="str">
        <f t="shared" ref="K170:K171" si="1769">K169</f>
        <v>X</v>
      </c>
      <c r="L170" s="28" t="str">
        <f t="shared" ref="L170" si="1770">L169</f>
        <v/>
      </c>
      <c r="M170" s="21"/>
      <c r="N170" s="22" t="str">
        <f t="shared" ref="N170:N171" si="1771">LEFT(F170,FIND(" -",F170)-1)</f>
        <v>AF. 15.1</v>
      </c>
      <c r="O170" s="22" t="str">
        <f t="shared" ref="O170" si="1772">IF(ISERR(N170),D169,N170)</f>
        <v>AF. 15.1</v>
      </c>
      <c r="P170" s="22" t="str">
        <f t="shared" ref="P170:P171" si="1773">TRIM(F170&amp;"")</f>
        <v>AF. 15.1 -Yes</v>
      </c>
      <c r="Q170" s="22" t="str">
        <f t="shared" ref="Q170:Q171" si="1774">TRIM(G170&amp;"")</f>
        <v>None</v>
      </c>
      <c r="R170" s="9">
        <f t="shared" ref="R170:R171" si="1775">VLOOKUP(F170,$AI$2:$AM$5000,5,FALSE)</f>
        <v>2</v>
      </c>
      <c r="S170" s="9">
        <f t="shared" ref="S170:S171" si="1776">IF(ISNA(R170),0,R170)</f>
        <v>2</v>
      </c>
      <c r="T170" s="9">
        <f t="shared" ref="T170:T171" si="1777">VLOOKUP(F170,$AI$2:$AL$5000,4,FALSE)</f>
        <v>2</v>
      </c>
      <c r="U170" s="9">
        <f t="shared" ref="U170:U171" si="1778">IF(ISNA(T170),0,T170)</f>
        <v>2</v>
      </c>
      <c r="X170" s="9">
        <f t="shared" ref="X170:X171" si="1779">VLOOKUP(F170,$AI$2:$AL$5000,3,FALSE)</f>
        <v>5783483</v>
      </c>
      <c r="Y170" s="348"/>
      <c r="Z170" s="9">
        <f>SUM(Y$7:Y170)</f>
        <v>0</v>
      </c>
      <c r="AC170" s="349">
        <f t="shared" ref="AC170" si="1780">IF(ISNA(VLOOKUP(F170,$AI$2:$AS$5000,11,FALSE)),"", VLOOKUP(F170,$AI$2:$AS$5000,11,FALSE))</f>
        <v>0</v>
      </c>
      <c r="AI170" s="327" t="s">
        <v>1927</v>
      </c>
      <c r="AJ170" s="327">
        <v>1805135</v>
      </c>
      <c r="AK170" s="327">
        <v>5783206</v>
      </c>
      <c r="AL170" s="327">
        <v>2</v>
      </c>
      <c r="AM170" s="327">
        <v>2</v>
      </c>
      <c r="AN170" s="327">
        <v>21</v>
      </c>
      <c r="AO170" s="327">
        <v>1</v>
      </c>
      <c r="AP170" s="327">
        <v>0</v>
      </c>
      <c r="AQ170" s="327">
        <v>0</v>
      </c>
      <c r="AR170" s="327">
        <v>0</v>
      </c>
      <c r="AS170" s="327"/>
    </row>
    <row r="171" spans="1:50" ht="26.25" thickBot="1">
      <c r="A171" s="211">
        <f t="shared" si="1417"/>
        <v>0</v>
      </c>
      <c r="B171" s="23" t="str">
        <f t="shared" ref="B171:D171" si="1781">B169</f>
        <v>GGFV52FA</v>
      </c>
      <c r="C171" s="219" t="str">
        <f t="shared" si="1781"/>
        <v>Major Must</v>
      </c>
      <c r="D171" s="45" t="str">
        <f t="shared" si="1781"/>
        <v>AF. 15.1</v>
      </c>
      <c r="E171" s="24" t="str">
        <f>Labels!$C$104</f>
        <v>Answer 2 / Evidence</v>
      </c>
      <c r="F171" s="221"/>
      <c r="G171" s="222"/>
      <c r="H171" s="25" t="str">
        <f t="shared" si="1766"/>
        <v/>
      </c>
      <c r="I171" s="25" t="str">
        <f t="shared" si="1767"/>
        <v/>
      </c>
      <c r="J171" s="25" t="str">
        <f t="shared" si="1768"/>
        <v/>
      </c>
      <c r="K171" s="25" t="str">
        <f t="shared" si="1769"/>
        <v>X</v>
      </c>
      <c r="L171" s="27" t="str">
        <f t="shared" ref="L171" si="1782">L169</f>
        <v/>
      </c>
      <c r="M171" s="21"/>
      <c r="N171" s="22" t="e">
        <f t="shared" si="1771"/>
        <v>#VALUE!</v>
      </c>
      <c r="O171" s="22" t="str">
        <f t="shared" ref="O171" si="1783">IF(ISERR(N171),D169,N171)</f>
        <v>AF. 15.1</v>
      </c>
      <c r="P171" s="22" t="str">
        <f t="shared" si="1773"/>
        <v/>
      </c>
      <c r="Q171" s="22" t="str">
        <f t="shared" si="1774"/>
        <v/>
      </c>
      <c r="R171" s="9" t="e">
        <f t="shared" si="1775"/>
        <v>#N/A</v>
      </c>
      <c r="S171" s="9">
        <f t="shared" si="1776"/>
        <v>0</v>
      </c>
      <c r="T171" s="9" t="e">
        <f t="shared" si="1777"/>
        <v>#N/A</v>
      </c>
      <c r="U171" s="9">
        <f t="shared" si="1778"/>
        <v>0</v>
      </c>
      <c r="V171" s="9">
        <f t="shared" ref="V171" si="1784">IF(U171=0,U170,U171)</f>
        <v>2</v>
      </c>
      <c r="W171" s="346">
        <v>2</v>
      </c>
      <c r="X171" s="9" t="e">
        <f t="shared" si="1779"/>
        <v>#N/A</v>
      </c>
      <c r="Y171" s="348"/>
      <c r="Z171" s="9">
        <f>SUM(Y$7:Y171)</f>
        <v>0</v>
      </c>
      <c r="AE171" s="9">
        <f t="shared" ref="AE171" si="1785">MIN(AH171,V171)</f>
        <v>2</v>
      </c>
      <c r="AH171" s="9">
        <v>2</v>
      </c>
      <c r="AI171" s="327" t="s">
        <v>1928</v>
      </c>
      <c r="AJ171" s="327">
        <v>1805136</v>
      </c>
      <c r="AK171" s="327">
        <v>5783211</v>
      </c>
      <c r="AL171" s="327">
        <v>0</v>
      </c>
      <c r="AM171" s="327">
        <v>6</v>
      </c>
      <c r="AN171" s="327">
        <v>21</v>
      </c>
      <c r="AO171" s="327">
        <v>1</v>
      </c>
      <c r="AP171" s="327">
        <v>0</v>
      </c>
      <c r="AQ171" s="327">
        <v>1</v>
      </c>
      <c r="AR171" s="327">
        <v>0</v>
      </c>
      <c r="AS171" s="327"/>
      <c r="AU171" s="9">
        <v>0</v>
      </c>
      <c r="AV171" s="9">
        <f>U170</f>
        <v>2</v>
      </c>
    </row>
    <row r="172" spans="1:50" ht="25.5">
      <c r="A172" s="211">
        <f t="shared" si="1417"/>
        <v>0</v>
      </c>
      <c r="B172" s="67" t="s">
        <v>1158</v>
      </c>
      <c r="C172" s="142" t="s">
        <v>1094</v>
      </c>
      <c r="D172" s="43" t="s">
        <v>2483</v>
      </c>
      <c r="E172" s="217" t="str">
        <f>Labels!$C$54</f>
        <v>Control Point</v>
      </c>
      <c r="F172" s="26" t="s">
        <v>2484</v>
      </c>
      <c r="G172" s="30" t="str">
        <f>IF(OR(ISERR(P173),ISERR(P174),ISERR(Q173),ISERR(Q174)),Labels!$C$94,Q172)</f>
        <v>Input Accepted</v>
      </c>
      <c r="H172" s="15" t="str">
        <f t="shared" ref="H172" si="1786">IF(F173&lt;&gt;"",IF(TRIM(VLOOKUP(F173,$AI$2:$AR$5000,8,FALSE))="1","X",""),"")</f>
        <v/>
      </c>
      <c r="I172" s="15" t="str">
        <f t="shared" ref="I172" si="1787">IF(F173&lt;&gt;"",IF(TRIM(VLOOKUP(F173,$AI$2:$AR$5000,9,FALSE))="1","X",""),"")</f>
        <v/>
      </c>
      <c r="J172" s="15" t="str">
        <f t="shared" ref="J172" si="1788">IF(TRIM(""&amp;G174)&lt;&gt;"","X","")</f>
        <v/>
      </c>
      <c r="K172" s="15" t="str">
        <f t="shared" ref="K172" si="1789">IF(TRIM(""&amp;G173)&lt;&gt;"","X","")</f>
        <v>X</v>
      </c>
      <c r="L172" s="31" t="str">
        <f>IF(G172&lt;&gt;Labels!$C$92,"X","")</f>
        <v/>
      </c>
      <c r="M172" s="16"/>
      <c r="N172" s="17">
        <v>1805236</v>
      </c>
      <c r="O172" s="17">
        <v>15573</v>
      </c>
      <c r="P172" s="17"/>
      <c r="Q172" s="22" t="str">
        <f>IF(F173="",Labels!$C$93,R172)</f>
        <v>Input Accepted</v>
      </c>
      <c r="R172" s="9" t="str">
        <f t="shared" ref="R172" si="1790"><![CDATA[IF(OR(O173&""<>D172&"",O174&""<>D172&""),"You are not allowed to copy cells in the answer column. Press Ctrl-z immediately to attempt to fix this error.",S172)]]></f>
        <v>Input Accepted</v>
      </c>
      <c r="S172" s="9" t="str">
        <f>IF(AND(OR(H172="X",S173=6,C172=Labels!$C$49,C172=Labels!$C$46,AX172="Y"),Q173=""),Labels!$C$95,T172)</f>
        <v>Input Accepted</v>
      </c>
      <c r="T172" s="345" t="str">
        <f>IF(OR(S174=6,AND(S174&gt;0,S173=6)),Labels!$C$96,IF(S174=1,Labels!$C$143,U172))</f>
        <v>Input Accepted</v>
      </c>
      <c r="U172" s="9" t="str">
        <f>IF(AND(S174&gt;0,U174&lt;=U173),Labels!C$97,V172)</f>
        <v>Input Accepted</v>
      </c>
      <c r="V172" s="9" t="str">
        <f>IF(AND(S174&gt;0,Q174=""),Labels!$C$98,W172)</f>
        <v>Input Accepted</v>
      </c>
      <c r="W172" s="9" t="str">
        <f>IF(AND(S174=0,Q174&lt;&gt;""),Labels!$C$99,Labels!$C$92)</f>
        <v>Input Accepted</v>
      </c>
      <c r="Y172" s="9">
        <f t="shared" ref="Y172" si="1791">IF(H172="X",1,0)</f>
        <v>0</v>
      </c>
      <c r="Z172" s="9">
        <f>SUM(Y$7:Y172)</f>
        <v>0</v>
      </c>
      <c r="AA172" s="9" t="str">
        <f t="shared" ref="AA172" si="1792">Q173</f>
        <v>None</v>
      </c>
      <c r="AB172" s="9">
        <f t="shared" ref="AB172" si="1793">VLOOKUP(P173,$AI$2:$AN$5000,6,FALSE)</f>
        <v>21</v>
      </c>
      <c r="AC172" s="9" t="str">
        <f t="shared" ref="AC172" si="1794">Q174</f>
        <v/>
      </c>
      <c r="AD172" s="9">
        <f t="shared" ref="AD172" si="1795">IF(TRIM(F173)="",1,0)</f>
        <v>0</v>
      </c>
      <c r="AF172" s="346">
        <f t="shared" ref="AF172" si="1796">SUM($AD$7:$AD$5000)</f>
        <v>0</v>
      </c>
      <c r="AG172" s="9">
        <f>IF(AND(H172="X",C172=Labels!C214),1,0)</f>
        <v>0</v>
      </c>
      <c r="AI172" s="327" t="s">
        <v>1929</v>
      </c>
      <c r="AJ172" s="327">
        <v>1805136</v>
      </c>
      <c r="AK172" s="327">
        <v>5783210</v>
      </c>
      <c r="AL172" s="327">
        <v>0</v>
      </c>
      <c r="AM172" s="327">
        <v>5</v>
      </c>
      <c r="AN172" s="327">
        <v>21</v>
      </c>
      <c r="AO172" s="327">
        <v>0</v>
      </c>
      <c r="AP172" s="327">
        <v>1</v>
      </c>
      <c r="AQ172" s="327">
        <v>0</v>
      </c>
      <c r="AR172" s="327">
        <v>0</v>
      </c>
      <c r="AS172" s="327"/>
      <c r="AX172" s="9" t="s">
        <v>664</v>
      </c>
    </row>
    <row r="173" spans="1:50" ht="25.5">
      <c r="A173" s="211">
        <f t="shared" si="1417"/>
        <v>0</v>
      </c>
      <c r="B173" s="18" t="s">
        <v>1158</v>
      </c>
      <c r="C173" s="218" t="str">
        <f t="shared" ref="C173" si="1797">C172</f>
        <v>Minor Must</v>
      </c>
      <c r="D173" s="44" t="str">
        <f t="shared" ref="D173" si="1798">D172</f>
        <v>AF. 16.1</v>
      </c>
      <c r="E173" s="19" t="str">
        <f>Labels!$C$103</f>
        <v>Answer 1 / Comment</v>
      </c>
      <c r="F173" s="62" t="str">
        <f>$AI$154</f>
        <v>AF. 16.1 -Yes</v>
      </c>
      <c r="G173" s="46" t="s">
        <v>2826</v>
      </c>
      <c r="H173" s="20" t="str">
        <f t="shared" ref="H173:H174" si="1799">H172</f>
        <v/>
      </c>
      <c r="I173" s="20" t="str">
        <f t="shared" ref="I173:I174" si="1800">I172</f>
        <v/>
      </c>
      <c r="J173" s="20" t="str">
        <f t="shared" ref="J173:J174" si="1801">J172</f>
        <v/>
      </c>
      <c r="K173" s="20" t="str">
        <f t="shared" ref="K173:K174" si="1802">K172</f>
        <v>X</v>
      </c>
      <c r="L173" s="28" t="str">
        <f t="shared" ref="L173" si="1803">L172</f>
        <v/>
      </c>
      <c r="M173" s="21"/>
      <c r="N173" s="22" t="str">
        <f t="shared" ref="N173:N174" si="1804">LEFT(F173,FIND(" -",F173)-1)</f>
        <v>AF. 16.1</v>
      </c>
      <c r="O173" s="22" t="str">
        <f t="shared" ref="O173" si="1805">IF(ISERR(N173),D172,N173)</f>
        <v>AF. 16.1</v>
      </c>
      <c r="P173" s="22" t="str">
        <f t="shared" ref="P173:P174" si="1806">TRIM(F173&amp;"")</f>
        <v>AF. 16.1 -Yes</v>
      </c>
      <c r="Q173" s="22" t="str">
        <f t="shared" ref="Q173:Q174" si="1807">TRIM(G173&amp;"")</f>
        <v>None</v>
      </c>
      <c r="R173" s="9">
        <f t="shared" ref="R173:R174" si="1808">VLOOKUP(F173,$AI$2:$AM$5000,5,FALSE)</f>
        <v>2</v>
      </c>
      <c r="S173" s="9">
        <f t="shared" ref="S173:S174" si="1809">IF(ISNA(R173),0,R173)</f>
        <v>2</v>
      </c>
      <c r="T173" s="9">
        <f t="shared" ref="T173:T174" si="1810">VLOOKUP(F173,$AI$2:$AL$5000,4,FALSE)</f>
        <v>2</v>
      </c>
      <c r="U173" s="9">
        <f t="shared" ref="U173:U174" si="1811">IF(ISNA(T173),0,T173)</f>
        <v>2</v>
      </c>
      <c r="X173" s="9">
        <f t="shared" ref="X173:X174" si="1812">VLOOKUP(F173,$AI$2:$AL$5000,3,FALSE)</f>
        <v>5783485</v>
      </c>
      <c r="Y173" s="348"/>
      <c r="Z173" s="9">
        <f>SUM(Y$7:Y173)</f>
        <v>0</v>
      </c>
      <c r="AC173" s="349">
        <f t="shared" ref="AC173" si="1813">IF(ISNA(VLOOKUP(F173,$AI$2:$AS$5000,11,FALSE)),"", VLOOKUP(F173,$AI$2:$AS$5000,11,FALSE))</f>
        <v>0</v>
      </c>
      <c r="AI173" s="327" t="s">
        <v>1930</v>
      </c>
      <c r="AJ173" s="327">
        <v>1805136</v>
      </c>
      <c r="AK173" s="327">
        <v>5783209</v>
      </c>
      <c r="AL173" s="327">
        <v>2</v>
      </c>
      <c r="AM173" s="327">
        <v>2</v>
      </c>
      <c r="AN173" s="327">
        <v>21</v>
      </c>
      <c r="AO173" s="327">
        <v>1</v>
      </c>
      <c r="AP173" s="327">
        <v>0</v>
      </c>
      <c r="AQ173" s="327">
        <v>0</v>
      </c>
      <c r="AR173" s="327">
        <v>0</v>
      </c>
      <c r="AS173" s="327"/>
    </row>
    <row r="174" spans="1:50" ht="26.25" thickBot="1">
      <c r="A174" s="211">
        <f t="shared" si="1417"/>
        <v>0</v>
      </c>
      <c r="B174" s="23" t="str">
        <f t="shared" ref="B174:D174" si="1814">B172</f>
        <v>GGFV52FA</v>
      </c>
      <c r="C174" s="219" t="str">
        <f t="shared" si="1814"/>
        <v>Minor Must</v>
      </c>
      <c r="D174" s="45" t="str">
        <f t="shared" si="1814"/>
        <v>AF. 16.1</v>
      </c>
      <c r="E174" s="24" t="str">
        <f>Labels!$C$104</f>
        <v>Answer 2 / Evidence</v>
      </c>
      <c r="F174" s="221"/>
      <c r="G174" s="222"/>
      <c r="H174" s="25" t="str">
        <f t="shared" si="1799"/>
        <v/>
      </c>
      <c r="I174" s="25" t="str">
        <f t="shared" si="1800"/>
        <v/>
      </c>
      <c r="J174" s="25" t="str">
        <f t="shared" si="1801"/>
        <v/>
      </c>
      <c r="K174" s="25" t="str">
        <f t="shared" si="1802"/>
        <v>X</v>
      </c>
      <c r="L174" s="27" t="str">
        <f t="shared" ref="L174" si="1815">L172</f>
        <v/>
      </c>
      <c r="M174" s="21"/>
      <c r="N174" s="22" t="e">
        <f t="shared" si="1804"/>
        <v>#VALUE!</v>
      </c>
      <c r="O174" s="22" t="str">
        <f t="shared" ref="O174" si="1816">IF(ISERR(N174),D172,N174)</f>
        <v>AF. 16.1</v>
      </c>
      <c r="P174" s="22" t="str">
        <f t="shared" si="1806"/>
        <v/>
      </c>
      <c r="Q174" s="22" t="str">
        <f t="shared" si="1807"/>
        <v/>
      </c>
      <c r="R174" s="9" t="e">
        <f t="shared" si="1808"/>
        <v>#N/A</v>
      </c>
      <c r="S174" s="9">
        <f t="shared" si="1809"/>
        <v>0</v>
      </c>
      <c r="T174" s="9" t="e">
        <f t="shared" si="1810"/>
        <v>#N/A</v>
      </c>
      <c r="U174" s="9">
        <f t="shared" si="1811"/>
        <v>0</v>
      </c>
      <c r="V174" s="9">
        <f t="shared" ref="V174" si="1817">IF(U174=0,U173,U174)</f>
        <v>2</v>
      </c>
      <c r="W174" s="346">
        <v>2</v>
      </c>
      <c r="X174" s="9" t="e">
        <f t="shared" si="1812"/>
        <v>#N/A</v>
      </c>
      <c r="Y174" s="348"/>
      <c r="Z174" s="9">
        <f>SUM(Y$7:Y174)</f>
        <v>0</v>
      </c>
      <c r="AE174" s="9">
        <f t="shared" ref="AE174" si="1818">MIN(AH174,V174)</f>
        <v>2</v>
      </c>
      <c r="AH174" s="9">
        <v>2</v>
      </c>
      <c r="AI174" s="327" t="s">
        <v>1931</v>
      </c>
      <c r="AJ174" s="327">
        <v>1805137</v>
      </c>
      <c r="AK174" s="327">
        <v>5783214</v>
      </c>
      <c r="AL174" s="327">
        <v>0</v>
      </c>
      <c r="AM174" s="327">
        <v>6</v>
      </c>
      <c r="AN174" s="327">
        <v>21</v>
      </c>
      <c r="AO174" s="327">
        <v>1</v>
      </c>
      <c r="AP174" s="327">
        <v>0</v>
      </c>
      <c r="AQ174" s="327">
        <v>1</v>
      </c>
      <c r="AR174" s="327">
        <v>0</v>
      </c>
      <c r="AS174" s="327"/>
      <c r="AU174" s="9">
        <v>0</v>
      </c>
      <c r="AV174" s="9">
        <f>U173</f>
        <v>2</v>
      </c>
    </row>
    <row r="175" spans="1:50" ht="25.5">
      <c r="A175" s="211">
        <f t="shared" si="1417"/>
        <v>0</v>
      </c>
      <c r="B175" s="67" t="s">
        <v>1158</v>
      </c>
      <c r="C175" s="142" t="s">
        <v>1094</v>
      </c>
      <c r="D175" s="43" t="s">
        <v>2485</v>
      </c>
      <c r="E175" s="217" t="str">
        <f>Labels!$C$54</f>
        <v>Control Point</v>
      </c>
      <c r="F175" s="26" t="s">
        <v>2486</v>
      </c>
      <c r="G175" s="30" t="str">
        <f>IF(OR(ISERR(P176),ISERR(P177),ISERR(Q176),ISERR(Q177)),Labels!$C$94,Q175)</f>
        <v>Input Accepted</v>
      </c>
      <c r="H175" s="15" t="str">
        <f t="shared" ref="H175" si="1819">IF(F176&lt;&gt;"",IF(TRIM(VLOOKUP(F176,$AI$2:$AR$5000,8,FALSE))="1","X",""),"")</f>
        <v/>
      </c>
      <c r="I175" s="15" t="str">
        <f t="shared" ref="I175" si="1820">IF(F176&lt;&gt;"",IF(TRIM(VLOOKUP(F176,$AI$2:$AR$5000,9,FALSE))="1","X",""),"")</f>
        <v/>
      </c>
      <c r="J175" s="15" t="str">
        <f t="shared" ref="J175" si="1821">IF(TRIM(""&amp;G177)&lt;&gt;"","X","")</f>
        <v/>
      </c>
      <c r="K175" s="15" t="str">
        <f t="shared" ref="K175" si="1822">IF(TRIM(""&amp;G176)&lt;&gt;"","X","")</f>
        <v>X</v>
      </c>
      <c r="L175" s="31" t="str">
        <f>IF(G175&lt;&gt;Labels!$C$92,"X","")</f>
        <v/>
      </c>
      <c r="M175" s="16"/>
      <c r="N175" s="17">
        <v>1805237</v>
      </c>
      <c r="O175" s="17">
        <v>15573</v>
      </c>
      <c r="P175" s="17"/>
      <c r="Q175" s="22" t="str">
        <f>IF(F176="",Labels!$C$93,R175)</f>
        <v>Input Accepted</v>
      </c>
      <c r="R175" s="9" t="str">
        <f t="shared" ref="R175" si="1823"><![CDATA[IF(OR(O176&""<>D175&"",O177&""<>D175&""),"You are not allowed to copy cells in the answer column. Press Ctrl-z immediately to attempt to fix this error.",S175)]]></f>
        <v>Input Accepted</v>
      </c>
      <c r="S175" s="9" t="str">
        <f>IF(AND(OR(H175="X",S176=6,C175=Labels!$C$49,C175=Labels!$C$46,AX175="Y"),Q176=""),Labels!$C$95,T175)</f>
        <v>Input Accepted</v>
      </c>
      <c r="T175" s="345" t="str">
        <f>IF(OR(S177=6,AND(S177&gt;0,S176=6)),Labels!$C$96,IF(S177=1,Labels!$C$143,U175))</f>
        <v>Input Accepted</v>
      </c>
      <c r="U175" s="9" t="str">
        <f>IF(AND(S177&gt;0,U177&lt;=U176),Labels!C$97,V175)</f>
        <v>Input Accepted</v>
      </c>
      <c r="V175" s="9" t="str">
        <f>IF(AND(S177&gt;0,Q177=""),Labels!$C$98,W175)</f>
        <v>Input Accepted</v>
      </c>
      <c r="W175" s="9" t="str">
        <f>IF(AND(S177=0,Q177&lt;&gt;""),Labels!$C$99,Labels!$C$92)</f>
        <v>Input Accepted</v>
      </c>
      <c r="Y175" s="9">
        <f t="shared" ref="Y175" si="1824">IF(H175="X",1,0)</f>
        <v>0</v>
      </c>
      <c r="Z175" s="9">
        <f>SUM(Y$7:Y175)</f>
        <v>0</v>
      </c>
      <c r="AA175" s="9" t="str">
        <f t="shared" ref="AA175" si="1825">Q176</f>
        <v>None</v>
      </c>
      <c r="AB175" s="9">
        <f t="shared" ref="AB175" si="1826">VLOOKUP(P176,$AI$2:$AN$5000,6,FALSE)</f>
        <v>21</v>
      </c>
      <c r="AC175" s="9" t="str">
        <f t="shared" ref="AC175" si="1827">Q177</f>
        <v/>
      </c>
      <c r="AD175" s="9">
        <f t="shared" ref="AD175" si="1828">IF(TRIM(F176)="",1,0)</f>
        <v>0</v>
      </c>
      <c r="AF175" s="346">
        <f t="shared" ref="AF175" si="1829">SUM($AD$7:$AD$5000)</f>
        <v>0</v>
      </c>
      <c r="AG175" s="9">
        <f>IF(AND(H175="X",C175=Labels!C217),1,0)</f>
        <v>0</v>
      </c>
      <c r="AI175" s="327" t="s">
        <v>1932</v>
      </c>
      <c r="AJ175" s="327">
        <v>1805137</v>
      </c>
      <c r="AK175" s="327">
        <v>5783213</v>
      </c>
      <c r="AL175" s="327">
        <v>0</v>
      </c>
      <c r="AM175" s="327">
        <v>5</v>
      </c>
      <c r="AN175" s="327">
        <v>21</v>
      </c>
      <c r="AO175" s="327">
        <v>0</v>
      </c>
      <c r="AP175" s="327">
        <v>1</v>
      </c>
      <c r="AQ175" s="327">
        <v>0</v>
      </c>
      <c r="AR175" s="327">
        <v>0</v>
      </c>
      <c r="AS175" s="327"/>
      <c r="AX175" s="9" t="s">
        <v>664</v>
      </c>
    </row>
    <row r="176" spans="1:50" ht="25.5">
      <c r="A176" s="211">
        <f t="shared" si="1417"/>
        <v>0</v>
      </c>
      <c r="B176" s="18" t="s">
        <v>1158</v>
      </c>
      <c r="C176" s="218" t="str">
        <f t="shared" ref="C176" si="1830">C175</f>
        <v>Minor Must</v>
      </c>
      <c r="D176" s="44" t="str">
        <f t="shared" ref="D176" si="1831">D175</f>
        <v>AF. 16.2</v>
      </c>
      <c r="E176" s="19" t="str">
        <f>Labels!$C$103</f>
        <v>Answer 1 / Comment</v>
      </c>
      <c r="F176" s="62" t="str">
        <f>$AI$157</f>
        <v>AF. 16.2 -Yes</v>
      </c>
      <c r="G176" s="46" t="s">
        <v>2826</v>
      </c>
      <c r="H176" s="20" t="str">
        <f t="shared" ref="H176:H177" si="1832">H175</f>
        <v/>
      </c>
      <c r="I176" s="20" t="str">
        <f t="shared" ref="I176:I177" si="1833">I175</f>
        <v/>
      </c>
      <c r="J176" s="20" t="str">
        <f t="shared" ref="J176:J177" si="1834">J175</f>
        <v/>
      </c>
      <c r="K176" s="20" t="str">
        <f t="shared" ref="K176:K177" si="1835">K175</f>
        <v>X</v>
      </c>
      <c r="L176" s="28" t="str">
        <f t="shared" ref="L176" si="1836">L175</f>
        <v/>
      </c>
      <c r="M176" s="21"/>
      <c r="N176" s="22" t="str">
        <f t="shared" ref="N176:N177" si="1837">LEFT(F176,FIND(" -",F176)-1)</f>
        <v>AF. 16.2</v>
      </c>
      <c r="O176" s="22" t="str">
        <f t="shared" ref="O176" si="1838">IF(ISERR(N176),D175,N176)</f>
        <v>AF. 16.2</v>
      </c>
      <c r="P176" s="22" t="str">
        <f t="shared" ref="P176:P177" si="1839">TRIM(F176&amp;"")</f>
        <v>AF. 16.2 -Yes</v>
      </c>
      <c r="Q176" s="22" t="str">
        <f t="shared" ref="Q176:Q177" si="1840">TRIM(G176&amp;"")</f>
        <v>None</v>
      </c>
      <c r="R176" s="9">
        <f t="shared" ref="R176:R177" si="1841">VLOOKUP(F176,$AI$2:$AM$5000,5,FALSE)</f>
        <v>2</v>
      </c>
      <c r="S176" s="9">
        <f t="shared" ref="S176:S177" si="1842">IF(ISNA(R176),0,R176)</f>
        <v>2</v>
      </c>
      <c r="T176" s="9">
        <f t="shared" ref="T176:T177" si="1843">VLOOKUP(F176,$AI$2:$AL$5000,4,FALSE)</f>
        <v>2</v>
      </c>
      <c r="U176" s="9">
        <f t="shared" ref="U176:U177" si="1844">IF(ISNA(T176),0,T176)</f>
        <v>2</v>
      </c>
      <c r="X176" s="9">
        <f t="shared" ref="X176:X177" si="1845">VLOOKUP(F176,$AI$2:$AL$5000,3,FALSE)</f>
        <v>5783488</v>
      </c>
      <c r="Y176" s="348"/>
      <c r="Z176" s="9">
        <f>SUM(Y$7:Y176)</f>
        <v>0</v>
      </c>
      <c r="AC176" s="349">
        <f t="shared" ref="AC176" si="1846">IF(ISNA(VLOOKUP(F176,$AI$2:$AS$5000,11,FALSE)),"", VLOOKUP(F176,$AI$2:$AS$5000,11,FALSE))</f>
        <v>0</v>
      </c>
      <c r="AI176" s="327" t="s">
        <v>1933</v>
      </c>
      <c r="AJ176" s="327">
        <v>1805137</v>
      </c>
      <c r="AK176" s="327">
        <v>5783212</v>
      </c>
      <c r="AL176" s="327">
        <v>2</v>
      </c>
      <c r="AM176" s="327">
        <v>2</v>
      </c>
      <c r="AN176" s="327">
        <v>21</v>
      </c>
      <c r="AO176" s="327">
        <v>1</v>
      </c>
      <c r="AP176" s="327">
        <v>0</v>
      </c>
      <c r="AQ176" s="327">
        <v>0</v>
      </c>
      <c r="AR176" s="327">
        <v>0</v>
      </c>
      <c r="AS176" s="327"/>
    </row>
    <row r="177" spans="1:50" ht="26.25" thickBot="1">
      <c r="A177" s="211">
        <f t="shared" si="1417"/>
        <v>0</v>
      </c>
      <c r="B177" s="23" t="str">
        <f t="shared" ref="B177:D177" si="1847">B175</f>
        <v>GGFV52FA</v>
      </c>
      <c r="C177" s="219" t="str">
        <f t="shared" si="1847"/>
        <v>Minor Must</v>
      </c>
      <c r="D177" s="45" t="str">
        <f t="shared" si="1847"/>
        <v>AF. 16.2</v>
      </c>
      <c r="E177" s="24" t="str">
        <f>Labels!$C$104</f>
        <v>Answer 2 / Evidence</v>
      </c>
      <c r="F177" s="221"/>
      <c r="G177" s="222"/>
      <c r="H177" s="25" t="str">
        <f t="shared" si="1832"/>
        <v/>
      </c>
      <c r="I177" s="25" t="str">
        <f t="shared" si="1833"/>
        <v/>
      </c>
      <c r="J177" s="25" t="str">
        <f t="shared" si="1834"/>
        <v/>
      </c>
      <c r="K177" s="25" t="str">
        <f t="shared" si="1835"/>
        <v>X</v>
      </c>
      <c r="L177" s="27" t="str">
        <f t="shared" ref="L177" si="1848">L175</f>
        <v/>
      </c>
      <c r="M177" s="21"/>
      <c r="N177" s="22" t="e">
        <f t="shared" si="1837"/>
        <v>#VALUE!</v>
      </c>
      <c r="O177" s="22" t="str">
        <f t="shared" ref="O177" si="1849">IF(ISERR(N177),D175,N177)</f>
        <v>AF. 16.2</v>
      </c>
      <c r="P177" s="22" t="str">
        <f t="shared" si="1839"/>
        <v/>
      </c>
      <c r="Q177" s="22" t="str">
        <f t="shared" si="1840"/>
        <v/>
      </c>
      <c r="R177" s="9" t="e">
        <f t="shared" si="1841"/>
        <v>#N/A</v>
      </c>
      <c r="S177" s="9">
        <f t="shared" si="1842"/>
        <v>0</v>
      </c>
      <c r="T177" s="9" t="e">
        <f t="shared" si="1843"/>
        <v>#N/A</v>
      </c>
      <c r="U177" s="9">
        <f t="shared" si="1844"/>
        <v>0</v>
      </c>
      <c r="V177" s="9">
        <f t="shared" ref="V177" si="1850">IF(U177=0,U176,U177)</f>
        <v>2</v>
      </c>
      <c r="W177" s="346">
        <v>2</v>
      </c>
      <c r="X177" s="9" t="e">
        <f t="shared" si="1845"/>
        <v>#N/A</v>
      </c>
      <c r="Y177" s="348"/>
      <c r="Z177" s="9">
        <f>SUM(Y$7:Y177)</f>
        <v>0</v>
      </c>
      <c r="AE177" s="9">
        <f t="shared" ref="AE177" si="1851">MIN(AH177,V177)</f>
        <v>2</v>
      </c>
      <c r="AH177" s="9">
        <v>2</v>
      </c>
      <c r="AI177" s="327" t="s">
        <v>1934</v>
      </c>
      <c r="AJ177" s="327">
        <v>1805138</v>
      </c>
      <c r="AK177" s="327">
        <v>5783217</v>
      </c>
      <c r="AL177" s="327">
        <v>0</v>
      </c>
      <c r="AM177" s="327">
        <v>6</v>
      </c>
      <c r="AN177" s="327">
        <v>21</v>
      </c>
      <c r="AO177" s="327">
        <v>1</v>
      </c>
      <c r="AP177" s="327">
        <v>0</v>
      </c>
      <c r="AQ177" s="327">
        <v>1</v>
      </c>
      <c r="AR177" s="327">
        <v>0</v>
      </c>
      <c r="AS177" s="327"/>
      <c r="AU177" s="9">
        <v>0</v>
      </c>
      <c r="AV177" s="9">
        <f>U176</f>
        <v>2</v>
      </c>
    </row>
    <row r="178" spans="1:50" ht="38.25">
      <c r="A178" s="211">
        <f t="shared" si="1417"/>
        <v>0</v>
      </c>
      <c r="B178" s="67" t="s">
        <v>1158</v>
      </c>
      <c r="C178" s="142" t="s">
        <v>1093</v>
      </c>
      <c r="D178" s="43" t="s">
        <v>2487</v>
      </c>
      <c r="E178" s="217" t="str">
        <f>Labels!$C$54</f>
        <v>Control Point</v>
      </c>
      <c r="F178" s="26" t="s">
        <v>2488</v>
      </c>
      <c r="G178" s="30" t="str">
        <f>IF(OR(ISERR(P179),ISERR(P180),ISERR(Q179),ISERR(Q180)),Labels!$C$94,Q178)</f>
        <v>Input Accepted</v>
      </c>
      <c r="H178" s="15" t="str">
        <f t="shared" ref="H178" si="1852">IF(F179&lt;&gt;"",IF(TRIM(VLOOKUP(F179,$AI$2:$AR$5000,8,FALSE))="1","X",""),"")</f>
        <v/>
      </c>
      <c r="I178" s="15" t="str">
        <f t="shared" ref="I178" si="1853">IF(F179&lt;&gt;"",IF(TRIM(VLOOKUP(F179,$AI$2:$AR$5000,9,FALSE))="1","X",""),"")</f>
        <v/>
      </c>
      <c r="J178" s="15" t="str">
        <f t="shared" ref="J178" si="1854">IF(TRIM(""&amp;G180)&lt;&gt;"","X","")</f>
        <v/>
      </c>
      <c r="K178" s="15" t="str">
        <f t="shared" ref="K178" si="1855">IF(TRIM(""&amp;G179)&lt;&gt;"","X","")</f>
        <v>X</v>
      </c>
      <c r="L178" s="31" t="str">
        <f>IF(G178&lt;&gt;Labels!$C$92,"X","")</f>
        <v/>
      </c>
      <c r="M178" s="16"/>
      <c r="N178" s="17">
        <v>1805017</v>
      </c>
      <c r="O178" s="17">
        <v>15573</v>
      </c>
      <c r="P178" s="17"/>
      <c r="Q178" s="22" t="str">
        <f>IF(F179="",Labels!$C$93,R178)</f>
        <v>Input Accepted</v>
      </c>
      <c r="R178" s="9" t="str">
        <f t="shared" ref="R178" si="1856"><![CDATA[IF(OR(O179&""<>D178&"",O180&""<>D178&""),"You are not allowed to copy cells in the answer column. Press Ctrl-z immediately to attempt to fix this error.",S178)]]></f>
        <v>Input Accepted</v>
      </c>
      <c r="S178" s="9" t="str">
        <f>IF(AND(OR(H178="X",S179=6,C178=Labels!$C$49,C178=Labels!$C$46,AX178="Y"),Q179=""),Labels!$C$95,T178)</f>
        <v>Input Accepted</v>
      </c>
      <c r="T178" s="345" t="str">
        <f>IF(OR(S180=6,AND(S180&gt;0,S179=6)),Labels!$C$96,IF(S180=1,Labels!$C$143,U178))</f>
        <v>Input Accepted</v>
      </c>
      <c r="U178" s="9" t="str">
        <f>IF(AND(S180&gt;0,U180&lt;=U179),Labels!C$97,V178)</f>
        <v>Input Accepted</v>
      </c>
      <c r="V178" s="9" t="str">
        <f>IF(AND(S180&gt;0,Q180=""),Labels!$C$98,W178)</f>
        <v>Input Accepted</v>
      </c>
      <c r="W178" s="9" t="str">
        <f>IF(AND(S180=0,Q180&lt;&gt;""),Labels!$C$99,Labels!$C$92)</f>
        <v>Input Accepted</v>
      </c>
      <c r="Y178" s="9">
        <f t="shared" ref="Y178" si="1857">IF(H178="X",1,0)</f>
        <v>0</v>
      </c>
      <c r="Z178" s="9">
        <f>SUM(Y$7:Y178)</f>
        <v>0</v>
      </c>
      <c r="AA178" s="9" t="str">
        <f t="shared" ref="AA178" si="1858">Q179</f>
        <v>None</v>
      </c>
      <c r="AB178" s="9">
        <f t="shared" ref="AB178" si="1859">VLOOKUP(P179,$AI$2:$AN$5000,6,FALSE)</f>
        <v>21</v>
      </c>
      <c r="AC178" s="9" t="str">
        <f t="shared" ref="AC178" si="1860">Q180</f>
        <v/>
      </c>
      <c r="AD178" s="9">
        <f t="shared" ref="AD178" si="1861">IF(TRIM(F179)="",1,0)</f>
        <v>0</v>
      </c>
      <c r="AF178" s="346">
        <f t="shared" ref="AF178" si="1862">SUM($AD$7:$AD$5000)</f>
        <v>0</v>
      </c>
      <c r="AG178" s="9">
        <f>IF(AND(H178="X",C178=Labels!C220),1,0)</f>
        <v>0</v>
      </c>
      <c r="AI178" s="327" t="s">
        <v>1935</v>
      </c>
      <c r="AJ178" s="327">
        <v>1805138</v>
      </c>
      <c r="AK178" s="327">
        <v>5783216</v>
      </c>
      <c r="AL178" s="327">
        <v>0</v>
      </c>
      <c r="AM178" s="327">
        <v>5</v>
      </c>
      <c r="AN178" s="327">
        <v>21</v>
      </c>
      <c r="AO178" s="327">
        <v>0</v>
      </c>
      <c r="AP178" s="327">
        <v>1</v>
      </c>
      <c r="AQ178" s="327">
        <v>0</v>
      </c>
      <c r="AR178" s="327">
        <v>0</v>
      </c>
      <c r="AS178" s="327"/>
      <c r="AX178" s="9" t="s">
        <v>664</v>
      </c>
    </row>
    <row r="179" spans="1:50" ht="25.5">
      <c r="A179" s="211">
        <f t="shared" si="1417"/>
        <v>0</v>
      </c>
      <c r="B179" s="18" t="s">
        <v>1158</v>
      </c>
      <c r="C179" s="218" t="str">
        <f t="shared" ref="C179" si="1863">C178</f>
        <v>Major Must</v>
      </c>
      <c r="D179" s="44" t="str">
        <f t="shared" ref="D179" si="1864">D178</f>
        <v>AF. 17.1</v>
      </c>
      <c r="E179" s="19" t="str">
        <f>Labels!$C$103</f>
        <v>Answer 1 / Comment</v>
      </c>
      <c r="F179" s="62" t="str">
        <f>$AI$160</f>
        <v>AF. 17.1 -Yes</v>
      </c>
      <c r="G179" s="46" t="s">
        <v>2826</v>
      </c>
      <c r="H179" s="20" t="str">
        <f t="shared" ref="H179:H180" si="1865">H178</f>
        <v/>
      </c>
      <c r="I179" s="20" t="str">
        <f t="shared" ref="I179:I180" si="1866">I178</f>
        <v/>
      </c>
      <c r="J179" s="20" t="str">
        <f t="shared" ref="J179:J180" si="1867">J178</f>
        <v/>
      </c>
      <c r="K179" s="20" t="str">
        <f t="shared" ref="K179:K180" si="1868">K178</f>
        <v>X</v>
      </c>
      <c r="L179" s="28" t="str">
        <f t="shared" ref="L179" si="1869">L178</f>
        <v/>
      </c>
      <c r="M179" s="21"/>
      <c r="N179" s="22" t="str">
        <f t="shared" ref="N179:N180" si="1870">LEFT(F179,FIND(" -",F179)-1)</f>
        <v>AF. 17.1</v>
      </c>
      <c r="O179" s="22" t="str">
        <f t="shared" ref="O179" si="1871">IF(ISERR(N179),D178,N179)</f>
        <v>AF. 17.1</v>
      </c>
      <c r="P179" s="22" t="str">
        <f t="shared" ref="P179:P180" si="1872">TRIM(F179&amp;"")</f>
        <v>AF. 17.1 -Yes</v>
      </c>
      <c r="Q179" s="22" t="str">
        <f t="shared" ref="Q179:Q180" si="1873">TRIM(G179&amp;"")</f>
        <v>None</v>
      </c>
      <c r="R179" s="9">
        <f t="shared" ref="R179:R180" si="1874">VLOOKUP(F179,$AI$2:$AM$5000,5,FALSE)</f>
        <v>2</v>
      </c>
      <c r="S179" s="9">
        <f t="shared" ref="S179:S180" si="1875">IF(ISNA(R179),0,R179)</f>
        <v>2</v>
      </c>
      <c r="T179" s="9">
        <f t="shared" ref="T179:T180" si="1876">VLOOKUP(F179,$AI$2:$AL$5000,4,FALSE)</f>
        <v>2</v>
      </c>
      <c r="U179" s="9">
        <f t="shared" ref="U179:U180" si="1877">IF(ISNA(T179),0,T179)</f>
        <v>2</v>
      </c>
      <c r="X179" s="9">
        <f t="shared" ref="X179:X180" si="1878">VLOOKUP(F179,$AI$2:$AL$5000,3,FALSE)</f>
        <v>5782887</v>
      </c>
      <c r="Y179" s="348"/>
      <c r="Z179" s="9">
        <f>SUM(Y$7:Y179)</f>
        <v>0</v>
      </c>
      <c r="AC179" s="349">
        <f t="shared" ref="AC179" si="1879">IF(ISNA(VLOOKUP(F179,$AI$2:$AS$5000,11,FALSE)),"", VLOOKUP(F179,$AI$2:$AS$5000,11,FALSE))</f>
        <v>0</v>
      </c>
      <c r="AI179" s="327" t="s">
        <v>1936</v>
      </c>
      <c r="AJ179" s="327">
        <v>1805138</v>
      </c>
      <c r="AK179" s="327">
        <v>5783215</v>
      </c>
      <c r="AL179" s="327">
        <v>2</v>
      </c>
      <c r="AM179" s="327">
        <v>2</v>
      </c>
      <c r="AN179" s="327">
        <v>21</v>
      </c>
      <c r="AO179" s="327">
        <v>1</v>
      </c>
      <c r="AP179" s="327">
        <v>0</v>
      </c>
      <c r="AQ179" s="327">
        <v>0</v>
      </c>
      <c r="AR179" s="327">
        <v>0</v>
      </c>
      <c r="AS179" s="327"/>
    </row>
    <row r="180" spans="1:50" ht="26.25" thickBot="1">
      <c r="A180" s="211">
        <f t="shared" si="1417"/>
        <v>0</v>
      </c>
      <c r="B180" s="23" t="str">
        <f t="shared" ref="B180:D180" si="1880">B178</f>
        <v>GGFV52FA</v>
      </c>
      <c r="C180" s="219" t="str">
        <f t="shared" si="1880"/>
        <v>Major Must</v>
      </c>
      <c r="D180" s="45" t="str">
        <f t="shared" si="1880"/>
        <v>AF. 17.1</v>
      </c>
      <c r="E180" s="24" t="str">
        <f>Labels!$C$104</f>
        <v>Answer 2 / Evidence</v>
      </c>
      <c r="F180" s="221"/>
      <c r="G180" s="222"/>
      <c r="H180" s="25" t="str">
        <f t="shared" si="1865"/>
        <v/>
      </c>
      <c r="I180" s="25" t="str">
        <f t="shared" si="1866"/>
        <v/>
      </c>
      <c r="J180" s="25" t="str">
        <f t="shared" si="1867"/>
        <v/>
      </c>
      <c r="K180" s="25" t="str">
        <f t="shared" si="1868"/>
        <v>X</v>
      </c>
      <c r="L180" s="27" t="str">
        <f t="shared" ref="L180" si="1881">L178</f>
        <v/>
      </c>
      <c r="M180" s="21"/>
      <c r="N180" s="22" t="e">
        <f t="shared" si="1870"/>
        <v>#VALUE!</v>
      </c>
      <c r="O180" s="22" t="str">
        <f t="shared" ref="O180" si="1882">IF(ISERR(N180),D178,N180)</f>
        <v>AF. 17.1</v>
      </c>
      <c r="P180" s="22" t="str">
        <f t="shared" si="1872"/>
        <v/>
      </c>
      <c r="Q180" s="22" t="str">
        <f t="shared" si="1873"/>
        <v/>
      </c>
      <c r="R180" s="9" t="e">
        <f t="shared" si="1874"/>
        <v>#N/A</v>
      </c>
      <c r="S180" s="9">
        <f t="shared" si="1875"/>
        <v>0</v>
      </c>
      <c r="T180" s="9" t="e">
        <f t="shared" si="1876"/>
        <v>#N/A</v>
      </c>
      <c r="U180" s="9">
        <f t="shared" si="1877"/>
        <v>0</v>
      </c>
      <c r="V180" s="9">
        <f t="shared" ref="V180" si="1883">IF(U180=0,U179,U180)</f>
        <v>2</v>
      </c>
      <c r="W180" s="346">
        <v>2</v>
      </c>
      <c r="X180" s="9" t="e">
        <f t="shared" si="1878"/>
        <v>#N/A</v>
      </c>
      <c r="Y180" s="348"/>
      <c r="Z180" s="9">
        <f>SUM(Y$7:Y180)</f>
        <v>0</v>
      </c>
      <c r="AE180" s="9">
        <f t="shared" ref="AE180" si="1884">MIN(AH180,V180)</f>
        <v>2</v>
      </c>
      <c r="AH180" s="9">
        <v>2</v>
      </c>
      <c r="AI180" s="327" t="s">
        <v>1937</v>
      </c>
      <c r="AJ180" s="327">
        <v>1805139</v>
      </c>
      <c r="AK180" s="327">
        <v>5783220</v>
      </c>
      <c r="AL180" s="327">
        <v>0</v>
      </c>
      <c r="AM180" s="327">
        <v>6</v>
      </c>
      <c r="AN180" s="327">
        <v>21</v>
      </c>
      <c r="AO180" s="327">
        <v>1</v>
      </c>
      <c r="AP180" s="327">
        <v>0</v>
      </c>
      <c r="AQ180" s="327">
        <v>1</v>
      </c>
      <c r="AR180" s="327">
        <v>0</v>
      </c>
      <c r="AS180" s="327"/>
      <c r="AU180" s="9">
        <v>0</v>
      </c>
      <c r="AV180" s="9">
        <f>U179</f>
        <v>2</v>
      </c>
    </row>
    <row r="181" spans="1:50" ht="51">
      <c r="A181" s="211">
        <f t="shared" si="1417"/>
        <v>0</v>
      </c>
      <c r="B181" s="67" t="s">
        <v>1158</v>
      </c>
      <c r="C181" s="142" t="s">
        <v>1093</v>
      </c>
      <c r="D181" s="43" t="s">
        <v>2489</v>
      </c>
      <c r="E181" s="217" t="str">
        <f>Labels!$C$54</f>
        <v>Control Point</v>
      </c>
      <c r="F181" s="26" t="s">
        <v>2490</v>
      </c>
      <c r="G181" s="30" t="str">
        <f>IF(OR(ISERR(P182),ISERR(P183),ISERR(Q182),ISERR(Q183)),Labels!$C$94,Q181)</f>
        <v>Input Accepted</v>
      </c>
      <c r="H181" s="15" t="str">
        <f t="shared" ref="H181" si="1885">IF(F182&lt;&gt;"",IF(TRIM(VLOOKUP(F182,$AI$2:$AR$5000,8,FALSE))="1","X",""),"")</f>
        <v/>
      </c>
      <c r="I181" s="15" t="str">
        <f t="shared" ref="I181" si="1886">IF(F182&lt;&gt;"",IF(TRIM(VLOOKUP(F182,$AI$2:$AR$5000,9,FALSE))="1","X",""),"")</f>
        <v/>
      </c>
      <c r="J181" s="15" t="str">
        <f t="shared" ref="J181" si="1887">IF(TRIM(""&amp;G183)&lt;&gt;"","X","")</f>
        <v/>
      </c>
      <c r="K181" s="15" t="str">
        <f t="shared" ref="K181" si="1888">IF(TRIM(""&amp;G182)&lt;&gt;"","X","")</f>
        <v>X</v>
      </c>
      <c r="L181" s="31" t="str">
        <f>IF(G181&lt;&gt;Labels!$C$92,"X","")</f>
        <v/>
      </c>
      <c r="M181" s="16"/>
      <c r="N181" s="17">
        <v>1805238</v>
      </c>
      <c r="O181" s="17">
        <v>15573</v>
      </c>
      <c r="P181" s="17"/>
      <c r="Q181" s="22" t="str">
        <f>IF(F182="",Labels!$C$93,R181)</f>
        <v>Input Accepted</v>
      </c>
      <c r="R181" s="9" t="str">
        <f t="shared" ref="R181" si="1889"><![CDATA[IF(OR(O182&""<>D181&"",O183&""<>D181&""),"You are not allowed to copy cells in the answer column. Press Ctrl-z immediately to attempt to fix this error.",S181)]]></f>
        <v>Input Accepted</v>
      </c>
      <c r="S181" s="9" t="str">
        <f>IF(AND(OR(H181="X",S182=6,C181=Labels!$C$49,C181=Labels!$C$46,AX181="Y"),Q182=""),Labels!$C$95,T181)</f>
        <v>Input Accepted</v>
      </c>
      <c r="T181" s="345" t="str">
        <f>IF(OR(S183=6,AND(S183&gt;0,S182=6)),Labels!$C$96,IF(S183=1,Labels!$C$143,U181))</f>
        <v>Input Accepted</v>
      </c>
      <c r="U181" s="9" t="str">
        <f>IF(AND(S183&gt;0,U183&lt;=U182),Labels!C$97,V181)</f>
        <v>Input Accepted</v>
      </c>
      <c r="V181" s="9" t="str">
        <f>IF(AND(S183&gt;0,Q183=""),Labels!$C$98,W181)</f>
        <v>Input Accepted</v>
      </c>
      <c r="W181" s="9" t="str">
        <f>IF(AND(S183=0,Q183&lt;&gt;""),Labels!$C$99,Labels!$C$92)</f>
        <v>Input Accepted</v>
      </c>
      <c r="Y181" s="9">
        <f t="shared" ref="Y181" si="1890">IF(H181="X",1,0)</f>
        <v>0</v>
      </c>
      <c r="Z181" s="9">
        <f>SUM(Y$7:Y181)</f>
        <v>0</v>
      </c>
      <c r="AA181" s="9" t="str">
        <f t="shared" ref="AA181" si="1891">Q182</f>
        <v>None</v>
      </c>
      <c r="AB181" s="9">
        <f t="shared" ref="AB181" si="1892">VLOOKUP(P182,$AI$2:$AN$5000,6,FALSE)</f>
        <v>21</v>
      </c>
      <c r="AC181" s="9" t="str">
        <f t="shared" ref="AC181" si="1893">Q183</f>
        <v/>
      </c>
      <c r="AD181" s="9">
        <f t="shared" ref="AD181" si="1894">IF(TRIM(F182)="",1,0)</f>
        <v>0</v>
      </c>
      <c r="AF181" s="346">
        <f t="shared" ref="AF181" si="1895">SUM($AD$7:$AD$5000)</f>
        <v>0</v>
      </c>
      <c r="AG181" s="9">
        <f>IF(AND(H181="X",C181=Labels!C223),1,0)</f>
        <v>0</v>
      </c>
      <c r="AI181" s="327" t="s">
        <v>1938</v>
      </c>
      <c r="AJ181" s="327">
        <v>1805139</v>
      </c>
      <c r="AK181" s="327">
        <v>5783219</v>
      </c>
      <c r="AL181" s="327">
        <v>0</v>
      </c>
      <c r="AM181" s="327">
        <v>5</v>
      </c>
      <c r="AN181" s="327">
        <v>21</v>
      </c>
      <c r="AO181" s="327">
        <v>0</v>
      </c>
      <c r="AP181" s="327">
        <v>1</v>
      </c>
      <c r="AQ181" s="327">
        <v>0</v>
      </c>
      <c r="AR181" s="327">
        <v>0</v>
      </c>
      <c r="AS181" s="327"/>
      <c r="AX181" s="9" t="s">
        <v>664</v>
      </c>
    </row>
    <row r="182" spans="1:50" ht="25.5">
      <c r="A182" s="211">
        <f t="shared" si="1417"/>
        <v>0</v>
      </c>
      <c r="B182" s="18" t="s">
        <v>1158</v>
      </c>
      <c r="C182" s="218" t="str">
        <f t="shared" ref="C182" si="1896">C181</f>
        <v>Major Must</v>
      </c>
      <c r="D182" s="44" t="str">
        <f t="shared" ref="D182" si="1897">D181</f>
        <v>CB. 1.1</v>
      </c>
      <c r="E182" s="19" t="str">
        <f>Labels!$C$103</f>
        <v>Answer 1 / Comment</v>
      </c>
      <c r="F182" s="62" t="str">
        <f>$AI$162</f>
        <v>CB. 1.1 -Yes</v>
      </c>
      <c r="G182" s="46" t="s">
        <v>2826</v>
      </c>
      <c r="H182" s="20" t="str">
        <f t="shared" ref="H182:H183" si="1898">H181</f>
        <v/>
      </c>
      <c r="I182" s="20" t="str">
        <f t="shared" ref="I182:I183" si="1899">I181</f>
        <v/>
      </c>
      <c r="J182" s="20" t="str">
        <f t="shared" ref="J182:J183" si="1900">J181</f>
        <v/>
      </c>
      <c r="K182" s="20" t="str">
        <f t="shared" ref="K182:K183" si="1901">K181</f>
        <v>X</v>
      </c>
      <c r="L182" s="28" t="str">
        <f t="shared" ref="L182" si="1902">L181</f>
        <v/>
      </c>
      <c r="M182" s="21"/>
      <c r="N182" s="22" t="str">
        <f t="shared" ref="N182:N183" si="1903">LEFT(F182,FIND(" -",F182)-1)</f>
        <v>CB. 1.1</v>
      </c>
      <c r="O182" s="22" t="str">
        <f t="shared" ref="O182" si="1904">IF(ISERR(N182),D181,N182)</f>
        <v>CB. 1.1</v>
      </c>
      <c r="P182" s="22" t="str">
        <f t="shared" ref="P182:P183" si="1905">TRIM(F182&amp;"")</f>
        <v>CB. 1.1 -Yes</v>
      </c>
      <c r="Q182" s="22" t="str">
        <f t="shared" ref="Q182:Q183" si="1906">TRIM(G182&amp;"")</f>
        <v>None</v>
      </c>
      <c r="R182" s="9">
        <f t="shared" ref="R182:R183" si="1907">VLOOKUP(F182,$AI$2:$AM$5000,5,FALSE)</f>
        <v>2</v>
      </c>
      <c r="S182" s="9">
        <f t="shared" ref="S182:S183" si="1908">IF(ISNA(R182),0,R182)</f>
        <v>2</v>
      </c>
      <c r="T182" s="9">
        <f t="shared" ref="T182:T183" si="1909">VLOOKUP(F182,$AI$2:$AL$5000,4,FALSE)</f>
        <v>2</v>
      </c>
      <c r="U182" s="9">
        <f t="shared" ref="U182:U183" si="1910">IF(ISNA(T182),0,T182)</f>
        <v>2</v>
      </c>
      <c r="X182" s="9">
        <f t="shared" ref="X182:X183" si="1911">VLOOKUP(F182,$AI$2:$AL$5000,3,FALSE)</f>
        <v>5783491</v>
      </c>
      <c r="Y182" s="348"/>
      <c r="Z182" s="9">
        <f>SUM(Y$7:Y182)</f>
        <v>0</v>
      </c>
      <c r="AC182" s="349">
        <f t="shared" ref="AC182" si="1912">IF(ISNA(VLOOKUP(F182,$AI$2:$AS$5000,11,FALSE)),"", VLOOKUP(F182,$AI$2:$AS$5000,11,FALSE))</f>
        <v>0</v>
      </c>
      <c r="AI182" s="327" t="s">
        <v>1939</v>
      </c>
      <c r="AJ182" s="327">
        <v>1805139</v>
      </c>
      <c r="AK182" s="327">
        <v>5783218</v>
      </c>
      <c r="AL182" s="327">
        <v>2</v>
      </c>
      <c r="AM182" s="327">
        <v>2</v>
      </c>
      <c r="AN182" s="327">
        <v>21</v>
      </c>
      <c r="AO182" s="327">
        <v>1</v>
      </c>
      <c r="AP182" s="327">
        <v>0</v>
      </c>
      <c r="AQ182" s="327">
        <v>0</v>
      </c>
      <c r="AR182" s="327">
        <v>0</v>
      </c>
      <c r="AS182" s="327"/>
    </row>
    <row r="183" spans="1:50" ht="26.25" thickBot="1">
      <c r="A183" s="211">
        <f t="shared" si="1417"/>
        <v>0</v>
      </c>
      <c r="B183" s="23" t="str">
        <f t="shared" ref="B183:D183" si="1913">B181</f>
        <v>GGFV52FA</v>
      </c>
      <c r="C183" s="219" t="str">
        <f t="shared" si="1913"/>
        <v>Major Must</v>
      </c>
      <c r="D183" s="45" t="str">
        <f t="shared" si="1913"/>
        <v>CB. 1.1</v>
      </c>
      <c r="E183" s="24" t="str">
        <f>Labels!$C$104</f>
        <v>Answer 2 / Evidence</v>
      </c>
      <c r="F183" s="221"/>
      <c r="G183" s="222"/>
      <c r="H183" s="25" t="str">
        <f t="shared" si="1898"/>
        <v/>
      </c>
      <c r="I183" s="25" t="str">
        <f t="shared" si="1899"/>
        <v/>
      </c>
      <c r="J183" s="25" t="str">
        <f t="shared" si="1900"/>
        <v/>
      </c>
      <c r="K183" s="25" t="str">
        <f t="shared" si="1901"/>
        <v>X</v>
      </c>
      <c r="L183" s="27" t="str">
        <f t="shared" ref="L183" si="1914">L181</f>
        <v/>
      </c>
      <c r="M183" s="21"/>
      <c r="N183" s="22" t="e">
        <f t="shared" si="1903"/>
        <v>#VALUE!</v>
      </c>
      <c r="O183" s="22" t="str">
        <f t="shared" ref="O183" si="1915">IF(ISERR(N183),D181,N183)</f>
        <v>CB. 1.1</v>
      </c>
      <c r="P183" s="22" t="str">
        <f t="shared" si="1905"/>
        <v/>
      </c>
      <c r="Q183" s="22" t="str">
        <f t="shared" si="1906"/>
        <v/>
      </c>
      <c r="R183" s="9" t="e">
        <f t="shared" si="1907"/>
        <v>#N/A</v>
      </c>
      <c r="S183" s="9">
        <f t="shared" si="1908"/>
        <v>0</v>
      </c>
      <c r="T183" s="9" t="e">
        <f t="shared" si="1909"/>
        <v>#N/A</v>
      </c>
      <c r="U183" s="9">
        <f t="shared" si="1910"/>
        <v>0</v>
      </c>
      <c r="V183" s="9">
        <f t="shared" ref="V183" si="1916">IF(U183=0,U182,U183)</f>
        <v>2</v>
      </c>
      <c r="W183" s="346">
        <v>2</v>
      </c>
      <c r="X183" s="9" t="e">
        <f t="shared" si="1911"/>
        <v>#N/A</v>
      </c>
      <c r="Y183" s="348"/>
      <c r="Z183" s="9">
        <f>SUM(Y$7:Y183)</f>
        <v>0</v>
      </c>
      <c r="AE183" s="9">
        <f t="shared" ref="AE183" si="1917">MIN(AH183,V183)</f>
        <v>2</v>
      </c>
      <c r="AH183" s="9">
        <v>2</v>
      </c>
      <c r="AI183" s="327" t="s">
        <v>1940</v>
      </c>
      <c r="AJ183" s="327">
        <v>1805140</v>
      </c>
      <c r="AK183" s="327">
        <v>5783223</v>
      </c>
      <c r="AL183" s="327">
        <v>0</v>
      </c>
      <c r="AM183" s="327">
        <v>6</v>
      </c>
      <c r="AN183" s="327">
        <v>21</v>
      </c>
      <c r="AO183" s="327">
        <v>1</v>
      </c>
      <c r="AP183" s="327">
        <v>0</v>
      </c>
      <c r="AQ183" s="327">
        <v>1</v>
      </c>
      <c r="AR183" s="327">
        <v>0</v>
      </c>
      <c r="AS183" s="327"/>
      <c r="AU183" s="9">
        <v>0</v>
      </c>
      <c r="AV183" s="9">
        <f>U182</f>
        <v>2</v>
      </c>
    </row>
    <row r="184" spans="1:50" ht="76.5">
      <c r="A184" s="211">
        <f t="shared" si="1417"/>
        <v>0</v>
      </c>
      <c r="B184" s="67" t="s">
        <v>1158</v>
      </c>
      <c r="C184" s="142" t="s">
        <v>1094</v>
      </c>
      <c r="D184" s="43" t="s">
        <v>2491</v>
      </c>
      <c r="E184" s="217" t="str">
        <f>Labels!$C$54</f>
        <v>Control Point</v>
      </c>
      <c r="F184" s="26" t="s">
        <v>2492</v>
      </c>
      <c r="G184" s="30" t="str">
        <f>IF(OR(ISERR(P185),ISERR(P186),ISERR(Q185),ISERR(Q186)),Labels!$C$94,Q184)</f>
        <v>Input Accepted</v>
      </c>
      <c r="H184" s="15" t="str">
        <f t="shared" ref="H184" si="1918">IF(F185&lt;&gt;"",IF(TRIM(VLOOKUP(F185,$AI$2:$AR$5000,8,FALSE))="1","X",""),"")</f>
        <v/>
      </c>
      <c r="I184" s="15" t="str">
        <f t="shared" ref="I184" si="1919">IF(F185&lt;&gt;"",IF(TRIM(VLOOKUP(F185,$AI$2:$AR$5000,9,FALSE))="1","X",""),"")</f>
        <v/>
      </c>
      <c r="J184" s="15" t="str">
        <f t="shared" ref="J184" si="1920">IF(TRIM(""&amp;G186)&lt;&gt;"","X","")</f>
        <v/>
      </c>
      <c r="K184" s="15" t="str">
        <f t="shared" ref="K184" si="1921">IF(TRIM(""&amp;G185)&lt;&gt;"","X","")</f>
        <v>X</v>
      </c>
      <c r="L184" s="31" t="str">
        <f>IF(G184&lt;&gt;Labels!$C$92,"X","")</f>
        <v/>
      </c>
      <c r="M184" s="16"/>
      <c r="N184" s="17">
        <v>1805133</v>
      </c>
      <c r="O184" s="17">
        <v>15573</v>
      </c>
      <c r="P184" s="17"/>
      <c r="Q184" s="22" t="str">
        <f>IF(F185="",Labels!$C$93,R184)</f>
        <v>Input Accepted</v>
      </c>
      <c r="R184" s="9" t="str">
        <f t="shared" ref="R184" si="1922"><![CDATA[IF(OR(O185&""<>D184&"",O186&""<>D184&""),"You are not allowed to copy cells in the answer column. Press Ctrl-z immediately to attempt to fix this error.",S184)]]></f>
        <v>Input Accepted</v>
      </c>
      <c r="S184" s="9" t="str">
        <f>IF(AND(OR(H184="X",S185=6,C184=Labels!$C$49,C184=Labels!$C$46,AX184="Y"),Q185=""),Labels!$C$95,T184)</f>
        <v>Input Accepted</v>
      </c>
      <c r="T184" s="345" t="str">
        <f>IF(OR(S186=6,AND(S186&gt;0,S185=6)),Labels!$C$96,IF(S186=1,Labels!$C$143,U184))</f>
        <v>Input Accepted</v>
      </c>
      <c r="U184" s="9" t="str">
        <f>IF(AND(S186&gt;0,U186&lt;=U185),Labels!C$97,V184)</f>
        <v>Input Accepted</v>
      </c>
      <c r="V184" s="9" t="str">
        <f>IF(AND(S186&gt;0,Q186=""),Labels!$C$98,W184)</f>
        <v>Input Accepted</v>
      </c>
      <c r="W184" s="9" t="str">
        <f>IF(AND(S186=0,Q186&lt;&gt;""),Labels!$C$99,Labels!$C$92)</f>
        <v>Input Accepted</v>
      </c>
      <c r="Y184" s="9">
        <f t="shared" ref="Y184" si="1923">IF(H184="X",1,0)</f>
        <v>0</v>
      </c>
      <c r="Z184" s="9">
        <f>SUM(Y$7:Y184)</f>
        <v>0</v>
      </c>
      <c r="AA184" s="9" t="str">
        <f t="shared" ref="AA184" si="1924">Q185</f>
        <v>None</v>
      </c>
      <c r="AB184" s="9">
        <f t="shared" ref="AB184" si="1925">VLOOKUP(P185,$AI$2:$AN$5000,6,FALSE)</f>
        <v>21</v>
      </c>
      <c r="AC184" s="9" t="str">
        <f t="shared" ref="AC184" si="1926">Q186</f>
        <v/>
      </c>
      <c r="AD184" s="9">
        <f t="shared" ref="AD184" si="1927">IF(TRIM(F185)="",1,0)</f>
        <v>0</v>
      </c>
      <c r="AF184" s="346">
        <f t="shared" ref="AF184" si="1928">SUM($AD$7:$AD$5000)</f>
        <v>0</v>
      </c>
      <c r="AG184" s="9">
        <f>IF(AND(H184="X",C184=Labels!C226),1,0)</f>
        <v>0</v>
      </c>
      <c r="AI184" s="327" t="s">
        <v>1941</v>
      </c>
      <c r="AJ184" s="327">
        <v>1805140</v>
      </c>
      <c r="AK184" s="327">
        <v>5783222</v>
      </c>
      <c r="AL184" s="327">
        <v>0</v>
      </c>
      <c r="AM184" s="327">
        <v>5</v>
      </c>
      <c r="AN184" s="327">
        <v>21</v>
      </c>
      <c r="AO184" s="327">
        <v>0</v>
      </c>
      <c r="AP184" s="327">
        <v>1</v>
      </c>
      <c r="AQ184" s="327">
        <v>0</v>
      </c>
      <c r="AR184" s="327">
        <v>0</v>
      </c>
      <c r="AS184" s="327"/>
      <c r="AX184" s="9" t="s">
        <v>664</v>
      </c>
    </row>
    <row r="185" spans="1:50" ht="25.5">
      <c r="A185" s="211">
        <f t="shared" si="1417"/>
        <v>0</v>
      </c>
      <c r="B185" s="18" t="s">
        <v>1158</v>
      </c>
      <c r="C185" s="218" t="str">
        <f t="shared" ref="C185" si="1929">C184</f>
        <v>Minor Must</v>
      </c>
      <c r="D185" s="44" t="str">
        <f t="shared" ref="D185" si="1930">D184</f>
        <v>CB. 2.1.1</v>
      </c>
      <c r="E185" s="19" t="str">
        <f>Labels!$C$103</f>
        <v>Answer 1 / Comment</v>
      </c>
      <c r="F185" s="62" t="str">
        <f>$AI$165</f>
        <v>CB. 2.1.1 -Yes</v>
      </c>
      <c r="G185" s="46" t="s">
        <v>2826</v>
      </c>
      <c r="H185" s="20" t="str">
        <f t="shared" ref="H185:H186" si="1931">H184</f>
        <v/>
      </c>
      <c r="I185" s="20" t="str">
        <f t="shared" ref="I185:I186" si="1932">I184</f>
        <v/>
      </c>
      <c r="J185" s="20" t="str">
        <f t="shared" ref="J185:J186" si="1933">J184</f>
        <v/>
      </c>
      <c r="K185" s="20" t="str">
        <f t="shared" ref="K185:K186" si="1934">K184</f>
        <v>X</v>
      </c>
      <c r="L185" s="28" t="str">
        <f t="shared" ref="L185" si="1935">L184</f>
        <v/>
      </c>
      <c r="M185" s="21"/>
      <c r="N185" s="22" t="str">
        <f t="shared" ref="N185:N186" si="1936">LEFT(F185,FIND(" -",F185)-1)</f>
        <v>CB. 2.1.1</v>
      </c>
      <c r="O185" s="22" t="str">
        <f t="shared" ref="O185" si="1937">IF(ISERR(N185),D184,N185)</f>
        <v>CB. 2.1.1</v>
      </c>
      <c r="P185" s="22" t="str">
        <f t="shared" ref="P185:P186" si="1938">TRIM(F185&amp;"")</f>
        <v>CB. 2.1.1 -Yes</v>
      </c>
      <c r="Q185" s="22" t="str">
        <f t="shared" ref="Q185:Q186" si="1939">TRIM(G185&amp;"")</f>
        <v>None</v>
      </c>
      <c r="R185" s="9">
        <f t="shared" ref="R185:R186" si="1940">VLOOKUP(F185,$AI$2:$AM$5000,5,FALSE)</f>
        <v>2</v>
      </c>
      <c r="S185" s="9">
        <f t="shared" ref="S185:S186" si="1941">IF(ISNA(R185),0,R185)</f>
        <v>2</v>
      </c>
      <c r="T185" s="9">
        <f t="shared" ref="T185:T186" si="1942">VLOOKUP(F185,$AI$2:$AL$5000,4,FALSE)</f>
        <v>2</v>
      </c>
      <c r="U185" s="9">
        <f t="shared" ref="U185:U186" si="1943">IF(ISNA(T185),0,T185)</f>
        <v>2</v>
      </c>
      <c r="X185" s="9">
        <f t="shared" ref="X185:X186" si="1944">VLOOKUP(F185,$AI$2:$AL$5000,3,FALSE)</f>
        <v>5783201</v>
      </c>
      <c r="Y185" s="348"/>
      <c r="Z185" s="9">
        <f>SUM(Y$7:Y185)</f>
        <v>0</v>
      </c>
      <c r="AC185" s="349">
        <f t="shared" ref="AC185" si="1945">IF(ISNA(VLOOKUP(F185,$AI$2:$AS$5000,11,FALSE)),"", VLOOKUP(F185,$AI$2:$AS$5000,11,FALSE))</f>
        <v>0</v>
      </c>
      <c r="AI185" s="327" t="s">
        <v>1942</v>
      </c>
      <c r="AJ185" s="327">
        <v>1805140</v>
      </c>
      <c r="AK185" s="327">
        <v>5783221</v>
      </c>
      <c r="AL185" s="327">
        <v>2</v>
      </c>
      <c r="AM185" s="327">
        <v>2</v>
      </c>
      <c r="AN185" s="327">
        <v>21</v>
      </c>
      <c r="AO185" s="327">
        <v>1</v>
      </c>
      <c r="AP185" s="327">
        <v>0</v>
      </c>
      <c r="AQ185" s="327">
        <v>0</v>
      </c>
      <c r="AR185" s="327">
        <v>0</v>
      </c>
      <c r="AS185" s="327"/>
    </row>
    <row r="186" spans="1:50" ht="26.25" thickBot="1">
      <c r="A186" s="211">
        <f t="shared" si="1417"/>
        <v>0</v>
      </c>
      <c r="B186" s="23" t="str">
        <f t="shared" ref="B186:D186" si="1946">B184</f>
        <v>GGFV52FA</v>
      </c>
      <c r="C186" s="219" t="str">
        <f t="shared" si="1946"/>
        <v>Minor Must</v>
      </c>
      <c r="D186" s="45" t="str">
        <f t="shared" si="1946"/>
        <v>CB. 2.1.1</v>
      </c>
      <c r="E186" s="24" t="str">
        <f>Labels!$C$104</f>
        <v>Answer 2 / Evidence</v>
      </c>
      <c r="F186" s="221"/>
      <c r="G186" s="222"/>
      <c r="H186" s="25" t="str">
        <f t="shared" si="1931"/>
        <v/>
      </c>
      <c r="I186" s="25" t="str">
        <f t="shared" si="1932"/>
        <v/>
      </c>
      <c r="J186" s="25" t="str">
        <f t="shared" si="1933"/>
        <v/>
      </c>
      <c r="K186" s="25" t="str">
        <f t="shared" si="1934"/>
        <v>X</v>
      </c>
      <c r="L186" s="27" t="str">
        <f t="shared" ref="L186" si="1947">L184</f>
        <v/>
      </c>
      <c r="M186" s="21"/>
      <c r="N186" s="22" t="e">
        <f t="shared" si="1936"/>
        <v>#VALUE!</v>
      </c>
      <c r="O186" s="22" t="str">
        <f t="shared" ref="O186" si="1948">IF(ISERR(N186),D184,N186)</f>
        <v>CB. 2.1.1</v>
      </c>
      <c r="P186" s="22" t="str">
        <f t="shared" si="1938"/>
        <v/>
      </c>
      <c r="Q186" s="22" t="str">
        <f t="shared" si="1939"/>
        <v/>
      </c>
      <c r="R186" s="9" t="e">
        <f t="shared" si="1940"/>
        <v>#N/A</v>
      </c>
      <c r="S186" s="9">
        <f t="shared" si="1941"/>
        <v>0</v>
      </c>
      <c r="T186" s="9" t="e">
        <f t="shared" si="1942"/>
        <v>#N/A</v>
      </c>
      <c r="U186" s="9">
        <f t="shared" si="1943"/>
        <v>0</v>
      </c>
      <c r="V186" s="9">
        <f t="shared" ref="V186" si="1949">IF(U186=0,U185,U186)</f>
        <v>2</v>
      </c>
      <c r="W186" s="346">
        <v>2</v>
      </c>
      <c r="X186" s="9" t="e">
        <f t="shared" si="1944"/>
        <v>#N/A</v>
      </c>
      <c r="Y186" s="348"/>
      <c r="Z186" s="9">
        <f>SUM(Y$7:Y186)</f>
        <v>0</v>
      </c>
      <c r="AE186" s="9">
        <f t="shared" ref="AE186" si="1950">MIN(AH186,V186)</f>
        <v>2</v>
      </c>
      <c r="AH186" s="9">
        <v>2</v>
      </c>
      <c r="AI186" s="327" t="s">
        <v>1943</v>
      </c>
      <c r="AJ186" s="327">
        <v>1805141</v>
      </c>
      <c r="AK186" s="327">
        <v>5783226</v>
      </c>
      <c r="AL186" s="327">
        <v>0</v>
      </c>
      <c r="AM186" s="327">
        <v>6</v>
      </c>
      <c r="AN186" s="327">
        <v>21</v>
      </c>
      <c r="AO186" s="327">
        <v>1</v>
      </c>
      <c r="AP186" s="327">
        <v>0</v>
      </c>
      <c r="AQ186" s="327">
        <v>1</v>
      </c>
      <c r="AR186" s="327">
        <v>0</v>
      </c>
      <c r="AS186" s="327"/>
      <c r="AU186" s="9">
        <v>0</v>
      </c>
      <c r="AV186" s="9">
        <f>U185</f>
        <v>2</v>
      </c>
    </row>
    <row r="187" spans="1:50" ht="38.25">
      <c r="A187" s="211">
        <f t="shared" si="1417"/>
        <v>0</v>
      </c>
      <c r="B187" s="67" t="s">
        <v>1158</v>
      </c>
      <c r="C187" s="142" t="s">
        <v>1094</v>
      </c>
      <c r="D187" s="43" t="s">
        <v>2493</v>
      </c>
      <c r="E187" s="217" t="str">
        <f>Labels!$C$54</f>
        <v>Control Point</v>
      </c>
      <c r="F187" s="26" t="s">
        <v>2494</v>
      </c>
      <c r="G187" s="30" t="str">
        <f>IF(OR(ISERR(P188),ISERR(P189),ISERR(Q188),ISERR(Q189)),Labels!$C$94,Q187)</f>
        <v>Input Accepted</v>
      </c>
      <c r="H187" s="15" t="str">
        <f t="shared" ref="H187" si="1951">IF(F188&lt;&gt;"",IF(TRIM(VLOOKUP(F188,$AI$2:$AR$5000,8,FALSE))="1","X",""),"")</f>
        <v/>
      </c>
      <c r="I187" s="15" t="str">
        <f t="shared" ref="I187" si="1952">IF(F188&lt;&gt;"",IF(TRIM(VLOOKUP(F188,$AI$2:$AR$5000,9,FALSE))="1","X",""),"")</f>
        <v/>
      </c>
      <c r="J187" s="15" t="str">
        <f t="shared" ref="J187" si="1953">IF(TRIM(""&amp;G189)&lt;&gt;"","X","")</f>
        <v/>
      </c>
      <c r="K187" s="15" t="str">
        <f t="shared" ref="K187" si="1954">IF(TRIM(""&amp;G188)&lt;&gt;"","X","")</f>
        <v>X</v>
      </c>
      <c r="L187" s="31" t="str">
        <f>IF(G187&lt;&gt;Labels!$C$92,"X","")</f>
        <v/>
      </c>
      <c r="M187" s="16"/>
      <c r="N187" s="17">
        <v>1805134</v>
      </c>
      <c r="O187" s="17">
        <v>15573</v>
      </c>
      <c r="P187" s="17"/>
      <c r="Q187" s="22" t="str">
        <f>IF(F188="",Labels!$C$93,R187)</f>
        <v>Input Accepted</v>
      </c>
      <c r="R187" s="9" t="str">
        <f t="shared" ref="R187" si="1955"><![CDATA[IF(OR(O188&""<>D187&"",O189&""<>D187&""),"You are not allowed to copy cells in the answer column. Press Ctrl-z immediately to attempt to fix this error.",S187)]]></f>
        <v>Input Accepted</v>
      </c>
      <c r="S187" s="9" t="str">
        <f>IF(AND(OR(H187="X",S188=6,C187=Labels!$C$49,C187=Labels!$C$46,AX187="Y"),Q188=""),Labels!$C$95,T187)</f>
        <v>Input Accepted</v>
      </c>
      <c r="T187" s="345" t="str">
        <f>IF(OR(S189=6,AND(S189&gt;0,S188=6)),Labels!$C$96,IF(S189=1,Labels!$C$143,U187))</f>
        <v>Input Accepted</v>
      </c>
      <c r="U187" s="9" t="str">
        <f>IF(AND(S189&gt;0,U189&lt;=U188),Labels!C$97,V187)</f>
        <v>Input Accepted</v>
      </c>
      <c r="V187" s="9" t="str">
        <f>IF(AND(S189&gt;0,Q189=""),Labels!$C$98,W187)</f>
        <v>Input Accepted</v>
      </c>
      <c r="W187" s="9" t="str">
        <f>IF(AND(S189=0,Q189&lt;&gt;""),Labels!$C$99,Labels!$C$92)</f>
        <v>Input Accepted</v>
      </c>
      <c r="Y187" s="9">
        <f t="shared" ref="Y187" si="1956">IF(H187="X",1,0)</f>
        <v>0</v>
      </c>
      <c r="Z187" s="9">
        <f>SUM(Y$7:Y187)</f>
        <v>0</v>
      </c>
      <c r="AA187" s="9" t="str">
        <f t="shared" ref="AA187" si="1957">Q188</f>
        <v>None</v>
      </c>
      <c r="AB187" s="9">
        <f t="shared" ref="AB187" si="1958">VLOOKUP(P188,$AI$2:$AN$5000,6,FALSE)</f>
        <v>21</v>
      </c>
      <c r="AC187" s="9" t="str">
        <f t="shared" ref="AC187" si="1959">Q189</f>
        <v/>
      </c>
      <c r="AD187" s="9">
        <f t="shared" ref="AD187" si="1960">IF(TRIM(F188)="",1,0)</f>
        <v>0</v>
      </c>
      <c r="AF187" s="346">
        <f t="shared" ref="AF187" si="1961">SUM($AD$7:$AD$5000)</f>
        <v>0</v>
      </c>
      <c r="AG187" s="9">
        <f>IF(AND(H187="X",C187=Labels!C229),1,0)</f>
        <v>0</v>
      </c>
      <c r="AI187" s="327" t="s">
        <v>1944</v>
      </c>
      <c r="AJ187" s="327">
        <v>1805141</v>
      </c>
      <c r="AK187" s="327">
        <v>5783225</v>
      </c>
      <c r="AL187" s="327">
        <v>0</v>
      </c>
      <c r="AM187" s="327">
        <v>5</v>
      </c>
      <c r="AN187" s="327">
        <v>21</v>
      </c>
      <c r="AO187" s="327">
        <v>0</v>
      </c>
      <c r="AP187" s="327">
        <v>1</v>
      </c>
      <c r="AQ187" s="327">
        <v>0</v>
      </c>
      <c r="AR187" s="327">
        <v>0</v>
      </c>
      <c r="AS187" s="327"/>
      <c r="AX187" s="9" t="s">
        <v>664</v>
      </c>
    </row>
    <row r="188" spans="1:50" ht="25.5">
      <c r="A188" s="211">
        <f t="shared" si="1417"/>
        <v>0</v>
      </c>
      <c r="B188" s="18" t="s">
        <v>1158</v>
      </c>
      <c r="C188" s="218" t="str">
        <f t="shared" ref="C188" si="1962">C187</f>
        <v>Minor Must</v>
      </c>
      <c r="D188" s="44" t="str">
        <f t="shared" ref="D188" si="1963">D187</f>
        <v>CB. 2.1.2</v>
      </c>
      <c r="E188" s="19" t="str">
        <f>Labels!$C$103</f>
        <v>Answer 1 / Comment</v>
      </c>
      <c r="F188" s="62" t="str">
        <f>$AI$167</f>
        <v>CB. 2.1.2 -Yes</v>
      </c>
      <c r="G188" s="46" t="s">
        <v>2826</v>
      </c>
      <c r="H188" s="20" t="str">
        <f t="shared" ref="H188:H189" si="1964">H187</f>
        <v/>
      </c>
      <c r="I188" s="20" t="str">
        <f t="shared" ref="I188:I189" si="1965">I187</f>
        <v/>
      </c>
      <c r="J188" s="20" t="str">
        <f t="shared" ref="J188:J189" si="1966">J187</f>
        <v/>
      </c>
      <c r="K188" s="20" t="str">
        <f t="shared" ref="K188:K189" si="1967">K187</f>
        <v>X</v>
      </c>
      <c r="L188" s="28" t="str">
        <f t="shared" ref="L188" si="1968">L187</f>
        <v/>
      </c>
      <c r="M188" s="21"/>
      <c r="N188" s="22" t="str">
        <f t="shared" ref="N188:N189" si="1969">LEFT(F188,FIND(" -",F188)-1)</f>
        <v>CB. 2.1.2</v>
      </c>
      <c r="O188" s="22" t="str">
        <f t="shared" ref="O188" si="1970">IF(ISERR(N188),D187,N188)</f>
        <v>CB. 2.1.2</v>
      </c>
      <c r="P188" s="22" t="str">
        <f t="shared" ref="P188:P189" si="1971">TRIM(F188&amp;"")</f>
        <v>CB. 2.1.2 -Yes</v>
      </c>
      <c r="Q188" s="22" t="str">
        <f t="shared" ref="Q188:Q189" si="1972">TRIM(G188&amp;"")</f>
        <v>None</v>
      </c>
      <c r="R188" s="9">
        <f t="shared" ref="R188:R189" si="1973">VLOOKUP(F188,$AI$2:$AM$5000,5,FALSE)</f>
        <v>2</v>
      </c>
      <c r="S188" s="9">
        <f t="shared" ref="S188:S189" si="1974">IF(ISNA(R188),0,R188)</f>
        <v>2</v>
      </c>
      <c r="T188" s="9">
        <f t="shared" ref="T188:T189" si="1975">VLOOKUP(F188,$AI$2:$AL$5000,4,FALSE)</f>
        <v>2</v>
      </c>
      <c r="U188" s="9">
        <f t="shared" ref="U188:U189" si="1976">IF(ISNA(T188),0,T188)</f>
        <v>2</v>
      </c>
      <c r="X188" s="9">
        <f t="shared" ref="X188:X189" si="1977">VLOOKUP(F188,$AI$2:$AL$5000,3,FALSE)</f>
        <v>5783204</v>
      </c>
      <c r="Y188" s="348"/>
      <c r="Z188" s="9">
        <f>SUM(Y$7:Y188)</f>
        <v>0</v>
      </c>
      <c r="AC188" s="349">
        <f t="shared" ref="AC188" si="1978">IF(ISNA(VLOOKUP(F188,$AI$2:$AS$5000,11,FALSE)),"", VLOOKUP(F188,$AI$2:$AS$5000,11,FALSE))</f>
        <v>0</v>
      </c>
      <c r="AI188" s="327" t="s">
        <v>1945</v>
      </c>
      <c r="AJ188" s="327">
        <v>1805141</v>
      </c>
      <c r="AK188" s="327">
        <v>5783224</v>
      </c>
      <c r="AL188" s="327">
        <v>2</v>
      </c>
      <c r="AM188" s="327">
        <v>2</v>
      </c>
      <c r="AN188" s="327">
        <v>21</v>
      </c>
      <c r="AO188" s="327">
        <v>1</v>
      </c>
      <c r="AP188" s="327">
        <v>0</v>
      </c>
      <c r="AQ188" s="327">
        <v>0</v>
      </c>
      <c r="AR188" s="327">
        <v>0</v>
      </c>
      <c r="AS188" s="327"/>
    </row>
    <row r="189" spans="1:50" ht="26.25" thickBot="1">
      <c r="A189" s="211">
        <f t="shared" si="1417"/>
        <v>0</v>
      </c>
      <c r="B189" s="23" t="str">
        <f t="shared" ref="B189:D189" si="1979">B187</f>
        <v>GGFV52FA</v>
      </c>
      <c r="C189" s="219" t="str">
        <f t="shared" si="1979"/>
        <v>Minor Must</v>
      </c>
      <c r="D189" s="45" t="str">
        <f t="shared" si="1979"/>
        <v>CB. 2.1.2</v>
      </c>
      <c r="E189" s="24" t="str">
        <f>Labels!$C$104</f>
        <v>Answer 2 / Evidence</v>
      </c>
      <c r="F189" s="221"/>
      <c r="G189" s="222"/>
      <c r="H189" s="25" t="str">
        <f t="shared" si="1964"/>
        <v/>
      </c>
      <c r="I189" s="25" t="str">
        <f t="shared" si="1965"/>
        <v/>
      </c>
      <c r="J189" s="25" t="str">
        <f t="shared" si="1966"/>
        <v/>
      </c>
      <c r="K189" s="25" t="str">
        <f t="shared" si="1967"/>
        <v>X</v>
      </c>
      <c r="L189" s="27" t="str">
        <f t="shared" ref="L189" si="1980">L187</f>
        <v/>
      </c>
      <c r="M189" s="21"/>
      <c r="N189" s="22" t="e">
        <f t="shared" si="1969"/>
        <v>#VALUE!</v>
      </c>
      <c r="O189" s="22" t="str">
        <f t="shared" ref="O189" si="1981">IF(ISERR(N189),D187,N189)</f>
        <v>CB. 2.1.2</v>
      </c>
      <c r="P189" s="22" t="str">
        <f t="shared" si="1971"/>
        <v/>
      </c>
      <c r="Q189" s="22" t="str">
        <f t="shared" si="1972"/>
        <v/>
      </c>
      <c r="R189" s="9" t="e">
        <f t="shared" si="1973"/>
        <v>#N/A</v>
      </c>
      <c r="S189" s="9">
        <f t="shared" si="1974"/>
        <v>0</v>
      </c>
      <c r="T189" s="9" t="e">
        <f t="shared" si="1975"/>
        <v>#N/A</v>
      </c>
      <c r="U189" s="9">
        <f t="shared" si="1976"/>
        <v>0</v>
      </c>
      <c r="V189" s="9">
        <f t="shared" ref="V189" si="1982">IF(U189=0,U188,U189)</f>
        <v>2</v>
      </c>
      <c r="W189" s="346">
        <v>2</v>
      </c>
      <c r="X189" s="9" t="e">
        <f t="shared" si="1977"/>
        <v>#N/A</v>
      </c>
      <c r="Y189" s="348"/>
      <c r="Z189" s="9">
        <f>SUM(Y$7:Y189)</f>
        <v>0</v>
      </c>
      <c r="AE189" s="9">
        <f t="shared" ref="AE189" si="1983">MIN(AH189,V189)</f>
        <v>2</v>
      </c>
      <c r="AH189" s="9">
        <v>2</v>
      </c>
      <c r="AI189" s="327" t="s">
        <v>1946</v>
      </c>
      <c r="AJ189" s="327">
        <v>1805142</v>
      </c>
      <c r="AK189" s="327">
        <v>5783229</v>
      </c>
      <c r="AL189" s="327">
        <v>0</v>
      </c>
      <c r="AM189" s="327">
        <v>6</v>
      </c>
      <c r="AN189" s="327">
        <v>21</v>
      </c>
      <c r="AO189" s="327">
        <v>1</v>
      </c>
      <c r="AP189" s="327">
        <v>0</v>
      </c>
      <c r="AQ189" s="327">
        <v>1</v>
      </c>
      <c r="AR189" s="327">
        <v>0</v>
      </c>
      <c r="AS189" s="327"/>
      <c r="AU189" s="9">
        <v>0</v>
      </c>
      <c r="AV189" s="9">
        <f>U188</f>
        <v>2</v>
      </c>
    </row>
    <row r="190" spans="1:50" ht="25.5">
      <c r="A190" s="211">
        <f t="shared" si="1417"/>
        <v>0</v>
      </c>
      <c r="B190" s="67" t="s">
        <v>1158</v>
      </c>
      <c r="C190" s="142" t="s">
        <v>1094</v>
      </c>
      <c r="D190" s="43" t="s">
        <v>2495</v>
      </c>
      <c r="E190" s="217" t="str">
        <f>Labels!$C$54</f>
        <v>Control Point</v>
      </c>
      <c r="F190" s="26" t="s">
        <v>2496</v>
      </c>
      <c r="G190" s="30" t="str">
        <f>IF(OR(ISERR(P191),ISERR(P192),ISERR(Q191),ISERR(Q192)),Labels!$C$94,Q190)</f>
        <v>Input Accepted</v>
      </c>
      <c r="H190" s="15" t="str">
        <f t="shared" ref="H190" si="1984">IF(F191&lt;&gt;"",IF(TRIM(VLOOKUP(F191,$AI$2:$AR$5000,8,FALSE))="1","X",""),"")</f>
        <v/>
      </c>
      <c r="I190" s="15" t="str">
        <f t="shared" ref="I190" si="1985">IF(F191&lt;&gt;"",IF(TRIM(VLOOKUP(F191,$AI$2:$AR$5000,9,FALSE))="1","X",""),"")</f>
        <v/>
      </c>
      <c r="J190" s="15" t="str">
        <f t="shared" ref="J190" si="1986">IF(TRIM(""&amp;G192)&lt;&gt;"","X","")</f>
        <v/>
      </c>
      <c r="K190" s="15" t="str">
        <f t="shared" ref="K190" si="1987">IF(TRIM(""&amp;G191)&lt;&gt;"","X","")</f>
        <v>X</v>
      </c>
      <c r="L190" s="31" t="str">
        <f>IF(G190&lt;&gt;Labels!$C$92,"X","")</f>
        <v/>
      </c>
      <c r="M190" s="16"/>
      <c r="N190" s="17">
        <v>1805135</v>
      </c>
      <c r="O190" s="17">
        <v>15573</v>
      </c>
      <c r="P190" s="17"/>
      <c r="Q190" s="22" t="str">
        <f>IF(F191="",Labels!$C$93,R190)</f>
        <v>Input Accepted</v>
      </c>
      <c r="R190" s="9" t="str">
        <f t="shared" ref="R190" si="1988"><![CDATA[IF(OR(O191&""<>D190&"",O192&""<>D190&""),"You are not allowed to copy cells in the answer column. Press Ctrl-z immediately to attempt to fix this error.",S190)]]></f>
        <v>Input Accepted</v>
      </c>
      <c r="S190" s="9" t="str">
        <f>IF(AND(OR(H190="X",S191=6,C190=Labels!$C$49,C190=Labels!$C$46,AX190="Y"),Q191=""),Labels!$C$95,T190)</f>
        <v>Input Accepted</v>
      </c>
      <c r="T190" s="345" t="str">
        <f>IF(OR(S192=6,AND(S192&gt;0,S191=6)),Labels!$C$96,IF(S192=1,Labels!$C$143,U190))</f>
        <v>Input Accepted</v>
      </c>
      <c r="U190" s="9" t="str">
        <f>IF(AND(S192&gt;0,U192&lt;=U191),Labels!C$97,V190)</f>
        <v>Input Accepted</v>
      </c>
      <c r="V190" s="9" t="str">
        <f>IF(AND(S192&gt;0,Q192=""),Labels!$C$98,W190)</f>
        <v>Input Accepted</v>
      </c>
      <c r="W190" s="9" t="str">
        <f>IF(AND(S192=0,Q192&lt;&gt;""),Labels!$C$99,Labels!$C$92)</f>
        <v>Input Accepted</v>
      </c>
      <c r="Y190" s="9">
        <f t="shared" ref="Y190" si="1989">IF(H190="X",1,0)</f>
        <v>0</v>
      </c>
      <c r="Z190" s="9">
        <f>SUM(Y$7:Y190)</f>
        <v>0</v>
      </c>
      <c r="AA190" s="9" t="str">
        <f t="shared" ref="AA190" si="1990">Q191</f>
        <v>None</v>
      </c>
      <c r="AB190" s="9">
        <f t="shared" ref="AB190" si="1991">VLOOKUP(P191,$AI$2:$AN$5000,6,FALSE)</f>
        <v>21</v>
      </c>
      <c r="AC190" s="9" t="str">
        <f t="shared" ref="AC190" si="1992">Q192</f>
        <v/>
      </c>
      <c r="AD190" s="9">
        <f t="shared" ref="AD190" si="1993">IF(TRIM(F191)="",1,0)</f>
        <v>0</v>
      </c>
      <c r="AF190" s="346">
        <f t="shared" ref="AF190" si="1994">SUM($AD$7:$AD$5000)</f>
        <v>0</v>
      </c>
      <c r="AG190" s="9">
        <f>IF(AND(H190="X",C190=Labels!C232),1,0)</f>
        <v>0</v>
      </c>
      <c r="AI190" s="327" t="s">
        <v>1947</v>
      </c>
      <c r="AJ190" s="327">
        <v>1805142</v>
      </c>
      <c r="AK190" s="327">
        <v>5783228</v>
      </c>
      <c r="AL190" s="327">
        <v>0</v>
      </c>
      <c r="AM190" s="327">
        <v>5</v>
      </c>
      <c r="AN190" s="327">
        <v>21</v>
      </c>
      <c r="AO190" s="327">
        <v>0</v>
      </c>
      <c r="AP190" s="327">
        <v>1</v>
      </c>
      <c r="AQ190" s="327">
        <v>0</v>
      </c>
      <c r="AR190" s="327">
        <v>0</v>
      </c>
      <c r="AS190" s="327"/>
      <c r="AX190" s="9" t="s">
        <v>664</v>
      </c>
    </row>
    <row r="191" spans="1:50" ht="25.5">
      <c r="A191" s="211">
        <f t="shared" si="1417"/>
        <v>0</v>
      </c>
      <c r="B191" s="18" t="s">
        <v>1158</v>
      </c>
      <c r="C191" s="218" t="str">
        <f t="shared" ref="C191" si="1995">C190</f>
        <v>Minor Must</v>
      </c>
      <c r="D191" s="44" t="str">
        <f t="shared" ref="D191" si="1996">D190</f>
        <v>CB. 2.1.3</v>
      </c>
      <c r="E191" s="19" t="str">
        <f>Labels!$C$103</f>
        <v>Answer 1 / Comment</v>
      </c>
      <c r="F191" s="62" t="str">
        <f>$AI$170</f>
        <v>CB. 2.1.3 -Yes</v>
      </c>
      <c r="G191" s="46" t="s">
        <v>2826</v>
      </c>
      <c r="H191" s="20" t="str">
        <f t="shared" ref="H191:H192" si="1997">H190</f>
        <v/>
      </c>
      <c r="I191" s="20" t="str">
        <f t="shared" ref="I191:I192" si="1998">I190</f>
        <v/>
      </c>
      <c r="J191" s="20" t="str">
        <f t="shared" ref="J191:J192" si="1999">J190</f>
        <v/>
      </c>
      <c r="K191" s="20" t="str">
        <f t="shared" ref="K191:K192" si="2000">K190</f>
        <v>X</v>
      </c>
      <c r="L191" s="28" t="str">
        <f t="shared" ref="L191" si="2001">L190</f>
        <v/>
      </c>
      <c r="M191" s="21"/>
      <c r="N191" s="22" t="str">
        <f t="shared" ref="N191:N192" si="2002">LEFT(F191,FIND(" -",F191)-1)</f>
        <v>CB. 2.1.3</v>
      </c>
      <c r="O191" s="22" t="str">
        <f t="shared" ref="O191" si="2003">IF(ISERR(N191),D190,N191)</f>
        <v>CB. 2.1.3</v>
      </c>
      <c r="P191" s="22" t="str">
        <f t="shared" ref="P191:P192" si="2004">TRIM(F191&amp;"")</f>
        <v>CB. 2.1.3 -Yes</v>
      </c>
      <c r="Q191" s="22" t="str">
        <f t="shared" ref="Q191:Q192" si="2005">TRIM(G191&amp;"")</f>
        <v>None</v>
      </c>
      <c r="R191" s="9">
        <f t="shared" ref="R191:R192" si="2006">VLOOKUP(F191,$AI$2:$AM$5000,5,FALSE)</f>
        <v>2</v>
      </c>
      <c r="S191" s="9">
        <f t="shared" ref="S191:S192" si="2007">IF(ISNA(R191),0,R191)</f>
        <v>2</v>
      </c>
      <c r="T191" s="9">
        <f t="shared" ref="T191:T192" si="2008">VLOOKUP(F191,$AI$2:$AL$5000,4,FALSE)</f>
        <v>2</v>
      </c>
      <c r="U191" s="9">
        <f t="shared" ref="U191:U192" si="2009">IF(ISNA(T191),0,T191)</f>
        <v>2</v>
      </c>
      <c r="X191" s="9">
        <f t="shared" ref="X191:X192" si="2010">VLOOKUP(F191,$AI$2:$AL$5000,3,FALSE)</f>
        <v>5783206</v>
      </c>
      <c r="Y191" s="348"/>
      <c r="Z191" s="9">
        <f>SUM(Y$7:Y191)</f>
        <v>0</v>
      </c>
      <c r="AC191" s="349">
        <f t="shared" ref="AC191" si="2011">IF(ISNA(VLOOKUP(F191,$AI$2:$AS$5000,11,FALSE)),"", VLOOKUP(F191,$AI$2:$AS$5000,11,FALSE))</f>
        <v>0</v>
      </c>
      <c r="AI191" s="327" t="s">
        <v>1948</v>
      </c>
      <c r="AJ191" s="327">
        <v>1805142</v>
      </c>
      <c r="AK191" s="327">
        <v>5783227</v>
      </c>
      <c r="AL191" s="327">
        <v>2</v>
      </c>
      <c r="AM191" s="327">
        <v>2</v>
      </c>
      <c r="AN191" s="327">
        <v>21</v>
      </c>
      <c r="AO191" s="327">
        <v>1</v>
      </c>
      <c r="AP191" s="327">
        <v>0</v>
      </c>
      <c r="AQ191" s="327">
        <v>0</v>
      </c>
      <c r="AR191" s="327">
        <v>0</v>
      </c>
      <c r="AS191" s="327"/>
    </row>
    <row r="192" spans="1:50" ht="26.25" thickBot="1">
      <c r="A192" s="211">
        <f t="shared" si="1417"/>
        <v>0</v>
      </c>
      <c r="B192" s="23" t="str">
        <f t="shared" ref="B192:D192" si="2012">B190</f>
        <v>GGFV52FA</v>
      </c>
      <c r="C192" s="219" t="str">
        <f t="shared" si="2012"/>
        <v>Minor Must</v>
      </c>
      <c r="D192" s="45" t="str">
        <f t="shared" si="2012"/>
        <v>CB. 2.1.3</v>
      </c>
      <c r="E192" s="24" t="str">
        <f>Labels!$C$104</f>
        <v>Answer 2 / Evidence</v>
      </c>
      <c r="F192" s="221"/>
      <c r="G192" s="222"/>
      <c r="H192" s="25" t="str">
        <f t="shared" si="1997"/>
        <v/>
      </c>
      <c r="I192" s="25" t="str">
        <f t="shared" si="1998"/>
        <v/>
      </c>
      <c r="J192" s="25" t="str">
        <f t="shared" si="1999"/>
        <v/>
      </c>
      <c r="K192" s="25" t="str">
        <f t="shared" si="2000"/>
        <v>X</v>
      </c>
      <c r="L192" s="27" t="str">
        <f t="shared" ref="L192" si="2013">L190</f>
        <v/>
      </c>
      <c r="M192" s="21"/>
      <c r="N192" s="22" t="e">
        <f t="shared" si="2002"/>
        <v>#VALUE!</v>
      </c>
      <c r="O192" s="22" t="str">
        <f t="shared" ref="O192" si="2014">IF(ISERR(N192),D190,N192)</f>
        <v>CB. 2.1.3</v>
      </c>
      <c r="P192" s="22" t="str">
        <f t="shared" si="2004"/>
        <v/>
      </c>
      <c r="Q192" s="22" t="str">
        <f t="shared" si="2005"/>
        <v/>
      </c>
      <c r="R192" s="9" t="e">
        <f t="shared" si="2006"/>
        <v>#N/A</v>
      </c>
      <c r="S192" s="9">
        <f t="shared" si="2007"/>
        <v>0</v>
      </c>
      <c r="T192" s="9" t="e">
        <f t="shared" si="2008"/>
        <v>#N/A</v>
      </c>
      <c r="U192" s="9">
        <f t="shared" si="2009"/>
        <v>0</v>
      </c>
      <c r="V192" s="9">
        <f t="shared" ref="V192" si="2015">IF(U192=0,U191,U192)</f>
        <v>2</v>
      </c>
      <c r="W192" s="346">
        <v>2</v>
      </c>
      <c r="X192" s="9" t="e">
        <f t="shared" si="2010"/>
        <v>#N/A</v>
      </c>
      <c r="Y192" s="348"/>
      <c r="Z192" s="9">
        <f>SUM(Y$7:Y192)</f>
        <v>0</v>
      </c>
      <c r="AE192" s="9">
        <f t="shared" ref="AE192" si="2016">MIN(AH192,V192)</f>
        <v>2</v>
      </c>
      <c r="AH192" s="9">
        <v>2</v>
      </c>
      <c r="AI192" s="327" t="s">
        <v>1949</v>
      </c>
      <c r="AJ192" s="327">
        <v>1805143</v>
      </c>
      <c r="AK192" s="327">
        <v>5783231</v>
      </c>
      <c r="AL192" s="327">
        <v>0</v>
      </c>
      <c r="AM192" s="327">
        <v>5</v>
      </c>
      <c r="AN192" s="327">
        <v>21</v>
      </c>
      <c r="AO192" s="327">
        <v>0</v>
      </c>
      <c r="AP192" s="327">
        <v>1</v>
      </c>
      <c r="AQ192" s="327">
        <v>0</v>
      </c>
      <c r="AR192" s="327">
        <v>0</v>
      </c>
      <c r="AS192" s="327"/>
      <c r="AU192" s="9">
        <v>0</v>
      </c>
      <c r="AV192" s="9">
        <f>U191</f>
        <v>2</v>
      </c>
    </row>
    <row r="193" spans="1:50" ht="51">
      <c r="A193" s="211">
        <f t="shared" si="1417"/>
        <v>0</v>
      </c>
      <c r="B193" s="67" t="s">
        <v>1158</v>
      </c>
      <c r="C193" s="142" t="s">
        <v>1094</v>
      </c>
      <c r="D193" s="43" t="s">
        <v>2497</v>
      </c>
      <c r="E193" s="217" t="str">
        <f>Labels!$C$54</f>
        <v>Control Point</v>
      </c>
      <c r="F193" s="26" t="s">
        <v>2498</v>
      </c>
      <c r="G193" s="30" t="str">
        <f>IF(OR(ISERR(P194),ISERR(P195),ISERR(Q194),ISERR(Q195)),Labels!$C$94,Q193)</f>
        <v>Input Accepted</v>
      </c>
      <c r="H193" s="15" t="str">
        <f t="shared" ref="H193" si="2017">IF(F194&lt;&gt;"",IF(TRIM(VLOOKUP(F194,$AI$2:$AR$5000,8,FALSE))="1","X",""),"")</f>
        <v/>
      </c>
      <c r="I193" s="15" t="str">
        <f t="shared" ref="I193" si="2018">IF(F194&lt;&gt;"",IF(TRIM(VLOOKUP(F194,$AI$2:$AR$5000,9,FALSE))="1","X",""),"")</f>
        <v/>
      </c>
      <c r="J193" s="15" t="str">
        <f t="shared" ref="J193" si="2019">IF(TRIM(""&amp;G195)&lt;&gt;"","X","")</f>
        <v/>
      </c>
      <c r="K193" s="15" t="str">
        <f t="shared" ref="K193" si="2020">IF(TRIM(""&amp;G194)&lt;&gt;"","X","")</f>
        <v>X</v>
      </c>
      <c r="L193" s="31" t="str">
        <f>IF(G193&lt;&gt;Labels!$C$92,"X","")</f>
        <v/>
      </c>
      <c r="M193" s="16"/>
      <c r="N193" s="17">
        <v>1805136</v>
      </c>
      <c r="O193" s="17">
        <v>15573</v>
      </c>
      <c r="P193" s="17"/>
      <c r="Q193" s="22" t="str">
        <f>IF(F194="",Labels!$C$93,R193)</f>
        <v>Input Accepted</v>
      </c>
      <c r="R193" s="9" t="str">
        <f t="shared" ref="R193" si="2021"><![CDATA[IF(OR(O194&""<>D193&"",O195&""<>D193&""),"You are not allowed to copy cells in the answer column. Press Ctrl-z immediately to attempt to fix this error.",S193)]]></f>
        <v>Input Accepted</v>
      </c>
      <c r="S193" s="9" t="str">
        <f>IF(AND(OR(H193="X",S194=6,C193=Labels!$C$49,C193=Labels!$C$46,AX193="Y"),Q194=""),Labels!$C$95,T193)</f>
        <v>Input Accepted</v>
      </c>
      <c r="T193" s="345" t="str">
        <f>IF(OR(S195=6,AND(S195&gt;0,S194=6)),Labels!$C$96,IF(S195=1,Labels!$C$143,U193))</f>
        <v>Input Accepted</v>
      </c>
      <c r="U193" s="9" t="str">
        <f>IF(AND(S195&gt;0,U195&lt;=U194),Labels!C$97,V193)</f>
        <v>Input Accepted</v>
      </c>
      <c r="V193" s="9" t="str">
        <f>IF(AND(S195&gt;0,Q195=""),Labels!$C$98,W193)</f>
        <v>Input Accepted</v>
      </c>
      <c r="W193" s="9" t="str">
        <f>IF(AND(S195=0,Q195&lt;&gt;""),Labels!$C$99,Labels!$C$92)</f>
        <v>Input Accepted</v>
      </c>
      <c r="Y193" s="9">
        <f t="shared" ref="Y193" si="2022">IF(H193="X",1,0)</f>
        <v>0</v>
      </c>
      <c r="Z193" s="9">
        <f>SUM(Y$7:Y193)</f>
        <v>0</v>
      </c>
      <c r="AA193" s="9" t="str">
        <f t="shared" ref="AA193" si="2023">Q194</f>
        <v>None</v>
      </c>
      <c r="AB193" s="9">
        <f t="shared" ref="AB193" si="2024">VLOOKUP(P194,$AI$2:$AN$5000,6,FALSE)</f>
        <v>21</v>
      </c>
      <c r="AC193" s="9" t="str">
        <f t="shared" ref="AC193" si="2025">Q195</f>
        <v/>
      </c>
      <c r="AD193" s="9">
        <f t="shared" ref="AD193" si="2026">IF(TRIM(F194)="",1,0)</f>
        <v>0</v>
      </c>
      <c r="AF193" s="346">
        <f t="shared" ref="AF193" si="2027">SUM($AD$7:$AD$5000)</f>
        <v>0</v>
      </c>
      <c r="AG193" s="9">
        <f>IF(AND(H193="X",C193=Labels!C235),1,0)</f>
        <v>0</v>
      </c>
      <c r="AI193" s="327" t="s">
        <v>1950</v>
      </c>
      <c r="AJ193" s="327">
        <v>1805143</v>
      </c>
      <c r="AK193" s="327">
        <v>5783230</v>
      </c>
      <c r="AL193" s="327">
        <v>2</v>
      </c>
      <c r="AM193" s="327">
        <v>2</v>
      </c>
      <c r="AN193" s="327">
        <v>21</v>
      </c>
      <c r="AO193" s="327">
        <v>1</v>
      </c>
      <c r="AP193" s="327">
        <v>0</v>
      </c>
      <c r="AQ193" s="327">
        <v>0</v>
      </c>
      <c r="AR193" s="327">
        <v>0</v>
      </c>
      <c r="AS193" s="327"/>
      <c r="AX193" s="9" t="s">
        <v>664</v>
      </c>
    </row>
    <row r="194" spans="1:50" ht="25.5">
      <c r="A194" s="211">
        <f t="shared" si="1417"/>
        <v>0</v>
      </c>
      <c r="B194" s="18" t="s">
        <v>1158</v>
      </c>
      <c r="C194" s="218" t="str">
        <f t="shared" ref="C194" si="2028">C193</f>
        <v>Minor Must</v>
      </c>
      <c r="D194" s="44" t="str">
        <f t="shared" ref="D194" si="2029">D193</f>
        <v>CB. 2.2.1</v>
      </c>
      <c r="E194" s="19" t="str">
        <f>Labels!$C$103</f>
        <v>Answer 1 / Comment</v>
      </c>
      <c r="F194" s="62" t="str">
        <f>$AI$173</f>
        <v>CB. 2.2.1 -Yes</v>
      </c>
      <c r="G194" s="46" t="s">
        <v>2826</v>
      </c>
      <c r="H194" s="20" t="str">
        <f t="shared" ref="H194:H195" si="2030">H193</f>
        <v/>
      </c>
      <c r="I194" s="20" t="str">
        <f t="shared" ref="I194:I195" si="2031">I193</f>
        <v/>
      </c>
      <c r="J194" s="20" t="str">
        <f t="shared" ref="J194:J195" si="2032">J193</f>
        <v/>
      </c>
      <c r="K194" s="20" t="str">
        <f t="shared" ref="K194:K195" si="2033">K193</f>
        <v>X</v>
      </c>
      <c r="L194" s="28" t="str">
        <f t="shared" ref="L194" si="2034">L193</f>
        <v/>
      </c>
      <c r="M194" s="21"/>
      <c r="N194" s="22" t="str">
        <f t="shared" ref="N194:N195" si="2035">LEFT(F194,FIND(" -",F194)-1)</f>
        <v>CB. 2.2.1</v>
      </c>
      <c r="O194" s="22" t="str">
        <f t="shared" ref="O194" si="2036">IF(ISERR(N194),D193,N194)</f>
        <v>CB. 2.2.1</v>
      </c>
      <c r="P194" s="22" t="str">
        <f t="shared" ref="P194:P195" si="2037">TRIM(F194&amp;"")</f>
        <v>CB. 2.2.1 -Yes</v>
      </c>
      <c r="Q194" s="22" t="str">
        <f t="shared" ref="Q194:Q195" si="2038">TRIM(G194&amp;"")</f>
        <v>None</v>
      </c>
      <c r="R194" s="9">
        <f t="shared" ref="R194:R195" si="2039">VLOOKUP(F194,$AI$2:$AM$5000,5,FALSE)</f>
        <v>2</v>
      </c>
      <c r="S194" s="9">
        <f t="shared" ref="S194:S195" si="2040">IF(ISNA(R194),0,R194)</f>
        <v>2</v>
      </c>
      <c r="T194" s="9">
        <f t="shared" ref="T194:T195" si="2041">VLOOKUP(F194,$AI$2:$AL$5000,4,FALSE)</f>
        <v>2</v>
      </c>
      <c r="U194" s="9">
        <f t="shared" ref="U194:U195" si="2042">IF(ISNA(T194),0,T194)</f>
        <v>2</v>
      </c>
      <c r="X194" s="9">
        <f t="shared" ref="X194:X195" si="2043">VLOOKUP(F194,$AI$2:$AL$5000,3,FALSE)</f>
        <v>5783209</v>
      </c>
      <c r="Y194" s="348"/>
      <c r="Z194" s="9">
        <f>SUM(Y$7:Y194)</f>
        <v>0</v>
      </c>
      <c r="AC194" s="349">
        <f t="shared" ref="AC194" si="2044">IF(ISNA(VLOOKUP(F194,$AI$2:$AS$5000,11,FALSE)),"", VLOOKUP(F194,$AI$2:$AS$5000,11,FALSE))</f>
        <v>0</v>
      </c>
      <c r="AI194" s="327" t="s">
        <v>1951</v>
      </c>
      <c r="AJ194" s="327">
        <v>1805144</v>
      </c>
      <c r="AK194" s="327">
        <v>5783234</v>
      </c>
      <c r="AL194" s="327">
        <v>0</v>
      </c>
      <c r="AM194" s="327">
        <v>6</v>
      </c>
      <c r="AN194" s="327">
        <v>21</v>
      </c>
      <c r="AO194" s="327">
        <v>1</v>
      </c>
      <c r="AP194" s="327">
        <v>0</v>
      </c>
      <c r="AQ194" s="327">
        <v>1</v>
      </c>
      <c r="AR194" s="327">
        <v>0</v>
      </c>
      <c r="AS194" s="327"/>
    </row>
    <row r="195" spans="1:50" ht="26.25" thickBot="1">
      <c r="A195" s="211">
        <f t="shared" si="1417"/>
        <v>0</v>
      </c>
      <c r="B195" s="23" t="str">
        <f t="shared" ref="B195:D195" si="2045">B193</f>
        <v>GGFV52FA</v>
      </c>
      <c r="C195" s="219" t="str">
        <f t="shared" si="2045"/>
        <v>Minor Must</v>
      </c>
      <c r="D195" s="45" t="str">
        <f t="shared" si="2045"/>
        <v>CB. 2.2.1</v>
      </c>
      <c r="E195" s="24" t="str">
        <f>Labels!$C$104</f>
        <v>Answer 2 / Evidence</v>
      </c>
      <c r="F195" s="221"/>
      <c r="G195" s="222"/>
      <c r="H195" s="25" t="str">
        <f t="shared" si="2030"/>
        <v/>
      </c>
      <c r="I195" s="25" t="str">
        <f t="shared" si="2031"/>
        <v/>
      </c>
      <c r="J195" s="25" t="str">
        <f t="shared" si="2032"/>
        <v/>
      </c>
      <c r="K195" s="25" t="str">
        <f t="shared" si="2033"/>
        <v>X</v>
      </c>
      <c r="L195" s="27" t="str">
        <f t="shared" ref="L195" si="2046">L193</f>
        <v/>
      </c>
      <c r="M195" s="21"/>
      <c r="N195" s="22" t="e">
        <f t="shared" si="2035"/>
        <v>#VALUE!</v>
      </c>
      <c r="O195" s="22" t="str">
        <f t="shared" ref="O195" si="2047">IF(ISERR(N195),D193,N195)</f>
        <v>CB. 2.2.1</v>
      </c>
      <c r="P195" s="22" t="str">
        <f t="shared" si="2037"/>
        <v/>
      </c>
      <c r="Q195" s="22" t="str">
        <f t="shared" si="2038"/>
        <v/>
      </c>
      <c r="R195" s="9" t="e">
        <f t="shared" si="2039"/>
        <v>#N/A</v>
      </c>
      <c r="S195" s="9">
        <f t="shared" si="2040"/>
        <v>0</v>
      </c>
      <c r="T195" s="9" t="e">
        <f t="shared" si="2041"/>
        <v>#N/A</v>
      </c>
      <c r="U195" s="9">
        <f t="shared" si="2042"/>
        <v>0</v>
      </c>
      <c r="V195" s="9">
        <f t="shared" ref="V195" si="2048">IF(U195=0,U194,U195)</f>
        <v>2</v>
      </c>
      <c r="W195" s="346">
        <v>2</v>
      </c>
      <c r="X195" s="9" t="e">
        <f t="shared" si="2043"/>
        <v>#N/A</v>
      </c>
      <c r="Y195" s="348"/>
      <c r="Z195" s="9">
        <f>SUM(Y$7:Y195)</f>
        <v>0</v>
      </c>
      <c r="AE195" s="9">
        <f t="shared" ref="AE195" si="2049">MIN(AH195,V195)</f>
        <v>2</v>
      </c>
      <c r="AH195" s="9">
        <v>2</v>
      </c>
      <c r="AI195" s="327" t="s">
        <v>1952</v>
      </c>
      <c r="AJ195" s="327">
        <v>1805144</v>
      </c>
      <c r="AK195" s="327">
        <v>5783233</v>
      </c>
      <c r="AL195" s="327">
        <v>0</v>
      </c>
      <c r="AM195" s="327">
        <v>5</v>
      </c>
      <c r="AN195" s="327">
        <v>21</v>
      </c>
      <c r="AO195" s="327">
        <v>0</v>
      </c>
      <c r="AP195" s="327">
        <v>1</v>
      </c>
      <c r="AQ195" s="327">
        <v>0</v>
      </c>
      <c r="AR195" s="327">
        <v>0</v>
      </c>
      <c r="AS195" s="327"/>
      <c r="AU195" s="9">
        <v>0</v>
      </c>
      <c r="AV195" s="9">
        <f>U194</f>
        <v>2</v>
      </c>
    </row>
    <row r="196" spans="1:50" ht="38.25">
      <c r="A196" s="211">
        <f t="shared" si="1417"/>
        <v>0</v>
      </c>
      <c r="B196" s="67" t="s">
        <v>1158</v>
      </c>
      <c r="C196" s="142" t="s">
        <v>1094</v>
      </c>
      <c r="D196" s="43" t="s">
        <v>2499</v>
      </c>
      <c r="E196" s="217" t="str">
        <f>Labels!$C$54</f>
        <v>Control Point</v>
      </c>
      <c r="F196" s="26" t="s">
        <v>2500</v>
      </c>
      <c r="G196" s="30" t="str">
        <f>IF(OR(ISERR(P197),ISERR(P198),ISERR(Q197),ISERR(Q198)),Labels!$C$94,Q196)</f>
        <v>Input Accepted</v>
      </c>
      <c r="H196" s="15" t="str">
        <f t="shared" ref="H196" si="2050">IF(F197&lt;&gt;"",IF(TRIM(VLOOKUP(F197,$AI$2:$AR$5000,8,FALSE))="1","X",""),"")</f>
        <v/>
      </c>
      <c r="I196" s="15" t="str">
        <f t="shared" ref="I196" si="2051">IF(F197&lt;&gt;"",IF(TRIM(VLOOKUP(F197,$AI$2:$AR$5000,9,FALSE))="1","X",""),"")</f>
        <v/>
      </c>
      <c r="J196" s="15" t="str">
        <f t="shared" ref="J196" si="2052">IF(TRIM(""&amp;G198)&lt;&gt;"","X","")</f>
        <v/>
      </c>
      <c r="K196" s="15" t="str">
        <f t="shared" ref="K196" si="2053">IF(TRIM(""&amp;G197)&lt;&gt;"","X","")</f>
        <v/>
      </c>
      <c r="L196" s="31" t="str">
        <f>IF(G196&lt;&gt;Labels!$C$92,"X","")</f>
        <v/>
      </c>
      <c r="M196" s="16"/>
      <c r="N196" s="17">
        <v>1805137</v>
      </c>
      <c r="O196" s="17">
        <v>15573</v>
      </c>
      <c r="P196" s="17"/>
      <c r="Q196" s="22" t="str">
        <f>IF(F197="",Labels!$C$93,R196)</f>
        <v>Input Accepted</v>
      </c>
      <c r="R196" s="9" t="str">
        <f t="shared" ref="R196" si="2054"><![CDATA[IF(OR(O197&""<>D196&"",O198&""<>D196&""),"You are not allowed to copy cells in the answer column. Press Ctrl-z immediately to attempt to fix this error.",S196)]]></f>
        <v>Input Accepted</v>
      </c>
      <c r="S196" s="9" t="str">
        <f>IF(AND(OR(H196="X",S197=6,C196=Labels!$C$49,C196=Labels!$C$46,AX196="Y"),Q197=""),Labels!$C$95,T196)</f>
        <v>Input Accepted</v>
      </c>
      <c r="T196" s="345" t="str">
        <f>IF(OR(S198=6,AND(S198&gt;0,S197=6)),Labels!$C$96,IF(S198=1,Labels!$C$143,U196))</f>
        <v>Input Accepted</v>
      </c>
      <c r="U196" s="9" t="str">
        <f>IF(AND(S198&gt;0,U198&lt;=U197),Labels!C$97,V196)</f>
        <v>Input Accepted</v>
      </c>
      <c r="V196" s="9" t="str">
        <f>IF(AND(S198&gt;0,Q198=""),Labels!$C$98,W196)</f>
        <v>Input Accepted</v>
      </c>
      <c r="W196" s="9" t="str">
        <f>IF(AND(S198=0,Q198&lt;&gt;""),Labels!$C$99,Labels!$C$92)</f>
        <v>Input Accepted</v>
      </c>
      <c r="Y196" s="9">
        <f t="shared" ref="Y196" si="2055">IF(H196="X",1,0)</f>
        <v>0</v>
      </c>
      <c r="Z196" s="9">
        <f>SUM(Y$7:Y196)</f>
        <v>0</v>
      </c>
      <c r="AA196" s="9" t="str">
        <f t="shared" ref="AA196" si="2056">Q197</f>
        <v/>
      </c>
      <c r="AB196" s="9">
        <f t="shared" ref="AB196" si="2057">VLOOKUP(P197,$AI$2:$AN$5000,6,FALSE)</f>
        <v>21</v>
      </c>
      <c r="AC196" s="9" t="str">
        <f t="shared" ref="AC196" si="2058">Q198</f>
        <v/>
      </c>
      <c r="AD196" s="9">
        <f t="shared" ref="AD196" si="2059">IF(TRIM(F197)="",1,0)</f>
        <v>0</v>
      </c>
      <c r="AF196" s="346">
        <f t="shared" ref="AF196" si="2060">SUM($AD$7:$AD$5000)</f>
        <v>0</v>
      </c>
      <c r="AG196" s="9">
        <f>IF(AND(H196="X",C196=Labels!C238),1,0)</f>
        <v>0</v>
      </c>
      <c r="AI196" s="327" t="s">
        <v>1953</v>
      </c>
      <c r="AJ196" s="327">
        <v>1805144</v>
      </c>
      <c r="AK196" s="327">
        <v>5783232</v>
      </c>
      <c r="AL196" s="327">
        <v>2</v>
      </c>
      <c r="AM196" s="327">
        <v>2</v>
      </c>
      <c r="AN196" s="327">
        <v>21</v>
      </c>
      <c r="AO196" s="327">
        <v>1</v>
      </c>
      <c r="AP196" s="327">
        <v>0</v>
      </c>
      <c r="AQ196" s="327">
        <v>0</v>
      </c>
      <c r="AR196" s="327">
        <v>0</v>
      </c>
      <c r="AS196" s="327"/>
      <c r="AX196" s="9" t="s">
        <v>663</v>
      </c>
    </row>
    <row r="197" spans="1:50" ht="25.5">
      <c r="A197" s="211">
        <f t="shared" si="1417"/>
        <v>0</v>
      </c>
      <c r="B197" s="18" t="s">
        <v>1158</v>
      </c>
      <c r="C197" s="218" t="str">
        <f t="shared" ref="C197" si="2061">C196</f>
        <v>Minor Must</v>
      </c>
      <c r="D197" s="44" t="str">
        <f t="shared" ref="D197" si="2062">D196</f>
        <v>CB. 2.2.2</v>
      </c>
      <c r="E197" s="19" t="str">
        <f>Labels!$C$103</f>
        <v>Answer 1 / Comment</v>
      </c>
      <c r="F197" s="62" t="str">
        <f>$AI$176</f>
        <v>CB. 2.2.2 -Yes</v>
      </c>
      <c r="G197" s="46"/>
      <c r="H197" s="20" t="str">
        <f t="shared" ref="H197:H198" si="2063">H196</f>
        <v/>
      </c>
      <c r="I197" s="20" t="str">
        <f t="shared" ref="I197:I198" si="2064">I196</f>
        <v/>
      </c>
      <c r="J197" s="20" t="str">
        <f t="shared" ref="J197:J198" si="2065">J196</f>
        <v/>
      </c>
      <c r="K197" s="20" t="str">
        <f t="shared" ref="K197:K198" si="2066">K196</f>
        <v/>
      </c>
      <c r="L197" s="28" t="str">
        <f t="shared" ref="L197" si="2067">L196</f>
        <v/>
      </c>
      <c r="M197" s="21"/>
      <c r="N197" s="22" t="str">
        <f t="shared" ref="N197:N198" si="2068">LEFT(F197,FIND(" -",F197)-1)</f>
        <v>CB. 2.2.2</v>
      </c>
      <c r="O197" s="22" t="str">
        <f t="shared" ref="O197" si="2069">IF(ISERR(N197),D196,N197)</f>
        <v>CB. 2.2.2</v>
      </c>
      <c r="P197" s="22" t="str">
        <f t="shared" ref="P197:P198" si="2070">TRIM(F197&amp;"")</f>
        <v>CB. 2.2.2 -Yes</v>
      </c>
      <c r="Q197" s="22" t="str">
        <f t="shared" ref="Q197:Q198" si="2071">TRIM(G197&amp;"")</f>
        <v/>
      </c>
      <c r="R197" s="9">
        <f t="shared" ref="R197:R198" si="2072">VLOOKUP(F197,$AI$2:$AM$5000,5,FALSE)</f>
        <v>2</v>
      </c>
      <c r="S197" s="9">
        <f t="shared" ref="S197:S198" si="2073">IF(ISNA(R197),0,R197)</f>
        <v>2</v>
      </c>
      <c r="T197" s="9">
        <f t="shared" ref="T197:T198" si="2074">VLOOKUP(F197,$AI$2:$AL$5000,4,FALSE)</f>
        <v>2</v>
      </c>
      <c r="U197" s="9">
        <f t="shared" ref="U197:U198" si="2075">IF(ISNA(T197),0,T197)</f>
        <v>2</v>
      </c>
      <c r="X197" s="9">
        <f t="shared" ref="X197:X198" si="2076">VLOOKUP(F197,$AI$2:$AL$5000,3,FALSE)</f>
        <v>5783212</v>
      </c>
      <c r="Y197" s="348"/>
      <c r="Z197" s="9">
        <f>SUM(Y$7:Y197)</f>
        <v>0</v>
      </c>
      <c r="AC197" s="349">
        <f t="shared" ref="AC197" si="2077">IF(ISNA(VLOOKUP(F197,$AI$2:$AS$5000,11,FALSE)),"", VLOOKUP(F197,$AI$2:$AS$5000,11,FALSE))</f>
        <v>0</v>
      </c>
      <c r="AI197" s="327" t="s">
        <v>1954</v>
      </c>
      <c r="AJ197" s="327">
        <v>1805145</v>
      </c>
      <c r="AK197" s="327">
        <v>5783237</v>
      </c>
      <c r="AL197" s="327">
        <v>0</v>
      </c>
      <c r="AM197" s="327">
        <v>6</v>
      </c>
      <c r="AN197" s="327">
        <v>21</v>
      </c>
      <c r="AO197" s="327">
        <v>1</v>
      </c>
      <c r="AP197" s="327">
        <v>0</v>
      </c>
      <c r="AQ197" s="327">
        <v>1</v>
      </c>
      <c r="AR197" s="327">
        <v>0</v>
      </c>
      <c r="AS197" s="327"/>
    </row>
    <row r="198" spans="1:50" ht="26.25" thickBot="1">
      <c r="A198" s="211">
        <f t="shared" si="1417"/>
        <v>0</v>
      </c>
      <c r="B198" s="23" t="str">
        <f t="shared" ref="B198:D198" si="2078">B196</f>
        <v>GGFV52FA</v>
      </c>
      <c r="C198" s="219" t="str">
        <f t="shared" si="2078"/>
        <v>Minor Must</v>
      </c>
      <c r="D198" s="45" t="str">
        <f t="shared" si="2078"/>
        <v>CB. 2.2.2</v>
      </c>
      <c r="E198" s="24" t="str">
        <f>Labels!$C$104</f>
        <v>Answer 2 / Evidence</v>
      </c>
      <c r="F198" s="221"/>
      <c r="G198" s="222"/>
      <c r="H198" s="25" t="str">
        <f t="shared" si="2063"/>
        <v/>
      </c>
      <c r="I198" s="25" t="str">
        <f t="shared" si="2064"/>
        <v/>
      </c>
      <c r="J198" s="25" t="str">
        <f t="shared" si="2065"/>
        <v/>
      </c>
      <c r="K198" s="25" t="str">
        <f t="shared" si="2066"/>
        <v/>
      </c>
      <c r="L198" s="27" t="str">
        <f t="shared" ref="L198" si="2079">L196</f>
        <v/>
      </c>
      <c r="M198" s="21"/>
      <c r="N198" s="22" t="e">
        <f t="shared" si="2068"/>
        <v>#VALUE!</v>
      </c>
      <c r="O198" s="22" t="str">
        <f t="shared" ref="O198" si="2080">IF(ISERR(N198),D196,N198)</f>
        <v>CB. 2.2.2</v>
      </c>
      <c r="P198" s="22" t="str">
        <f t="shared" si="2070"/>
        <v/>
      </c>
      <c r="Q198" s="22" t="str">
        <f t="shared" si="2071"/>
        <v/>
      </c>
      <c r="R198" s="9" t="e">
        <f t="shared" si="2072"/>
        <v>#N/A</v>
      </c>
      <c r="S198" s="9">
        <f t="shared" si="2073"/>
        <v>0</v>
      </c>
      <c r="T198" s="9" t="e">
        <f t="shared" si="2074"/>
        <v>#N/A</v>
      </c>
      <c r="U198" s="9">
        <f t="shared" si="2075"/>
        <v>0</v>
      </c>
      <c r="V198" s="9">
        <f t="shared" ref="V198" si="2081">IF(U198=0,U197,U198)</f>
        <v>2</v>
      </c>
      <c r="W198" s="346">
        <v>2</v>
      </c>
      <c r="X198" s="9" t="e">
        <f t="shared" si="2076"/>
        <v>#N/A</v>
      </c>
      <c r="Y198" s="348"/>
      <c r="Z198" s="9">
        <f>SUM(Y$7:Y198)</f>
        <v>0</v>
      </c>
      <c r="AE198" s="9">
        <f t="shared" ref="AE198" si="2082">MIN(AH198,V198)</f>
        <v>2</v>
      </c>
      <c r="AH198" s="9">
        <v>2</v>
      </c>
      <c r="AI198" s="327" t="s">
        <v>1955</v>
      </c>
      <c r="AJ198" s="327">
        <v>1805145</v>
      </c>
      <c r="AK198" s="327">
        <v>5783236</v>
      </c>
      <c r="AL198" s="327">
        <v>0</v>
      </c>
      <c r="AM198" s="327">
        <v>5</v>
      </c>
      <c r="AN198" s="327">
        <v>21</v>
      </c>
      <c r="AO198" s="327">
        <v>0</v>
      </c>
      <c r="AP198" s="327">
        <v>1</v>
      </c>
      <c r="AQ198" s="327">
        <v>0</v>
      </c>
      <c r="AR198" s="327">
        <v>0</v>
      </c>
      <c r="AS198" s="327"/>
      <c r="AU198" s="9">
        <v>0</v>
      </c>
      <c r="AV198" s="9">
        <f>U197</f>
        <v>2</v>
      </c>
    </row>
    <row r="199" spans="1:50" ht="51">
      <c r="A199" s="211">
        <f t="shared" si="1417"/>
        <v>0</v>
      </c>
      <c r="B199" s="67" t="s">
        <v>1158</v>
      </c>
      <c r="C199" s="142" t="s">
        <v>1093</v>
      </c>
      <c r="D199" s="43" t="s">
        <v>2501</v>
      </c>
      <c r="E199" s="217" t="str">
        <f>Labels!$C$54</f>
        <v>Control Point</v>
      </c>
      <c r="F199" s="26" t="s">
        <v>2502</v>
      </c>
      <c r="G199" s="30" t="str">
        <f>IF(OR(ISERR(P200),ISERR(P201),ISERR(Q200),ISERR(Q201)),Labels!$C$94,Q199)</f>
        <v>Input Accepted</v>
      </c>
      <c r="H199" s="15" t="str">
        <f t="shared" ref="H199" si="2083">IF(F200&lt;&gt;"",IF(TRIM(VLOOKUP(F200,$AI$2:$AR$5000,8,FALSE))="1","X",""),"")</f>
        <v/>
      </c>
      <c r="I199" s="15" t="str">
        <f t="shared" ref="I199" si="2084">IF(F200&lt;&gt;"",IF(TRIM(VLOOKUP(F200,$AI$2:$AR$5000,9,FALSE))="1","X",""),"")</f>
        <v/>
      </c>
      <c r="J199" s="15" t="str">
        <f t="shared" ref="J199" si="2085">IF(TRIM(""&amp;G201)&lt;&gt;"","X","")</f>
        <v/>
      </c>
      <c r="K199" s="15" t="str">
        <f t="shared" ref="K199" si="2086">IF(TRIM(""&amp;G200)&lt;&gt;"","X","")</f>
        <v>X</v>
      </c>
      <c r="L199" s="31" t="str">
        <f>IF(G199&lt;&gt;Labels!$C$92,"X","")</f>
        <v/>
      </c>
      <c r="M199" s="16"/>
      <c r="N199" s="17">
        <v>1805138</v>
      </c>
      <c r="O199" s="17">
        <v>15573</v>
      </c>
      <c r="P199" s="17"/>
      <c r="Q199" s="22" t="str">
        <f>IF(F200="",Labels!$C$93,R199)</f>
        <v>Input Accepted</v>
      </c>
      <c r="R199" s="9" t="str">
        <f t="shared" ref="R199" si="2087"><![CDATA[IF(OR(O200&""<>D199&"",O201&""<>D199&""),"You are not allowed to copy cells in the answer column. Press Ctrl-z immediately to attempt to fix this error.",S199)]]></f>
        <v>Input Accepted</v>
      </c>
      <c r="S199" s="9" t="str">
        <f>IF(AND(OR(H199="X",S200=6,C199=Labels!$C$49,C199=Labels!$C$46,AX199="Y"),Q200=""),Labels!$C$95,T199)</f>
        <v>Input Accepted</v>
      </c>
      <c r="T199" s="345" t="str">
        <f>IF(OR(S201=6,AND(S201&gt;0,S200=6)),Labels!$C$96,IF(S201=1,Labels!$C$143,U199))</f>
        <v>Input Accepted</v>
      </c>
      <c r="U199" s="9" t="str">
        <f>IF(AND(S201&gt;0,U201&lt;=U200),Labels!C$97,V199)</f>
        <v>Input Accepted</v>
      </c>
      <c r="V199" s="9" t="str">
        <f>IF(AND(S201&gt;0,Q201=""),Labels!$C$98,W199)</f>
        <v>Input Accepted</v>
      </c>
      <c r="W199" s="9" t="str">
        <f>IF(AND(S201=0,Q201&lt;&gt;""),Labels!$C$99,Labels!$C$92)</f>
        <v>Input Accepted</v>
      </c>
      <c r="Y199" s="9">
        <f t="shared" ref="Y199" si="2088">IF(H199="X",1,0)</f>
        <v>0</v>
      </c>
      <c r="Z199" s="9">
        <f>SUM(Y$7:Y199)</f>
        <v>0</v>
      </c>
      <c r="AA199" s="9" t="str">
        <f t="shared" ref="AA199" si="2089">Q200</f>
        <v>None</v>
      </c>
      <c r="AB199" s="9">
        <f t="shared" ref="AB199" si="2090">VLOOKUP(P200,$AI$2:$AN$5000,6,FALSE)</f>
        <v>21</v>
      </c>
      <c r="AC199" s="9" t="str">
        <f t="shared" ref="AC199" si="2091">Q201</f>
        <v/>
      </c>
      <c r="AD199" s="9">
        <f t="shared" ref="AD199" si="2092">IF(TRIM(F200)="",1,0)</f>
        <v>0</v>
      </c>
      <c r="AF199" s="346">
        <f t="shared" ref="AF199" si="2093">SUM($AD$7:$AD$5000)</f>
        <v>0</v>
      </c>
      <c r="AG199" s="9">
        <f>IF(AND(H199="X",C199=Labels!C241),1,0)</f>
        <v>0</v>
      </c>
      <c r="AI199" s="327" t="s">
        <v>1956</v>
      </c>
      <c r="AJ199" s="327">
        <v>1805145</v>
      </c>
      <c r="AK199" s="327">
        <v>5783235</v>
      </c>
      <c r="AL199" s="327">
        <v>2</v>
      </c>
      <c r="AM199" s="327">
        <v>2</v>
      </c>
      <c r="AN199" s="327">
        <v>21</v>
      </c>
      <c r="AO199" s="327">
        <v>1</v>
      </c>
      <c r="AP199" s="327">
        <v>0</v>
      </c>
      <c r="AQ199" s="327">
        <v>0</v>
      </c>
      <c r="AR199" s="327">
        <v>0</v>
      </c>
      <c r="AS199" s="327"/>
      <c r="AX199" s="9" t="s">
        <v>664</v>
      </c>
    </row>
    <row r="200" spans="1:50" ht="25.5">
      <c r="A200" s="211">
        <f t="shared" si="1417"/>
        <v>0</v>
      </c>
      <c r="B200" s="18" t="s">
        <v>1158</v>
      </c>
      <c r="C200" s="218" t="str">
        <f t="shared" ref="C200" si="2094">C199</f>
        <v>Major Must</v>
      </c>
      <c r="D200" s="44" t="str">
        <f t="shared" ref="D200" si="2095">D199</f>
        <v>CB. 2.3.1</v>
      </c>
      <c r="E200" s="19" t="str">
        <f>Labels!$C$103</f>
        <v>Answer 1 / Comment</v>
      </c>
      <c r="F200" s="62" t="str">
        <f>$AI$179</f>
        <v>CB. 2.3.1 -Yes</v>
      </c>
      <c r="G200" s="46" t="s">
        <v>2826</v>
      </c>
      <c r="H200" s="20" t="str">
        <f t="shared" ref="H200:H201" si="2096">H199</f>
        <v/>
      </c>
      <c r="I200" s="20" t="str">
        <f t="shared" ref="I200:I201" si="2097">I199</f>
        <v/>
      </c>
      <c r="J200" s="20" t="str">
        <f t="shared" ref="J200:J201" si="2098">J199</f>
        <v/>
      </c>
      <c r="K200" s="20" t="str">
        <f t="shared" ref="K200:K201" si="2099">K199</f>
        <v>X</v>
      </c>
      <c r="L200" s="28" t="str">
        <f t="shared" ref="L200" si="2100">L199</f>
        <v/>
      </c>
      <c r="M200" s="21"/>
      <c r="N200" s="22" t="str">
        <f t="shared" ref="N200:N201" si="2101">LEFT(F200,FIND(" -",F200)-1)</f>
        <v>CB. 2.3.1</v>
      </c>
      <c r="O200" s="22" t="str">
        <f t="shared" ref="O200" si="2102">IF(ISERR(N200),D199,N200)</f>
        <v>CB. 2.3.1</v>
      </c>
      <c r="P200" s="22" t="str">
        <f t="shared" ref="P200:P201" si="2103">TRIM(F200&amp;"")</f>
        <v>CB. 2.3.1 -Yes</v>
      </c>
      <c r="Q200" s="22" t="str">
        <f t="shared" ref="Q200:Q201" si="2104">TRIM(G200&amp;"")</f>
        <v>None</v>
      </c>
      <c r="R200" s="9">
        <f t="shared" ref="R200:R201" si="2105">VLOOKUP(F200,$AI$2:$AM$5000,5,FALSE)</f>
        <v>2</v>
      </c>
      <c r="S200" s="9">
        <f t="shared" ref="S200:S201" si="2106">IF(ISNA(R200),0,R200)</f>
        <v>2</v>
      </c>
      <c r="T200" s="9">
        <f t="shared" ref="T200:T201" si="2107">VLOOKUP(F200,$AI$2:$AL$5000,4,FALSE)</f>
        <v>2</v>
      </c>
      <c r="U200" s="9">
        <f t="shared" ref="U200:U201" si="2108">IF(ISNA(T200),0,T200)</f>
        <v>2</v>
      </c>
      <c r="X200" s="9">
        <f t="shared" ref="X200:X201" si="2109">VLOOKUP(F200,$AI$2:$AL$5000,3,FALSE)</f>
        <v>5783215</v>
      </c>
      <c r="Y200" s="348"/>
      <c r="Z200" s="9">
        <f>SUM(Y$7:Y200)</f>
        <v>0</v>
      </c>
      <c r="AC200" s="349">
        <f t="shared" ref="AC200" si="2110">IF(ISNA(VLOOKUP(F200,$AI$2:$AS$5000,11,FALSE)),"", VLOOKUP(F200,$AI$2:$AS$5000,11,FALSE))</f>
        <v>0</v>
      </c>
      <c r="AI200" s="327" t="s">
        <v>1957</v>
      </c>
      <c r="AJ200" s="327">
        <v>1805146</v>
      </c>
      <c r="AK200" s="327">
        <v>5783240</v>
      </c>
      <c r="AL200" s="327">
        <v>0</v>
      </c>
      <c r="AM200" s="327">
        <v>6</v>
      </c>
      <c r="AN200" s="327">
        <v>21</v>
      </c>
      <c r="AO200" s="327">
        <v>1</v>
      </c>
      <c r="AP200" s="327">
        <v>0</v>
      </c>
      <c r="AQ200" s="327">
        <v>1</v>
      </c>
      <c r="AR200" s="327">
        <v>0</v>
      </c>
      <c r="AS200" s="327"/>
    </row>
    <row r="201" spans="1:50" ht="26.25" thickBot="1">
      <c r="A201" s="211">
        <f t="shared" si="1417"/>
        <v>0</v>
      </c>
      <c r="B201" s="23" t="str">
        <f t="shared" ref="B201:D201" si="2111">B199</f>
        <v>GGFV52FA</v>
      </c>
      <c r="C201" s="219" t="str">
        <f t="shared" si="2111"/>
        <v>Major Must</v>
      </c>
      <c r="D201" s="45" t="str">
        <f t="shared" si="2111"/>
        <v>CB. 2.3.1</v>
      </c>
      <c r="E201" s="24" t="str">
        <f>Labels!$C$104</f>
        <v>Answer 2 / Evidence</v>
      </c>
      <c r="F201" s="221"/>
      <c r="G201" s="222"/>
      <c r="H201" s="25" t="str">
        <f t="shared" si="2096"/>
        <v/>
      </c>
      <c r="I201" s="25" t="str">
        <f t="shared" si="2097"/>
        <v/>
      </c>
      <c r="J201" s="25" t="str">
        <f t="shared" si="2098"/>
        <v/>
      </c>
      <c r="K201" s="25" t="str">
        <f t="shared" si="2099"/>
        <v>X</v>
      </c>
      <c r="L201" s="27" t="str">
        <f t="shared" ref="L201" si="2112">L199</f>
        <v/>
      </c>
      <c r="M201" s="21"/>
      <c r="N201" s="22" t="e">
        <f t="shared" si="2101"/>
        <v>#VALUE!</v>
      </c>
      <c r="O201" s="22" t="str">
        <f t="shared" ref="O201" si="2113">IF(ISERR(N201),D199,N201)</f>
        <v>CB. 2.3.1</v>
      </c>
      <c r="P201" s="22" t="str">
        <f t="shared" si="2103"/>
        <v/>
      </c>
      <c r="Q201" s="22" t="str">
        <f t="shared" si="2104"/>
        <v/>
      </c>
      <c r="R201" s="9" t="e">
        <f t="shared" si="2105"/>
        <v>#N/A</v>
      </c>
      <c r="S201" s="9">
        <f t="shared" si="2106"/>
        <v>0</v>
      </c>
      <c r="T201" s="9" t="e">
        <f t="shared" si="2107"/>
        <v>#N/A</v>
      </c>
      <c r="U201" s="9">
        <f t="shared" si="2108"/>
        <v>0</v>
      </c>
      <c r="V201" s="9">
        <f t="shared" ref="V201" si="2114">IF(U201=0,U200,U201)</f>
        <v>2</v>
      </c>
      <c r="W201" s="346">
        <v>2</v>
      </c>
      <c r="X201" s="9" t="e">
        <f t="shared" si="2109"/>
        <v>#N/A</v>
      </c>
      <c r="Y201" s="348"/>
      <c r="Z201" s="9">
        <f>SUM(Y$7:Y201)</f>
        <v>0</v>
      </c>
      <c r="AE201" s="9">
        <f t="shared" ref="AE201" si="2115">MIN(AH201,V201)</f>
        <v>2</v>
      </c>
      <c r="AH201" s="9">
        <v>2</v>
      </c>
      <c r="AI201" s="327" t="s">
        <v>1958</v>
      </c>
      <c r="AJ201" s="327">
        <v>1805146</v>
      </c>
      <c r="AK201" s="327">
        <v>5783239</v>
      </c>
      <c r="AL201" s="327">
        <v>0</v>
      </c>
      <c r="AM201" s="327">
        <v>5</v>
      </c>
      <c r="AN201" s="327">
        <v>21</v>
      </c>
      <c r="AO201" s="327">
        <v>0</v>
      </c>
      <c r="AP201" s="327">
        <v>1</v>
      </c>
      <c r="AQ201" s="327">
        <v>0</v>
      </c>
      <c r="AR201" s="327">
        <v>0</v>
      </c>
      <c r="AS201" s="327"/>
      <c r="AU201" s="9">
        <v>0</v>
      </c>
      <c r="AV201" s="9">
        <f>U200</f>
        <v>2</v>
      </c>
    </row>
    <row r="202" spans="1:50" ht="25.5">
      <c r="A202" s="211">
        <f t="shared" ref="A202:A265" si="2116">Z202</f>
        <v>0</v>
      </c>
      <c r="B202" s="67" t="s">
        <v>1158</v>
      </c>
      <c r="C202" s="142" t="s">
        <v>1094</v>
      </c>
      <c r="D202" s="43" t="s">
        <v>2503</v>
      </c>
      <c r="E202" s="217" t="str">
        <f>Labels!$C$54</f>
        <v>Control Point</v>
      </c>
      <c r="F202" s="26" t="s">
        <v>2504</v>
      </c>
      <c r="G202" s="30" t="str">
        <f>IF(OR(ISERR(P203),ISERR(P204),ISERR(Q203),ISERR(Q204)),Labels!$C$94,Q202)</f>
        <v>Input Accepted</v>
      </c>
      <c r="H202" s="15" t="str">
        <f t="shared" ref="H202" si="2117">IF(F203&lt;&gt;"",IF(TRIM(VLOOKUP(F203,$AI$2:$AR$5000,8,FALSE))="1","X",""),"")</f>
        <v/>
      </c>
      <c r="I202" s="15" t="str">
        <f t="shared" ref="I202" si="2118">IF(F203&lt;&gt;"",IF(TRIM(VLOOKUP(F203,$AI$2:$AR$5000,9,FALSE))="1","X",""),"")</f>
        <v/>
      </c>
      <c r="J202" s="15" t="str">
        <f t="shared" ref="J202" si="2119">IF(TRIM(""&amp;G204)&lt;&gt;"","X","")</f>
        <v/>
      </c>
      <c r="K202" s="15" t="str">
        <f t="shared" ref="K202" si="2120">IF(TRIM(""&amp;G203)&lt;&gt;"","X","")</f>
        <v>X</v>
      </c>
      <c r="L202" s="31" t="str">
        <f>IF(G202&lt;&gt;Labels!$C$92,"X","")</f>
        <v/>
      </c>
      <c r="M202" s="16"/>
      <c r="N202" s="17">
        <v>1805139</v>
      </c>
      <c r="O202" s="17">
        <v>15573</v>
      </c>
      <c r="P202" s="17"/>
      <c r="Q202" s="22" t="str">
        <f>IF(F203="",Labels!$C$93,R202)</f>
        <v>Input Accepted</v>
      </c>
      <c r="R202" s="9" t="str">
        <f t="shared" ref="R202" si="2121"><![CDATA[IF(OR(O203&""<>D202&"",O204&""<>D202&""),"You are not allowed to copy cells in the answer column. Press Ctrl-z immediately to attempt to fix this error.",S202)]]></f>
        <v>Input Accepted</v>
      </c>
      <c r="S202" s="9" t="str">
        <f>IF(AND(OR(H202="X",S203=6,C202=Labels!$C$49,C202=Labels!$C$46,AX202="Y"),Q203=""),Labels!$C$95,T202)</f>
        <v>Input Accepted</v>
      </c>
      <c r="T202" s="345" t="str">
        <f>IF(OR(S204=6,AND(S204&gt;0,S203=6)),Labels!$C$96,IF(S204=1,Labels!$C$143,U202))</f>
        <v>Input Accepted</v>
      </c>
      <c r="U202" s="9" t="str">
        <f>IF(AND(S204&gt;0,U204&lt;=U203),Labels!C$97,V202)</f>
        <v>Input Accepted</v>
      </c>
      <c r="V202" s="9" t="str">
        <f>IF(AND(S204&gt;0,Q204=""),Labels!$C$98,W202)</f>
        <v>Input Accepted</v>
      </c>
      <c r="W202" s="9" t="str">
        <f>IF(AND(S204=0,Q204&lt;&gt;""),Labels!$C$99,Labels!$C$92)</f>
        <v>Input Accepted</v>
      </c>
      <c r="Y202" s="9">
        <f t="shared" ref="Y202" si="2122">IF(H202="X",1,0)</f>
        <v>0</v>
      </c>
      <c r="Z202" s="9">
        <f>SUM(Y$7:Y202)</f>
        <v>0</v>
      </c>
      <c r="AA202" s="9" t="str">
        <f t="shared" ref="AA202" si="2123">Q203</f>
        <v>None</v>
      </c>
      <c r="AB202" s="9">
        <f t="shared" ref="AB202" si="2124">VLOOKUP(P203,$AI$2:$AN$5000,6,FALSE)</f>
        <v>21</v>
      </c>
      <c r="AC202" s="9" t="str">
        <f t="shared" ref="AC202" si="2125">Q204</f>
        <v/>
      </c>
      <c r="AD202" s="9">
        <f t="shared" ref="AD202" si="2126">IF(TRIM(F203)="",1,0)</f>
        <v>0</v>
      </c>
      <c r="AF202" s="346">
        <f t="shared" ref="AF202" si="2127">SUM($AD$7:$AD$5000)</f>
        <v>0</v>
      </c>
      <c r="AG202" s="9">
        <f>IF(AND(H202="X",C202=Labels!C244),1,0)</f>
        <v>0</v>
      </c>
      <c r="AI202" s="327" t="s">
        <v>1959</v>
      </c>
      <c r="AJ202" s="327">
        <v>1805146</v>
      </c>
      <c r="AK202" s="327">
        <v>5783238</v>
      </c>
      <c r="AL202" s="327">
        <v>2</v>
      </c>
      <c r="AM202" s="327">
        <v>2</v>
      </c>
      <c r="AN202" s="327">
        <v>21</v>
      </c>
      <c r="AO202" s="327">
        <v>1</v>
      </c>
      <c r="AP202" s="327">
        <v>0</v>
      </c>
      <c r="AQ202" s="327">
        <v>0</v>
      </c>
      <c r="AR202" s="327">
        <v>0</v>
      </c>
      <c r="AS202" s="327"/>
      <c r="AX202" s="9" t="s">
        <v>664</v>
      </c>
    </row>
    <row r="203" spans="1:50" ht="25.5">
      <c r="A203" s="211">
        <f t="shared" si="2116"/>
        <v>0</v>
      </c>
      <c r="B203" s="18" t="s">
        <v>1158</v>
      </c>
      <c r="C203" s="218" t="str">
        <f t="shared" ref="C203" si="2128">C202</f>
        <v>Minor Must</v>
      </c>
      <c r="D203" s="44" t="str">
        <f t="shared" ref="D203" si="2129">D202</f>
        <v>CB. 2.3.2</v>
      </c>
      <c r="E203" s="19" t="str">
        <f>Labels!$C$103</f>
        <v>Answer 1 / Comment</v>
      </c>
      <c r="F203" s="62" t="str">
        <f>$AI$182</f>
        <v>CB. 2.3.2 -Yes</v>
      </c>
      <c r="G203" s="46" t="s">
        <v>2826</v>
      </c>
      <c r="H203" s="20" t="str">
        <f t="shared" ref="H203:H204" si="2130">H202</f>
        <v/>
      </c>
      <c r="I203" s="20" t="str">
        <f t="shared" ref="I203:I204" si="2131">I202</f>
        <v/>
      </c>
      <c r="J203" s="20" t="str">
        <f t="shared" ref="J203:J204" si="2132">J202</f>
        <v/>
      </c>
      <c r="K203" s="20" t="str">
        <f t="shared" ref="K203:K204" si="2133">K202</f>
        <v>X</v>
      </c>
      <c r="L203" s="28" t="str">
        <f t="shared" ref="L203" si="2134">L202</f>
        <v/>
      </c>
      <c r="M203" s="21"/>
      <c r="N203" s="22" t="str">
        <f t="shared" ref="N203:N204" si="2135">LEFT(F203,FIND(" -",F203)-1)</f>
        <v>CB. 2.3.2</v>
      </c>
      <c r="O203" s="22" t="str">
        <f t="shared" ref="O203" si="2136">IF(ISERR(N203),D202,N203)</f>
        <v>CB. 2.3.2</v>
      </c>
      <c r="P203" s="22" t="str">
        <f t="shared" ref="P203:P204" si="2137">TRIM(F203&amp;"")</f>
        <v>CB. 2.3.2 -Yes</v>
      </c>
      <c r="Q203" s="22" t="str">
        <f t="shared" ref="Q203:Q204" si="2138">TRIM(G203&amp;"")</f>
        <v>None</v>
      </c>
      <c r="R203" s="9">
        <f t="shared" ref="R203:R204" si="2139">VLOOKUP(F203,$AI$2:$AM$5000,5,FALSE)</f>
        <v>2</v>
      </c>
      <c r="S203" s="9">
        <f t="shared" ref="S203:S204" si="2140">IF(ISNA(R203),0,R203)</f>
        <v>2</v>
      </c>
      <c r="T203" s="9">
        <f t="shared" ref="T203:T204" si="2141">VLOOKUP(F203,$AI$2:$AL$5000,4,FALSE)</f>
        <v>2</v>
      </c>
      <c r="U203" s="9">
        <f t="shared" ref="U203:U204" si="2142">IF(ISNA(T203),0,T203)</f>
        <v>2</v>
      </c>
      <c r="X203" s="9">
        <f t="shared" ref="X203:X204" si="2143">VLOOKUP(F203,$AI$2:$AL$5000,3,FALSE)</f>
        <v>5783218</v>
      </c>
      <c r="Y203" s="348"/>
      <c r="Z203" s="9">
        <f>SUM(Y$7:Y203)</f>
        <v>0</v>
      </c>
      <c r="AC203" s="349">
        <f t="shared" ref="AC203" si="2144">IF(ISNA(VLOOKUP(F203,$AI$2:$AS$5000,11,FALSE)),"", VLOOKUP(F203,$AI$2:$AS$5000,11,FALSE))</f>
        <v>0</v>
      </c>
      <c r="AI203" s="327" t="s">
        <v>1960</v>
      </c>
      <c r="AJ203" s="327">
        <v>1805147</v>
      </c>
      <c r="AK203" s="327">
        <v>5783243</v>
      </c>
      <c r="AL203" s="327">
        <v>0</v>
      </c>
      <c r="AM203" s="327">
        <v>6</v>
      </c>
      <c r="AN203" s="327">
        <v>21</v>
      </c>
      <c r="AO203" s="327">
        <v>1</v>
      </c>
      <c r="AP203" s="327">
        <v>0</v>
      </c>
      <c r="AQ203" s="327">
        <v>1</v>
      </c>
      <c r="AR203" s="327">
        <v>0</v>
      </c>
      <c r="AS203" s="327"/>
    </row>
    <row r="204" spans="1:50" ht="26.25" thickBot="1">
      <c r="A204" s="211">
        <f t="shared" si="2116"/>
        <v>0</v>
      </c>
      <c r="B204" s="23" t="str">
        <f t="shared" ref="B204:D204" si="2145">B202</f>
        <v>GGFV52FA</v>
      </c>
      <c r="C204" s="219" t="str">
        <f t="shared" si="2145"/>
        <v>Minor Must</v>
      </c>
      <c r="D204" s="45" t="str">
        <f t="shared" si="2145"/>
        <v>CB. 2.3.2</v>
      </c>
      <c r="E204" s="24" t="str">
        <f>Labels!$C$104</f>
        <v>Answer 2 / Evidence</v>
      </c>
      <c r="F204" s="221"/>
      <c r="G204" s="222"/>
      <c r="H204" s="25" t="str">
        <f t="shared" si="2130"/>
        <v/>
      </c>
      <c r="I204" s="25" t="str">
        <f t="shared" si="2131"/>
        <v/>
      </c>
      <c r="J204" s="25" t="str">
        <f t="shared" si="2132"/>
        <v/>
      </c>
      <c r="K204" s="25" t="str">
        <f t="shared" si="2133"/>
        <v>X</v>
      </c>
      <c r="L204" s="27" t="str">
        <f t="shared" ref="L204" si="2146">L202</f>
        <v/>
      </c>
      <c r="M204" s="21"/>
      <c r="N204" s="22" t="e">
        <f t="shared" si="2135"/>
        <v>#VALUE!</v>
      </c>
      <c r="O204" s="22" t="str">
        <f t="shared" ref="O204" si="2147">IF(ISERR(N204),D202,N204)</f>
        <v>CB. 2.3.2</v>
      </c>
      <c r="P204" s="22" t="str">
        <f t="shared" si="2137"/>
        <v/>
      </c>
      <c r="Q204" s="22" t="str">
        <f t="shared" si="2138"/>
        <v/>
      </c>
      <c r="R204" s="9" t="e">
        <f t="shared" si="2139"/>
        <v>#N/A</v>
      </c>
      <c r="S204" s="9">
        <f t="shared" si="2140"/>
        <v>0</v>
      </c>
      <c r="T204" s="9" t="e">
        <f t="shared" si="2141"/>
        <v>#N/A</v>
      </c>
      <c r="U204" s="9">
        <f t="shared" si="2142"/>
        <v>0</v>
      </c>
      <c r="V204" s="9">
        <f t="shared" ref="V204" si="2148">IF(U204=0,U203,U204)</f>
        <v>2</v>
      </c>
      <c r="W204" s="346">
        <v>2</v>
      </c>
      <c r="X204" s="9" t="e">
        <f t="shared" si="2143"/>
        <v>#N/A</v>
      </c>
      <c r="Y204" s="348"/>
      <c r="Z204" s="9">
        <f>SUM(Y$7:Y204)</f>
        <v>0</v>
      </c>
      <c r="AE204" s="9">
        <f t="shared" ref="AE204" si="2149">MIN(AH204,V204)</f>
        <v>2</v>
      </c>
      <c r="AH204" s="9">
        <v>2</v>
      </c>
      <c r="AI204" s="327" t="s">
        <v>1961</v>
      </c>
      <c r="AJ204" s="327">
        <v>1805147</v>
      </c>
      <c r="AK204" s="327">
        <v>5783242</v>
      </c>
      <c r="AL204" s="327">
        <v>0</v>
      </c>
      <c r="AM204" s="327">
        <v>5</v>
      </c>
      <c r="AN204" s="327">
        <v>21</v>
      </c>
      <c r="AO204" s="327">
        <v>0</v>
      </c>
      <c r="AP204" s="327">
        <v>1</v>
      </c>
      <c r="AQ204" s="327">
        <v>0</v>
      </c>
      <c r="AR204" s="327">
        <v>0</v>
      </c>
      <c r="AS204" s="327"/>
      <c r="AU204" s="9">
        <v>0</v>
      </c>
      <c r="AV204" s="9">
        <f>U203</f>
        <v>2</v>
      </c>
    </row>
    <row r="205" spans="1:50" ht="25.5">
      <c r="A205" s="211">
        <f t="shared" si="2116"/>
        <v>0</v>
      </c>
      <c r="B205" s="67" t="s">
        <v>1158</v>
      </c>
      <c r="C205" s="142" t="s">
        <v>1093</v>
      </c>
      <c r="D205" s="43" t="s">
        <v>2505</v>
      </c>
      <c r="E205" s="217" t="str">
        <f>Labels!$C$54</f>
        <v>Control Point</v>
      </c>
      <c r="F205" s="26" t="s">
        <v>2506</v>
      </c>
      <c r="G205" s="30" t="str">
        <f>IF(OR(ISERR(P206),ISERR(P207),ISERR(Q206),ISERR(Q207)),Labels!$C$94,Q205)</f>
        <v>Input Accepted</v>
      </c>
      <c r="H205" s="15" t="str">
        <f t="shared" ref="H205" si="2150">IF(F206&lt;&gt;"",IF(TRIM(VLOOKUP(F206,$AI$2:$AR$5000,8,FALSE))="1","X",""),"")</f>
        <v/>
      </c>
      <c r="I205" s="15" t="str">
        <f t="shared" ref="I205" si="2151">IF(F206&lt;&gt;"",IF(TRIM(VLOOKUP(F206,$AI$2:$AR$5000,9,FALSE))="1","X",""),"")</f>
        <v/>
      </c>
      <c r="J205" s="15" t="str">
        <f t="shared" ref="J205" si="2152">IF(TRIM(""&amp;G207)&lt;&gt;"","X","")</f>
        <v/>
      </c>
      <c r="K205" s="15" t="str">
        <f t="shared" ref="K205" si="2153">IF(TRIM(""&amp;G206)&lt;&gt;"","X","")</f>
        <v>X</v>
      </c>
      <c r="L205" s="31" t="str">
        <f>IF(G205&lt;&gt;Labels!$C$92,"X","")</f>
        <v/>
      </c>
      <c r="M205" s="16"/>
      <c r="N205" s="17">
        <v>1805140</v>
      </c>
      <c r="O205" s="17">
        <v>15573</v>
      </c>
      <c r="P205" s="17"/>
      <c r="Q205" s="22" t="str">
        <f>IF(F206="",Labels!$C$93,R205)</f>
        <v>Input Accepted</v>
      </c>
      <c r="R205" s="9" t="str">
        <f t="shared" ref="R205" si="2154"><![CDATA[IF(OR(O206&""<>D205&"",O207&""<>D205&""),"You are not allowed to copy cells in the answer column. Press Ctrl-z immediately to attempt to fix this error.",S205)]]></f>
        <v>Input Accepted</v>
      </c>
      <c r="S205" s="9" t="str">
        <f>IF(AND(OR(H205="X",S206=6,C205=Labels!$C$49,C205=Labels!$C$46,AX205="Y"),Q206=""),Labels!$C$95,T205)</f>
        <v>Input Accepted</v>
      </c>
      <c r="T205" s="345" t="str">
        <f>IF(OR(S207=6,AND(S207&gt;0,S206=6)),Labels!$C$96,IF(S207=1,Labels!$C$143,U205))</f>
        <v>Input Accepted</v>
      </c>
      <c r="U205" s="9" t="str">
        <f>IF(AND(S207&gt;0,U207&lt;=U206),Labels!C$97,V205)</f>
        <v>Input Accepted</v>
      </c>
      <c r="V205" s="9" t="str">
        <f>IF(AND(S207&gt;0,Q207=""),Labels!$C$98,W205)</f>
        <v>Input Accepted</v>
      </c>
      <c r="W205" s="9" t="str">
        <f>IF(AND(S207=0,Q207&lt;&gt;""),Labels!$C$99,Labels!$C$92)</f>
        <v>Input Accepted</v>
      </c>
      <c r="Y205" s="9">
        <f t="shared" ref="Y205" si="2155">IF(H205="X",1,0)</f>
        <v>0</v>
      </c>
      <c r="Z205" s="9">
        <f>SUM(Y$7:Y205)</f>
        <v>0</v>
      </c>
      <c r="AA205" s="9" t="str">
        <f t="shared" ref="AA205" si="2156">Q206</f>
        <v>None</v>
      </c>
      <c r="AB205" s="9">
        <f t="shared" ref="AB205" si="2157">VLOOKUP(P206,$AI$2:$AN$5000,6,FALSE)</f>
        <v>21</v>
      </c>
      <c r="AC205" s="9" t="str">
        <f t="shared" ref="AC205" si="2158">Q207</f>
        <v/>
      </c>
      <c r="AD205" s="9">
        <f t="shared" ref="AD205" si="2159">IF(TRIM(F206)="",1,0)</f>
        <v>0</v>
      </c>
      <c r="AF205" s="346">
        <f t="shared" ref="AF205" si="2160">SUM($AD$7:$AD$5000)</f>
        <v>0</v>
      </c>
      <c r="AG205" s="9">
        <f>IF(AND(H205="X",C205=Labels!C247),1,0)</f>
        <v>0</v>
      </c>
      <c r="AI205" s="327" t="s">
        <v>1962</v>
      </c>
      <c r="AJ205" s="327">
        <v>1805147</v>
      </c>
      <c r="AK205" s="327">
        <v>5783241</v>
      </c>
      <c r="AL205" s="327">
        <v>2</v>
      </c>
      <c r="AM205" s="327">
        <v>2</v>
      </c>
      <c r="AN205" s="327">
        <v>21</v>
      </c>
      <c r="AO205" s="327">
        <v>1</v>
      </c>
      <c r="AP205" s="327">
        <v>0</v>
      </c>
      <c r="AQ205" s="327">
        <v>0</v>
      </c>
      <c r="AR205" s="327">
        <v>0</v>
      </c>
      <c r="AS205" s="327"/>
      <c r="AX205" s="9" t="s">
        <v>664</v>
      </c>
    </row>
    <row r="206" spans="1:50" ht="25.5">
      <c r="A206" s="211">
        <f t="shared" si="2116"/>
        <v>0</v>
      </c>
      <c r="B206" s="18" t="s">
        <v>1158</v>
      </c>
      <c r="C206" s="218" t="str">
        <f t="shared" ref="C206" si="2161">C205</f>
        <v>Major Must</v>
      </c>
      <c r="D206" s="44" t="str">
        <f t="shared" ref="D206" si="2162">D205</f>
        <v>CB. 2.3.3</v>
      </c>
      <c r="E206" s="19" t="str">
        <f>Labels!$C$103</f>
        <v>Answer 1 / Comment</v>
      </c>
      <c r="F206" s="62" t="str">
        <f>$AI$185</f>
        <v>CB. 2.3.3 -Yes</v>
      </c>
      <c r="G206" s="46" t="s">
        <v>2826</v>
      </c>
      <c r="H206" s="20" t="str">
        <f t="shared" ref="H206:H207" si="2163">H205</f>
        <v/>
      </c>
      <c r="I206" s="20" t="str">
        <f t="shared" ref="I206:I207" si="2164">I205</f>
        <v/>
      </c>
      <c r="J206" s="20" t="str">
        <f t="shared" ref="J206:J207" si="2165">J205</f>
        <v/>
      </c>
      <c r="K206" s="20" t="str">
        <f t="shared" ref="K206:K207" si="2166">K205</f>
        <v>X</v>
      </c>
      <c r="L206" s="28" t="str">
        <f t="shared" ref="L206" si="2167">L205</f>
        <v/>
      </c>
      <c r="M206" s="21"/>
      <c r="N206" s="22" t="str">
        <f t="shared" ref="N206:N207" si="2168">LEFT(F206,FIND(" -",F206)-1)</f>
        <v>CB. 2.3.3</v>
      </c>
      <c r="O206" s="22" t="str">
        <f t="shared" ref="O206" si="2169">IF(ISERR(N206),D205,N206)</f>
        <v>CB. 2.3.3</v>
      </c>
      <c r="P206" s="22" t="str">
        <f t="shared" ref="P206:P207" si="2170">TRIM(F206&amp;"")</f>
        <v>CB. 2.3.3 -Yes</v>
      </c>
      <c r="Q206" s="22" t="str">
        <f t="shared" ref="Q206:Q207" si="2171">TRIM(G206&amp;"")</f>
        <v>None</v>
      </c>
      <c r="R206" s="9">
        <f t="shared" ref="R206:R207" si="2172">VLOOKUP(F206,$AI$2:$AM$5000,5,FALSE)</f>
        <v>2</v>
      </c>
      <c r="S206" s="9">
        <f t="shared" ref="S206:S207" si="2173">IF(ISNA(R206),0,R206)</f>
        <v>2</v>
      </c>
      <c r="T206" s="9">
        <f t="shared" ref="T206:T207" si="2174">VLOOKUP(F206,$AI$2:$AL$5000,4,FALSE)</f>
        <v>2</v>
      </c>
      <c r="U206" s="9">
        <f t="shared" ref="U206:U207" si="2175">IF(ISNA(T206),0,T206)</f>
        <v>2</v>
      </c>
      <c r="X206" s="9">
        <f t="shared" ref="X206:X207" si="2176">VLOOKUP(F206,$AI$2:$AL$5000,3,FALSE)</f>
        <v>5783221</v>
      </c>
      <c r="Y206" s="348"/>
      <c r="Z206" s="9">
        <f>SUM(Y$7:Y206)</f>
        <v>0</v>
      </c>
      <c r="AC206" s="349">
        <f t="shared" ref="AC206" si="2177">IF(ISNA(VLOOKUP(F206,$AI$2:$AS$5000,11,FALSE)),"", VLOOKUP(F206,$AI$2:$AS$5000,11,FALSE))</f>
        <v>0</v>
      </c>
      <c r="AI206" s="327" t="s">
        <v>1963</v>
      </c>
      <c r="AJ206" s="327">
        <v>1805148</v>
      </c>
      <c r="AK206" s="327">
        <v>5783246</v>
      </c>
      <c r="AL206" s="327">
        <v>0</v>
      </c>
      <c r="AM206" s="327">
        <v>6</v>
      </c>
      <c r="AN206" s="327">
        <v>21</v>
      </c>
      <c r="AO206" s="327">
        <v>1</v>
      </c>
      <c r="AP206" s="327">
        <v>0</v>
      </c>
      <c r="AQ206" s="327">
        <v>1</v>
      </c>
      <c r="AR206" s="327">
        <v>0</v>
      </c>
      <c r="AS206" s="327"/>
    </row>
    <row r="207" spans="1:50" ht="26.25" thickBot="1">
      <c r="A207" s="211">
        <f t="shared" si="2116"/>
        <v>0</v>
      </c>
      <c r="B207" s="23" t="str">
        <f t="shared" ref="B207:D207" si="2178">B205</f>
        <v>GGFV52FA</v>
      </c>
      <c r="C207" s="219" t="str">
        <f t="shared" si="2178"/>
        <v>Major Must</v>
      </c>
      <c r="D207" s="45" t="str">
        <f t="shared" si="2178"/>
        <v>CB. 2.3.3</v>
      </c>
      <c r="E207" s="24" t="str">
        <f>Labels!$C$104</f>
        <v>Answer 2 / Evidence</v>
      </c>
      <c r="F207" s="221"/>
      <c r="G207" s="222"/>
      <c r="H207" s="25" t="str">
        <f t="shared" si="2163"/>
        <v/>
      </c>
      <c r="I207" s="25" t="str">
        <f t="shared" si="2164"/>
        <v/>
      </c>
      <c r="J207" s="25" t="str">
        <f t="shared" si="2165"/>
        <v/>
      </c>
      <c r="K207" s="25" t="str">
        <f t="shared" si="2166"/>
        <v>X</v>
      </c>
      <c r="L207" s="27" t="str">
        <f t="shared" ref="L207" si="2179">L205</f>
        <v/>
      </c>
      <c r="M207" s="21"/>
      <c r="N207" s="22" t="e">
        <f t="shared" si="2168"/>
        <v>#VALUE!</v>
      </c>
      <c r="O207" s="22" t="str">
        <f t="shared" ref="O207" si="2180">IF(ISERR(N207),D205,N207)</f>
        <v>CB. 2.3.3</v>
      </c>
      <c r="P207" s="22" t="str">
        <f t="shared" si="2170"/>
        <v/>
      </c>
      <c r="Q207" s="22" t="str">
        <f t="shared" si="2171"/>
        <v/>
      </c>
      <c r="R207" s="9" t="e">
        <f t="shared" si="2172"/>
        <v>#N/A</v>
      </c>
      <c r="S207" s="9">
        <f t="shared" si="2173"/>
        <v>0</v>
      </c>
      <c r="T207" s="9" t="e">
        <f t="shared" si="2174"/>
        <v>#N/A</v>
      </c>
      <c r="U207" s="9">
        <f t="shared" si="2175"/>
        <v>0</v>
      </c>
      <c r="V207" s="9">
        <f t="shared" ref="V207" si="2181">IF(U207=0,U206,U207)</f>
        <v>2</v>
      </c>
      <c r="W207" s="346">
        <v>2</v>
      </c>
      <c r="X207" s="9" t="e">
        <f t="shared" si="2176"/>
        <v>#N/A</v>
      </c>
      <c r="Y207" s="348"/>
      <c r="Z207" s="9">
        <f>SUM(Y$7:Y207)</f>
        <v>0</v>
      </c>
      <c r="AE207" s="9">
        <f t="shared" ref="AE207" si="2182">MIN(AH207,V207)</f>
        <v>2</v>
      </c>
      <c r="AH207" s="9">
        <v>2</v>
      </c>
      <c r="AI207" s="327" t="s">
        <v>1964</v>
      </c>
      <c r="AJ207" s="327">
        <v>1805148</v>
      </c>
      <c r="AK207" s="327">
        <v>5783245</v>
      </c>
      <c r="AL207" s="327">
        <v>0</v>
      </c>
      <c r="AM207" s="327">
        <v>5</v>
      </c>
      <c r="AN207" s="327">
        <v>21</v>
      </c>
      <c r="AO207" s="327">
        <v>0</v>
      </c>
      <c r="AP207" s="327">
        <v>1</v>
      </c>
      <c r="AQ207" s="327">
        <v>0</v>
      </c>
      <c r="AR207" s="327">
        <v>0</v>
      </c>
      <c r="AS207" s="327"/>
      <c r="AU207" s="9">
        <v>0</v>
      </c>
      <c r="AV207" s="9">
        <f>U206</f>
        <v>2</v>
      </c>
    </row>
    <row r="208" spans="1:50" ht="63.75">
      <c r="A208" s="211">
        <f t="shared" si="2116"/>
        <v>0</v>
      </c>
      <c r="B208" s="67" t="s">
        <v>1158</v>
      </c>
      <c r="C208" s="142" t="s">
        <v>1094</v>
      </c>
      <c r="D208" s="43" t="s">
        <v>2507</v>
      </c>
      <c r="E208" s="217" t="str">
        <f>Labels!$C$54</f>
        <v>Control Point</v>
      </c>
      <c r="F208" s="26" t="s">
        <v>2508</v>
      </c>
      <c r="G208" s="30" t="str">
        <f>IF(OR(ISERR(P209),ISERR(P210),ISERR(Q209),ISERR(Q210)),Labels!$C$94,Q208)</f>
        <v>Input Accepted</v>
      </c>
      <c r="H208" s="15" t="str">
        <f t="shared" ref="H208" si="2183">IF(F209&lt;&gt;"",IF(TRIM(VLOOKUP(F209,$AI$2:$AR$5000,8,FALSE))="1","X",""),"")</f>
        <v/>
      </c>
      <c r="I208" s="15" t="str">
        <f t="shared" ref="I208" si="2184">IF(F209&lt;&gt;"",IF(TRIM(VLOOKUP(F209,$AI$2:$AR$5000,9,FALSE))="1","X",""),"")</f>
        <v/>
      </c>
      <c r="J208" s="15" t="str">
        <f t="shared" ref="J208" si="2185">IF(TRIM(""&amp;G210)&lt;&gt;"","X","")</f>
        <v/>
      </c>
      <c r="K208" s="15" t="str">
        <f t="shared" ref="K208" si="2186">IF(TRIM(""&amp;G209)&lt;&gt;"","X","")</f>
        <v>X</v>
      </c>
      <c r="L208" s="31" t="str">
        <f>IF(G208&lt;&gt;Labels!$C$92,"X","")</f>
        <v/>
      </c>
      <c r="M208" s="16"/>
      <c r="N208" s="17">
        <v>1805141</v>
      </c>
      <c r="O208" s="17">
        <v>15573</v>
      </c>
      <c r="P208" s="17"/>
      <c r="Q208" s="22" t="str">
        <f>IF(F209="",Labels!$C$93,R208)</f>
        <v>Input Accepted</v>
      </c>
      <c r="R208" s="9" t="str">
        <f t="shared" ref="R208" si="2187"><![CDATA[IF(OR(O209&""<>D208&"",O210&""<>D208&""),"You are not allowed to copy cells in the answer column. Press Ctrl-z immediately to attempt to fix this error.",S208)]]></f>
        <v>Input Accepted</v>
      </c>
      <c r="S208" s="9" t="str">
        <f>IF(AND(OR(H208="X",S209=6,C208=Labels!$C$49,C208=Labels!$C$46,AX208="Y"),Q209=""),Labels!$C$95,T208)</f>
        <v>Input Accepted</v>
      </c>
      <c r="T208" s="345" t="str">
        <f>IF(OR(S210=6,AND(S210&gt;0,S209=6)),Labels!$C$96,IF(S210=1,Labels!$C$143,U208))</f>
        <v>Input Accepted</v>
      </c>
      <c r="U208" s="9" t="str">
        <f>IF(AND(S210&gt;0,U210&lt;=U209),Labels!C$97,V208)</f>
        <v>Input Accepted</v>
      </c>
      <c r="V208" s="9" t="str">
        <f>IF(AND(S210&gt;0,Q210=""),Labels!$C$98,W208)</f>
        <v>Input Accepted</v>
      </c>
      <c r="W208" s="9" t="str">
        <f>IF(AND(S210=0,Q210&lt;&gt;""),Labels!$C$99,Labels!$C$92)</f>
        <v>Input Accepted</v>
      </c>
      <c r="Y208" s="9">
        <f t="shared" ref="Y208" si="2188">IF(H208="X",1,0)</f>
        <v>0</v>
      </c>
      <c r="Z208" s="9">
        <f>SUM(Y$7:Y208)</f>
        <v>0</v>
      </c>
      <c r="AA208" s="9" t="str">
        <f t="shared" ref="AA208" si="2189">Q209</f>
        <v>None</v>
      </c>
      <c r="AB208" s="9">
        <f t="shared" ref="AB208" si="2190">VLOOKUP(P209,$AI$2:$AN$5000,6,FALSE)</f>
        <v>21</v>
      </c>
      <c r="AC208" s="9" t="str">
        <f t="shared" ref="AC208" si="2191">Q210</f>
        <v/>
      </c>
      <c r="AD208" s="9">
        <f t="shared" ref="AD208" si="2192">IF(TRIM(F209)="",1,0)</f>
        <v>0</v>
      </c>
      <c r="AF208" s="346">
        <f t="shared" ref="AF208" si="2193">SUM($AD$7:$AD$5000)</f>
        <v>0</v>
      </c>
      <c r="AG208" s="9">
        <f>IF(AND(H208="X",C208=Labels!C250),1,0)</f>
        <v>0</v>
      </c>
      <c r="AI208" s="327" t="s">
        <v>1965</v>
      </c>
      <c r="AJ208" s="327">
        <v>1805148</v>
      </c>
      <c r="AK208" s="327">
        <v>5783244</v>
      </c>
      <c r="AL208" s="327">
        <v>2</v>
      </c>
      <c r="AM208" s="327">
        <v>2</v>
      </c>
      <c r="AN208" s="327">
        <v>21</v>
      </c>
      <c r="AO208" s="327">
        <v>1</v>
      </c>
      <c r="AP208" s="327">
        <v>0</v>
      </c>
      <c r="AQ208" s="327">
        <v>0</v>
      </c>
      <c r="AR208" s="327">
        <v>0</v>
      </c>
      <c r="AS208" s="327"/>
      <c r="AX208" s="9" t="s">
        <v>664</v>
      </c>
    </row>
    <row r="209" spans="1:50" ht="25.5">
      <c r="A209" s="211">
        <f t="shared" si="2116"/>
        <v>0</v>
      </c>
      <c r="B209" s="18" t="s">
        <v>1158</v>
      </c>
      <c r="C209" s="218" t="str">
        <f t="shared" ref="C209" si="2194">C208</f>
        <v>Minor Must</v>
      </c>
      <c r="D209" s="44" t="str">
        <f t="shared" ref="D209" si="2195">D208</f>
        <v>CB. 2.3.4</v>
      </c>
      <c r="E209" s="19" t="str">
        <f>Labels!$C$103</f>
        <v>Answer 1 / Comment</v>
      </c>
      <c r="F209" s="62" t="str">
        <f>$AI$188</f>
        <v>CB. 2.3.4 -Yes</v>
      </c>
      <c r="G209" s="46" t="s">
        <v>2826</v>
      </c>
      <c r="H209" s="20" t="str">
        <f t="shared" ref="H209:H210" si="2196">H208</f>
        <v/>
      </c>
      <c r="I209" s="20" t="str">
        <f t="shared" ref="I209:I210" si="2197">I208</f>
        <v/>
      </c>
      <c r="J209" s="20" t="str">
        <f t="shared" ref="J209:J210" si="2198">J208</f>
        <v/>
      </c>
      <c r="K209" s="20" t="str">
        <f t="shared" ref="K209:K210" si="2199">K208</f>
        <v>X</v>
      </c>
      <c r="L209" s="28" t="str">
        <f t="shared" ref="L209" si="2200">L208</f>
        <v/>
      </c>
      <c r="M209" s="21"/>
      <c r="N209" s="22" t="str">
        <f t="shared" ref="N209:N210" si="2201">LEFT(F209,FIND(" -",F209)-1)</f>
        <v>CB. 2.3.4</v>
      </c>
      <c r="O209" s="22" t="str">
        <f t="shared" ref="O209" si="2202">IF(ISERR(N209),D208,N209)</f>
        <v>CB. 2.3.4</v>
      </c>
      <c r="P209" s="22" t="str">
        <f t="shared" ref="P209:P210" si="2203">TRIM(F209&amp;"")</f>
        <v>CB. 2.3.4 -Yes</v>
      </c>
      <c r="Q209" s="22" t="str">
        <f t="shared" ref="Q209:Q210" si="2204">TRIM(G209&amp;"")</f>
        <v>None</v>
      </c>
      <c r="R209" s="9">
        <f t="shared" ref="R209:R210" si="2205">VLOOKUP(F209,$AI$2:$AM$5000,5,FALSE)</f>
        <v>2</v>
      </c>
      <c r="S209" s="9">
        <f t="shared" ref="S209:S210" si="2206">IF(ISNA(R209),0,R209)</f>
        <v>2</v>
      </c>
      <c r="T209" s="9">
        <f t="shared" ref="T209:T210" si="2207">VLOOKUP(F209,$AI$2:$AL$5000,4,FALSE)</f>
        <v>2</v>
      </c>
      <c r="U209" s="9">
        <f t="shared" ref="U209:U210" si="2208">IF(ISNA(T209),0,T209)</f>
        <v>2</v>
      </c>
      <c r="X209" s="9">
        <f t="shared" ref="X209:X210" si="2209">VLOOKUP(F209,$AI$2:$AL$5000,3,FALSE)</f>
        <v>5783224</v>
      </c>
      <c r="Y209" s="348"/>
      <c r="Z209" s="9">
        <f>SUM(Y$7:Y209)</f>
        <v>0</v>
      </c>
      <c r="AC209" s="349">
        <f t="shared" ref="AC209" si="2210">IF(ISNA(VLOOKUP(F209,$AI$2:$AS$5000,11,FALSE)),"", VLOOKUP(F209,$AI$2:$AS$5000,11,FALSE))</f>
        <v>0</v>
      </c>
      <c r="AI209" s="327" t="s">
        <v>1966</v>
      </c>
      <c r="AJ209" s="327">
        <v>1805149</v>
      </c>
      <c r="AK209" s="327">
        <v>5783249</v>
      </c>
      <c r="AL209" s="327">
        <v>0</v>
      </c>
      <c r="AM209" s="327">
        <v>6</v>
      </c>
      <c r="AN209" s="327">
        <v>21</v>
      </c>
      <c r="AO209" s="327">
        <v>1</v>
      </c>
      <c r="AP209" s="327">
        <v>0</v>
      </c>
      <c r="AQ209" s="327">
        <v>1</v>
      </c>
      <c r="AR209" s="327">
        <v>0</v>
      </c>
      <c r="AS209" s="327"/>
    </row>
    <row r="210" spans="1:50" ht="26.25" thickBot="1">
      <c r="A210" s="211">
        <f t="shared" si="2116"/>
        <v>0</v>
      </c>
      <c r="B210" s="23" t="str">
        <f t="shared" ref="B210:D210" si="2211">B208</f>
        <v>GGFV52FA</v>
      </c>
      <c r="C210" s="219" t="str">
        <f t="shared" si="2211"/>
        <v>Minor Must</v>
      </c>
      <c r="D210" s="45" t="str">
        <f t="shared" si="2211"/>
        <v>CB. 2.3.4</v>
      </c>
      <c r="E210" s="24" t="str">
        <f>Labels!$C$104</f>
        <v>Answer 2 / Evidence</v>
      </c>
      <c r="F210" s="221"/>
      <c r="G210" s="222"/>
      <c r="H210" s="25" t="str">
        <f t="shared" si="2196"/>
        <v/>
      </c>
      <c r="I210" s="25" t="str">
        <f t="shared" si="2197"/>
        <v/>
      </c>
      <c r="J210" s="25" t="str">
        <f t="shared" si="2198"/>
        <v/>
      </c>
      <c r="K210" s="25" t="str">
        <f t="shared" si="2199"/>
        <v>X</v>
      </c>
      <c r="L210" s="27" t="str">
        <f t="shared" ref="L210" si="2212">L208</f>
        <v/>
      </c>
      <c r="M210" s="21"/>
      <c r="N210" s="22" t="e">
        <f t="shared" si="2201"/>
        <v>#VALUE!</v>
      </c>
      <c r="O210" s="22" t="str">
        <f t="shared" ref="O210" si="2213">IF(ISERR(N210),D208,N210)</f>
        <v>CB. 2.3.4</v>
      </c>
      <c r="P210" s="22" t="str">
        <f t="shared" si="2203"/>
        <v/>
      </c>
      <c r="Q210" s="22" t="str">
        <f t="shared" si="2204"/>
        <v/>
      </c>
      <c r="R210" s="9" t="e">
        <f t="shared" si="2205"/>
        <v>#N/A</v>
      </c>
      <c r="S210" s="9">
        <f t="shared" si="2206"/>
        <v>0</v>
      </c>
      <c r="T210" s="9" t="e">
        <f t="shared" si="2207"/>
        <v>#N/A</v>
      </c>
      <c r="U210" s="9">
        <f t="shared" si="2208"/>
        <v>0</v>
      </c>
      <c r="V210" s="9">
        <f t="shared" ref="V210" si="2214">IF(U210=0,U209,U210)</f>
        <v>2</v>
      </c>
      <c r="W210" s="346">
        <v>2</v>
      </c>
      <c r="X210" s="9" t="e">
        <f t="shared" si="2209"/>
        <v>#N/A</v>
      </c>
      <c r="Y210" s="348"/>
      <c r="Z210" s="9">
        <f>SUM(Y$7:Y210)</f>
        <v>0</v>
      </c>
      <c r="AE210" s="9">
        <f t="shared" ref="AE210" si="2215">MIN(AH210,V210)</f>
        <v>2</v>
      </c>
      <c r="AH210" s="9">
        <v>2</v>
      </c>
      <c r="AI210" s="327" t="s">
        <v>1967</v>
      </c>
      <c r="AJ210" s="327">
        <v>1805149</v>
      </c>
      <c r="AK210" s="327">
        <v>5783248</v>
      </c>
      <c r="AL210" s="327">
        <v>0</v>
      </c>
      <c r="AM210" s="327">
        <v>5</v>
      </c>
      <c r="AN210" s="327">
        <v>21</v>
      </c>
      <c r="AO210" s="327">
        <v>0</v>
      </c>
      <c r="AP210" s="327">
        <v>1</v>
      </c>
      <c r="AQ210" s="327">
        <v>0</v>
      </c>
      <c r="AR210" s="327">
        <v>0</v>
      </c>
      <c r="AS210" s="327"/>
      <c r="AU210" s="9">
        <v>0</v>
      </c>
      <c r="AV210" s="9">
        <f>U209</f>
        <v>2</v>
      </c>
    </row>
    <row r="211" spans="1:50" ht="25.5">
      <c r="A211" s="211">
        <f t="shared" si="2116"/>
        <v>0</v>
      </c>
      <c r="B211" s="67" t="s">
        <v>1158</v>
      </c>
      <c r="C211" s="142" t="s">
        <v>1093</v>
      </c>
      <c r="D211" s="43" t="s">
        <v>2509</v>
      </c>
      <c r="E211" s="217" t="str">
        <f>Labels!$C$54</f>
        <v>Control Point</v>
      </c>
      <c r="F211" s="26" t="s">
        <v>2510</v>
      </c>
      <c r="G211" s="30" t="str">
        <f>IF(OR(ISERR(P212),ISERR(P213),ISERR(Q212),ISERR(Q213)),Labels!$C$94,Q211)</f>
        <v>Input Accepted</v>
      </c>
      <c r="H211" s="15" t="str">
        <f t="shared" ref="H211" si="2216">IF(F212&lt;&gt;"",IF(TRIM(VLOOKUP(F212,$AI$2:$AR$5000,8,FALSE))="1","X",""),"")</f>
        <v/>
      </c>
      <c r="I211" s="15" t="str">
        <f t="shared" ref="I211" si="2217">IF(F212&lt;&gt;"",IF(TRIM(VLOOKUP(F212,$AI$2:$AR$5000,9,FALSE))="1","X",""),"")</f>
        <v/>
      </c>
      <c r="J211" s="15" t="str">
        <f t="shared" ref="J211" si="2218">IF(TRIM(""&amp;G213)&lt;&gt;"","X","")</f>
        <v/>
      </c>
      <c r="K211" s="15" t="str">
        <f t="shared" ref="K211" si="2219">IF(TRIM(""&amp;G212)&lt;&gt;"","X","")</f>
        <v>X</v>
      </c>
      <c r="L211" s="31" t="str">
        <f>IF(G211&lt;&gt;Labels!$C$92,"X","")</f>
        <v/>
      </c>
      <c r="M211" s="16"/>
      <c r="N211" s="17">
        <v>1805142</v>
      </c>
      <c r="O211" s="17">
        <v>15573</v>
      </c>
      <c r="P211" s="17"/>
      <c r="Q211" s="22" t="str">
        <f>IF(F212="",Labels!$C$93,R211)</f>
        <v>Input Accepted</v>
      </c>
      <c r="R211" s="9" t="str">
        <f t="shared" ref="R211" si="2220"><![CDATA[IF(OR(O212&""<>D211&"",O213&""<>D211&""),"You are not allowed to copy cells in the answer column. Press Ctrl-z immediately to attempt to fix this error.",S211)]]></f>
        <v>Input Accepted</v>
      </c>
      <c r="S211" s="9" t="str">
        <f>IF(AND(OR(H211="X",S212=6,C211=Labels!$C$49,C211=Labels!$C$46,AX211="Y"),Q212=""),Labels!$C$95,T211)</f>
        <v>Input Accepted</v>
      </c>
      <c r="T211" s="345" t="str">
        <f>IF(OR(S213=6,AND(S213&gt;0,S212=6)),Labels!$C$96,IF(S213=1,Labels!$C$143,U211))</f>
        <v>Input Accepted</v>
      </c>
      <c r="U211" s="9" t="str">
        <f>IF(AND(S213&gt;0,U213&lt;=U212),Labels!C$97,V211)</f>
        <v>Input Accepted</v>
      </c>
      <c r="V211" s="9" t="str">
        <f>IF(AND(S213&gt;0,Q213=""),Labels!$C$98,W211)</f>
        <v>Input Accepted</v>
      </c>
      <c r="W211" s="9" t="str">
        <f>IF(AND(S213=0,Q213&lt;&gt;""),Labels!$C$99,Labels!$C$92)</f>
        <v>Input Accepted</v>
      </c>
      <c r="Y211" s="9">
        <f t="shared" ref="Y211" si="2221">IF(H211="X",1,0)</f>
        <v>0</v>
      </c>
      <c r="Z211" s="9">
        <f>SUM(Y$7:Y211)</f>
        <v>0</v>
      </c>
      <c r="AA211" s="9" t="str">
        <f t="shared" ref="AA211" si="2222">Q212</f>
        <v>None</v>
      </c>
      <c r="AB211" s="9">
        <f t="shared" ref="AB211" si="2223">VLOOKUP(P212,$AI$2:$AN$5000,6,FALSE)</f>
        <v>21</v>
      </c>
      <c r="AC211" s="9" t="str">
        <f t="shared" ref="AC211" si="2224">Q213</f>
        <v/>
      </c>
      <c r="AD211" s="9">
        <f t="shared" ref="AD211" si="2225">IF(TRIM(F212)="",1,0)</f>
        <v>0</v>
      </c>
      <c r="AF211" s="346">
        <f t="shared" ref="AF211" si="2226">SUM($AD$7:$AD$5000)</f>
        <v>0</v>
      </c>
      <c r="AG211" s="9">
        <f>IF(AND(H211="X",C211=Labels!C253),1,0)</f>
        <v>0</v>
      </c>
      <c r="AI211" s="327" t="s">
        <v>1968</v>
      </c>
      <c r="AJ211" s="327">
        <v>1805149</v>
      </c>
      <c r="AK211" s="327">
        <v>5783247</v>
      </c>
      <c r="AL211" s="327">
        <v>2</v>
      </c>
      <c r="AM211" s="327">
        <v>2</v>
      </c>
      <c r="AN211" s="327">
        <v>21</v>
      </c>
      <c r="AO211" s="327">
        <v>1</v>
      </c>
      <c r="AP211" s="327">
        <v>0</v>
      </c>
      <c r="AQ211" s="327">
        <v>0</v>
      </c>
      <c r="AR211" s="327">
        <v>0</v>
      </c>
      <c r="AS211" s="327"/>
      <c r="AX211" s="9" t="s">
        <v>664</v>
      </c>
    </row>
    <row r="212" spans="1:50" ht="25.5">
      <c r="A212" s="211">
        <f t="shared" si="2116"/>
        <v>0</v>
      </c>
      <c r="B212" s="18" t="s">
        <v>1158</v>
      </c>
      <c r="C212" s="218" t="str">
        <f t="shared" ref="C212" si="2227">C211</f>
        <v>Major Must</v>
      </c>
      <c r="D212" s="44" t="str">
        <f t="shared" ref="D212" si="2228">D211</f>
        <v>CB. 2.3.5</v>
      </c>
      <c r="E212" s="19" t="str">
        <f>Labels!$C$103</f>
        <v>Answer 1 / Comment</v>
      </c>
      <c r="F212" s="62" t="str">
        <f>$AI$191</f>
        <v>CB. 2.3.5 -Yes</v>
      </c>
      <c r="G212" s="46" t="s">
        <v>2826</v>
      </c>
      <c r="H212" s="20" t="str">
        <f t="shared" ref="H212:H213" si="2229">H211</f>
        <v/>
      </c>
      <c r="I212" s="20" t="str">
        <f t="shared" ref="I212:I213" si="2230">I211</f>
        <v/>
      </c>
      <c r="J212" s="20" t="str">
        <f t="shared" ref="J212:J213" si="2231">J211</f>
        <v/>
      </c>
      <c r="K212" s="20" t="str">
        <f t="shared" ref="K212:K213" si="2232">K211</f>
        <v>X</v>
      </c>
      <c r="L212" s="28" t="str">
        <f t="shared" ref="L212" si="2233">L211</f>
        <v/>
      </c>
      <c r="M212" s="21"/>
      <c r="N212" s="22" t="str">
        <f t="shared" ref="N212:N213" si="2234">LEFT(F212,FIND(" -",F212)-1)</f>
        <v>CB. 2.3.5</v>
      </c>
      <c r="O212" s="22" t="str">
        <f t="shared" ref="O212" si="2235">IF(ISERR(N212),D211,N212)</f>
        <v>CB. 2.3.5</v>
      </c>
      <c r="P212" s="22" t="str">
        <f t="shared" ref="P212:P213" si="2236">TRIM(F212&amp;"")</f>
        <v>CB. 2.3.5 -Yes</v>
      </c>
      <c r="Q212" s="22" t="str">
        <f t="shared" ref="Q212:Q213" si="2237">TRIM(G212&amp;"")</f>
        <v>None</v>
      </c>
      <c r="R212" s="9">
        <f t="shared" ref="R212:R213" si="2238">VLOOKUP(F212,$AI$2:$AM$5000,5,FALSE)</f>
        <v>2</v>
      </c>
      <c r="S212" s="9">
        <f t="shared" ref="S212:S213" si="2239">IF(ISNA(R212),0,R212)</f>
        <v>2</v>
      </c>
      <c r="T212" s="9">
        <f t="shared" ref="T212:T213" si="2240">VLOOKUP(F212,$AI$2:$AL$5000,4,FALSE)</f>
        <v>2</v>
      </c>
      <c r="U212" s="9">
        <f t="shared" ref="U212:U213" si="2241">IF(ISNA(T212),0,T212)</f>
        <v>2</v>
      </c>
      <c r="X212" s="9">
        <f t="shared" ref="X212:X213" si="2242">VLOOKUP(F212,$AI$2:$AL$5000,3,FALSE)</f>
        <v>5783227</v>
      </c>
      <c r="Y212" s="348"/>
      <c r="Z212" s="9">
        <f>SUM(Y$7:Y212)</f>
        <v>0</v>
      </c>
      <c r="AC212" s="349">
        <f t="shared" ref="AC212" si="2243">IF(ISNA(VLOOKUP(F212,$AI$2:$AS$5000,11,FALSE)),"", VLOOKUP(F212,$AI$2:$AS$5000,11,FALSE))</f>
        <v>0</v>
      </c>
      <c r="AI212" s="327" t="s">
        <v>1969</v>
      </c>
      <c r="AJ212" s="327">
        <v>1805156</v>
      </c>
      <c r="AK212" s="327">
        <v>5783269</v>
      </c>
      <c r="AL212" s="327">
        <v>0</v>
      </c>
      <c r="AM212" s="327">
        <v>6</v>
      </c>
      <c r="AN212" s="327">
        <v>21</v>
      </c>
      <c r="AO212" s="327">
        <v>1</v>
      </c>
      <c r="AP212" s="327">
        <v>0</v>
      </c>
      <c r="AQ212" s="327">
        <v>1</v>
      </c>
      <c r="AR212" s="327">
        <v>0</v>
      </c>
      <c r="AS212" s="327"/>
    </row>
    <row r="213" spans="1:50" ht="26.25" thickBot="1">
      <c r="A213" s="211">
        <f t="shared" si="2116"/>
        <v>0</v>
      </c>
      <c r="B213" s="23" t="str">
        <f t="shared" ref="B213:D213" si="2244">B211</f>
        <v>GGFV52FA</v>
      </c>
      <c r="C213" s="219" t="str">
        <f t="shared" si="2244"/>
        <v>Major Must</v>
      </c>
      <c r="D213" s="45" t="str">
        <f t="shared" si="2244"/>
        <v>CB. 2.3.5</v>
      </c>
      <c r="E213" s="24" t="str">
        <f>Labels!$C$104</f>
        <v>Answer 2 / Evidence</v>
      </c>
      <c r="F213" s="221"/>
      <c r="G213" s="222"/>
      <c r="H213" s="25" t="str">
        <f t="shared" si="2229"/>
        <v/>
      </c>
      <c r="I213" s="25" t="str">
        <f t="shared" si="2230"/>
        <v/>
      </c>
      <c r="J213" s="25" t="str">
        <f t="shared" si="2231"/>
        <v/>
      </c>
      <c r="K213" s="25" t="str">
        <f t="shared" si="2232"/>
        <v>X</v>
      </c>
      <c r="L213" s="27" t="str">
        <f t="shared" ref="L213" si="2245">L211</f>
        <v/>
      </c>
      <c r="M213" s="21"/>
      <c r="N213" s="22" t="e">
        <f t="shared" si="2234"/>
        <v>#VALUE!</v>
      </c>
      <c r="O213" s="22" t="str">
        <f t="shared" ref="O213" si="2246">IF(ISERR(N213),D211,N213)</f>
        <v>CB. 2.3.5</v>
      </c>
      <c r="P213" s="22" t="str">
        <f t="shared" si="2236"/>
        <v/>
      </c>
      <c r="Q213" s="22" t="str">
        <f t="shared" si="2237"/>
        <v/>
      </c>
      <c r="R213" s="9" t="e">
        <f t="shared" si="2238"/>
        <v>#N/A</v>
      </c>
      <c r="S213" s="9">
        <f t="shared" si="2239"/>
        <v>0</v>
      </c>
      <c r="T213" s="9" t="e">
        <f t="shared" si="2240"/>
        <v>#N/A</v>
      </c>
      <c r="U213" s="9">
        <f t="shared" si="2241"/>
        <v>0</v>
      </c>
      <c r="V213" s="9">
        <f t="shared" ref="V213" si="2247">IF(U213=0,U212,U213)</f>
        <v>2</v>
      </c>
      <c r="W213" s="346">
        <v>2</v>
      </c>
      <c r="X213" s="9" t="e">
        <f t="shared" si="2242"/>
        <v>#N/A</v>
      </c>
      <c r="Y213" s="348"/>
      <c r="Z213" s="9">
        <f>SUM(Y$7:Y213)</f>
        <v>0</v>
      </c>
      <c r="AE213" s="9">
        <f t="shared" ref="AE213" si="2248">MIN(AH213,V213)</f>
        <v>2</v>
      </c>
      <c r="AH213" s="9">
        <v>2</v>
      </c>
      <c r="AI213" s="327" t="s">
        <v>1970</v>
      </c>
      <c r="AJ213" s="327">
        <v>1805156</v>
      </c>
      <c r="AK213" s="327">
        <v>5783268</v>
      </c>
      <c r="AL213" s="327">
        <v>0</v>
      </c>
      <c r="AM213" s="327">
        <v>5</v>
      </c>
      <c r="AN213" s="327">
        <v>21</v>
      </c>
      <c r="AO213" s="327">
        <v>0</v>
      </c>
      <c r="AP213" s="327">
        <v>1</v>
      </c>
      <c r="AQ213" s="327">
        <v>0</v>
      </c>
      <c r="AR213" s="327">
        <v>0</v>
      </c>
      <c r="AS213" s="327"/>
      <c r="AU213" s="9">
        <v>0</v>
      </c>
      <c r="AV213" s="9">
        <f>U212</f>
        <v>2</v>
      </c>
    </row>
    <row r="214" spans="1:50" ht="25.5">
      <c r="A214" s="211">
        <f t="shared" si="2116"/>
        <v>0</v>
      </c>
      <c r="B214" s="67" t="s">
        <v>1158</v>
      </c>
      <c r="C214" s="142" t="s">
        <v>1094</v>
      </c>
      <c r="D214" s="43" t="s">
        <v>2511</v>
      </c>
      <c r="E214" s="217" t="str">
        <f>Labels!$C$54</f>
        <v>Control Point</v>
      </c>
      <c r="F214" s="26" t="s">
        <v>2512</v>
      </c>
      <c r="G214" s="30" t="str">
        <f>IF(OR(ISERR(P215),ISERR(P216),ISERR(Q215),ISERR(Q216)),Labels!$C$94,Q214)</f>
        <v>Input Accepted</v>
      </c>
      <c r="H214" s="15" t="str">
        <f t="shared" ref="H214" si="2249">IF(F215&lt;&gt;"",IF(TRIM(VLOOKUP(F215,$AI$2:$AR$5000,8,FALSE))="1","X",""),"")</f>
        <v/>
      </c>
      <c r="I214" s="15" t="str">
        <f t="shared" ref="I214" si="2250">IF(F215&lt;&gt;"",IF(TRIM(VLOOKUP(F215,$AI$2:$AR$5000,9,FALSE))="1","X",""),"")</f>
        <v/>
      </c>
      <c r="J214" s="15" t="str">
        <f t="shared" ref="J214" si="2251">IF(TRIM(""&amp;G216)&lt;&gt;"","X","")</f>
        <v/>
      </c>
      <c r="K214" s="15" t="str">
        <f t="shared" ref="K214" si="2252">IF(TRIM(""&amp;G215)&lt;&gt;"","X","")</f>
        <v>X</v>
      </c>
      <c r="L214" s="31" t="str">
        <f>IF(G214&lt;&gt;Labels!$C$92,"X","")</f>
        <v/>
      </c>
      <c r="M214" s="16"/>
      <c r="N214" s="17">
        <v>1805143</v>
      </c>
      <c r="O214" s="17">
        <v>15573</v>
      </c>
      <c r="P214" s="17"/>
      <c r="Q214" s="22" t="str">
        <f>IF(F215="",Labels!$C$93,R214)</f>
        <v>Input Accepted</v>
      </c>
      <c r="R214" s="9" t="str">
        <f t="shared" ref="R214" si="2253"><![CDATA[IF(OR(O215&""<>D214&"",O216&""<>D214&""),"You are not allowed to copy cells in the answer column. Press Ctrl-z immediately to attempt to fix this error.",S214)]]></f>
        <v>Input Accepted</v>
      </c>
      <c r="S214" s="9" t="str">
        <f>IF(AND(OR(H214="X",S215=6,C214=Labels!$C$49,C214=Labels!$C$46,AX214="Y"),Q215=""),Labels!$C$95,T214)</f>
        <v>Input Accepted</v>
      </c>
      <c r="T214" s="345" t="str">
        <f>IF(OR(S216=6,AND(S216&gt;0,S215=6)),Labels!$C$96,IF(S216=1,Labels!$C$143,U214))</f>
        <v>Input Accepted</v>
      </c>
      <c r="U214" s="9" t="str">
        <f>IF(AND(S216&gt;0,U216&lt;=U215),Labels!C$97,V214)</f>
        <v>Input Accepted</v>
      </c>
      <c r="V214" s="9" t="str">
        <f>IF(AND(S216&gt;0,Q216=""),Labels!$C$98,W214)</f>
        <v>Input Accepted</v>
      </c>
      <c r="W214" s="9" t="str">
        <f>IF(AND(S216=0,Q216&lt;&gt;""),Labels!$C$99,Labels!$C$92)</f>
        <v>Input Accepted</v>
      </c>
      <c r="Y214" s="9">
        <f t="shared" ref="Y214" si="2254">IF(H214="X",1,0)</f>
        <v>0</v>
      </c>
      <c r="Z214" s="9">
        <f>SUM(Y$7:Y214)</f>
        <v>0</v>
      </c>
      <c r="AA214" s="9" t="str">
        <f t="shared" ref="AA214" si="2255">Q215</f>
        <v>None</v>
      </c>
      <c r="AB214" s="9">
        <f t="shared" ref="AB214" si="2256">VLOOKUP(P215,$AI$2:$AN$5000,6,FALSE)</f>
        <v>21</v>
      </c>
      <c r="AC214" s="9" t="str">
        <f t="shared" ref="AC214" si="2257">Q216</f>
        <v/>
      </c>
      <c r="AD214" s="9">
        <f t="shared" ref="AD214" si="2258">IF(TRIM(F215)="",1,0)</f>
        <v>0</v>
      </c>
      <c r="AF214" s="346">
        <f t="shared" ref="AF214" si="2259">SUM($AD$7:$AD$5000)</f>
        <v>0</v>
      </c>
      <c r="AG214" s="9">
        <f>IF(AND(H214="X",C214=Labels!C256),1,0)</f>
        <v>0</v>
      </c>
      <c r="AI214" s="327" t="s">
        <v>1971</v>
      </c>
      <c r="AJ214" s="327">
        <v>1805156</v>
      </c>
      <c r="AK214" s="327">
        <v>5783267</v>
      </c>
      <c r="AL214" s="327">
        <v>2</v>
      </c>
      <c r="AM214" s="327">
        <v>2</v>
      </c>
      <c r="AN214" s="327">
        <v>21</v>
      </c>
      <c r="AO214" s="327">
        <v>1</v>
      </c>
      <c r="AP214" s="327">
        <v>0</v>
      </c>
      <c r="AQ214" s="327">
        <v>0</v>
      </c>
      <c r="AR214" s="327">
        <v>0</v>
      </c>
      <c r="AS214" s="327"/>
      <c r="AX214" s="9" t="s">
        <v>664</v>
      </c>
    </row>
    <row r="215" spans="1:50" ht="25.5">
      <c r="A215" s="211">
        <f t="shared" si="2116"/>
        <v>0</v>
      </c>
      <c r="B215" s="18" t="s">
        <v>1158</v>
      </c>
      <c r="C215" s="218" t="str">
        <f t="shared" ref="C215" si="2260">C214</f>
        <v>Minor Must</v>
      </c>
      <c r="D215" s="44" t="str">
        <f t="shared" ref="D215" si="2261">D214</f>
        <v>CB. 3.1</v>
      </c>
      <c r="E215" s="19" t="str">
        <f>Labels!$C$103</f>
        <v>Answer 1 / Comment</v>
      </c>
      <c r="F215" s="62" t="str">
        <f>$AI$193</f>
        <v>CB. 3.1 -Yes</v>
      </c>
      <c r="G215" s="46" t="s">
        <v>2826</v>
      </c>
      <c r="H215" s="20" t="str">
        <f t="shared" ref="H215:H216" si="2262">H214</f>
        <v/>
      </c>
      <c r="I215" s="20" t="str">
        <f t="shared" ref="I215:I216" si="2263">I214</f>
        <v/>
      </c>
      <c r="J215" s="20" t="str">
        <f t="shared" ref="J215:J216" si="2264">J214</f>
        <v/>
      </c>
      <c r="K215" s="20" t="str">
        <f t="shared" ref="K215:K216" si="2265">K214</f>
        <v>X</v>
      </c>
      <c r="L215" s="28" t="str">
        <f t="shared" ref="L215" si="2266">L214</f>
        <v/>
      </c>
      <c r="M215" s="21"/>
      <c r="N215" s="22" t="str">
        <f t="shared" ref="N215:N216" si="2267">LEFT(F215,FIND(" -",F215)-1)</f>
        <v>CB. 3.1</v>
      </c>
      <c r="O215" s="22" t="str">
        <f t="shared" ref="O215" si="2268">IF(ISERR(N215),D214,N215)</f>
        <v>CB. 3.1</v>
      </c>
      <c r="P215" s="22" t="str">
        <f t="shared" ref="P215:P216" si="2269">TRIM(F215&amp;"")</f>
        <v>CB. 3.1 -Yes</v>
      </c>
      <c r="Q215" s="22" t="str">
        <f t="shared" ref="Q215:Q216" si="2270">TRIM(G215&amp;"")</f>
        <v>None</v>
      </c>
      <c r="R215" s="9">
        <f t="shared" ref="R215:R216" si="2271">VLOOKUP(F215,$AI$2:$AM$5000,5,FALSE)</f>
        <v>2</v>
      </c>
      <c r="S215" s="9">
        <f t="shared" ref="S215:S216" si="2272">IF(ISNA(R215),0,R215)</f>
        <v>2</v>
      </c>
      <c r="T215" s="9">
        <f t="shared" ref="T215:T216" si="2273">VLOOKUP(F215,$AI$2:$AL$5000,4,FALSE)</f>
        <v>2</v>
      </c>
      <c r="U215" s="9">
        <f t="shared" ref="U215:U216" si="2274">IF(ISNA(T215),0,T215)</f>
        <v>2</v>
      </c>
      <c r="X215" s="9">
        <f t="shared" ref="X215:X216" si="2275">VLOOKUP(F215,$AI$2:$AL$5000,3,FALSE)</f>
        <v>5783230</v>
      </c>
      <c r="Y215" s="348"/>
      <c r="Z215" s="9">
        <f>SUM(Y$7:Y215)</f>
        <v>0</v>
      </c>
      <c r="AC215" s="349">
        <f t="shared" ref="AC215" si="2276">IF(ISNA(VLOOKUP(F215,$AI$2:$AS$5000,11,FALSE)),"", VLOOKUP(F215,$AI$2:$AS$5000,11,FALSE))</f>
        <v>0</v>
      </c>
      <c r="AI215" s="327" t="s">
        <v>1972</v>
      </c>
      <c r="AJ215" s="327">
        <v>1805157</v>
      </c>
      <c r="AK215" s="327">
        <v>5783271</v>
      </c>
      <c r="AL215" s="327">
        <v>0</v>
      </c>
      <c r="AM215" s="327">
        <v>5</v>
      </c>
      <c r="AN215" s="327">
        <v>21</v>
      </c>
      <c r="AO215" s="327">
        <v>0</v>
      </c>
      <c r="AP215" s="327">
        <v>1</v>
      </c>
      <c r="AQ215" s="327">
        <v>0</v>
      </c>
      <c r="AR215" s="327">
        <v>0</v>
      </c>
      <c r="AS215" s="327"/>
    </row>
    <row r="216" spans="1:50" ht="26.25" thickBot="1">
      <c r="A216" s="211">
        <f t="shared" si="2116"/>
        <v>0</v>
      </c>
      <c r="B216" s="23" t="str">
        <f t="shared" ref="B216:D216" si="2277">B214</f>
        <v>GGFV52FA</v>
      </c>
      <c r="C216" s="219" t="str">
        <f t="shared" si="2277"/>
        <v>Minor Must</v>
      </c>
      <c r="D216" s="45" t="str">
        <f t="shared" si="2277"/>
        <v>CB. 3.1</v>
      </c>
      <c r="E216" s="24" t="str">
        <f>Labels!$C$104</f>
        <v>Answer 2 / Evidence</v>
      </c>
      <c r="F216" s="221"/>
      <c r="G216" s="222"/>
      <c r="H216" s="25" t="str">
        <f t="shared" si="2262"/>
        <v/>
      </c>
      <c r="I216" s="25" t="str">
        <f t="shared" si="2263"/>
        <v/>
      </c>
      <c r="J216" s="25" t="str">
        <f t="shared" si="2264"/>
        <v/>
      </c>
      <c r="K216" s="25" t="str">
        <f t="shared" si="2265"/>
        <v>X</v>
      </c>
      <c r="L216" s="27" t="str">
        <f t="shared" ref="L216" si="2278">L214</f>
        <v/>
      </c>
      <c r="M216" s="21"/>
      <c r="N216" s="22" t="e">
        <f t="shared" si="2267"/>
        <v>#VALUE!</v>
      </c>
      <c r="O216" s="22" t="str">
        <f t="shared" ref="O216" si="2279">IF(ISERR(N216),D214,N216)</f>
        <v>CB. 3.1</v>
      </c>
      <c r="P216" s="22" t="str">
        <f t="shared" si="2269"/>
        <v/>
      </c>
      <c r="Q216" s="22" t="str">
        <f t="shared" si="2270"/>
        <v/>
      </c>
      <c r="R216" s="9" t="e">
        <f t="shared" si="2271"/>
        <v>#N/A</v>
      </c>
      <c r="S216" s="9">
        <f t="shared" si="2272"/>
        <v>0</v>
      </c>
      <c r="T216" s="9" t="e">
        <f t="shared" si="2273"/>
        <v>#N/A</v>
      </c>
      <c r="U216" s="9">
        <f t="shared" si="2274"/>
        <v>0</v>
      </c>
      <c r="V216" s="9">
        <f t="shared" ref="V216" si="2280">IF(U216=0,U215,U216)</f>
        <v>2</v>
      </c>
      <c r="W216" s="346">
        <v>2</v>
      </c>
      <c r="X216" s="9" t="e">
        <f t="shared" si="2275"/>
        <v>#N/A</v>
      </c>
      <c r="Y216" s="348"/>
      <c r="Z216" s="9">
        <f>SUM(Y$7:Y216)</f>
        <v>0</v>
      </c>
      <c r="AE216" s="9">
        <f t="shared" ref="AE216" si="2281">MIN(AH216,V216)</f>
        <v>2</v>
      </c>
      <c r="AH216" s="9">
        <v>2</v>
      </c>
      <c r="AI216" s="327" t="s">
        <v>1973</v>
      </c>
      <c r="AJ216" s="327">
        <v>1805157</v>
      </c>
      <c r="AK216" s="327">
        <v>5783270</v>
      </c>
      <c r="AL216" s="327">
        <v>2</v>
      </c>
      <c r="AM216" s="327">
        <v>2</v>
      </c>
      <c r="AN216" s="327">
        <v>21</v>
      </c>
      <c r="AO216" s="327">
        <v>1</v>
      </c>
      <c r="AP216" s="327">
        <v>0</v>
      </c>
      <c r="AQ216" s="327">
        <v>0</v>
      </c>
      <c r="AR216" s="327">
        <v>0</v>
      </c>
      <c r="AS216" s="327"/>
      <c r="AU216" s="9">
        <v>0</v>
      </c>
      <c r="AV216" s="9">
        <f>U215</f>
        <v>2</v>
      </c>
    </row>
    <row r="217" spans="1:50">
      <c r="A217" s="211">
        <f t="shared" si="2116"/>
        <v>0</v>
      </c>
      <c r="B217" s="67" t="s">
        <v>1158</v>
      </c>
      <c r="C217" s="142" t="s">
        <v>407</v>
      </c>
      <c r="D217" s="43" t="s">
        <v>2513</v>
      </c>
      <c r="E217" s="217" t="str">
        <f>Labels!$C$54</f>
        <v>Control Point</v>
      </c>
      <c r="F217" s="26" t="s">
        <v>2514</v>
      </c>
      <c r="G217" s="30" t="str">
        <f>IF(OR(ISERR(P218),ISERR(P219),ISERR(Q218),ISERR(Q219)),Labels!$C$94,Q217)</f>
        <v>Input Accepted</v>
      </c>
      <c r="H217" s="15" t="str">
        <f t="shared" ref="H217" si="2282">IF(F218&lt;&gt;"",IF(TRIM(VLOOKUP(F218,$AI$2:$AR$5000,8,FALSE))="1","X",""),"")</f>
        <v/>
      </c>
      <c r="I217" s="15" t="str">
        <f t="shared" ref="I217" si="2283">IF(F218&lt;&gt;"",IF(TRIM(VLOOKUP(F218,$AI$2:$AR$5000,9,FALSE))="1","X",""),"")</f>
        <v/>
      </c>
      <c r="J217" s="15" t="str">
        <f t="shared" ref="J217" si="2284">IF(TRIM(""&amp;G219)&lt;&gt;"","X","")</f>
        <v/>
      </c>
      <c r="K217" s="15" t="str">
        <f t="shared" ref="K217" si="2285">IF(TRIM(""&amp;G218)&lt;&gt;"","X","")</f>
        <v>X</v>
      </c>
      <c r="L217" s="31" t="str">
        <f>IF(G217&lt;&gt;Labels!$C$92,"X","")</f>
        <v/>
      </c>
      <c r="M217" s="16"/>
      <c r="N217" s="17">
        <v>1805144</v>
      </c>
      <c r="O217" s="17">
        <v>15573</v>
      </c>
      <c r="P217" s="17"/>
      <c r="Q217" s="22" t="str">
        <f>IF(F218="",Labels!$C$93,R217)</f>
        <v>Input Accepted</v>
      </c>
      <c r="R217" s="9" t="str">
        <f t="shared" ref="R217" si="2286"><![CDATA[IF(OR(O218&""<>D217&"",O219&""<>D217&""),"You are not allowed to copy cells in the answer column. Press Ctrl-z immediately to attempt to fix this error.",S217)]]></f>
        <v>Input Accepted</v>
      </c>
      <c r="S217" s="9" t="str">
        <f>IF(AND(OR(H217="X",S218=6,C217=Labels!$C$49,C217=Labels!$C$46,AX217="Y"),Q218=""),Labels!$C$95,T217)</f>
        <v>Input Accepted</v>
      </c>
      <c r="T217" s="345" t="str">
        <f>IF(OR(S219=6,AND(S219&gt;0,S218=6)),Labels!$C$96,IF(S219=1,Labels!$C$143,U217))</f>
        <v>Input Accepted</v>
      </c>
      <c r="U217" s="9" t="str">
        <f>IF(AND(S219&gt;0,U219&lt;=U218),Labels!C$97,V217)</f>
        <v>Input Accepted</v>
      </c>
      <c r="V217" s="9" t="str">
        <f>IF(AND(S219&gt;0,Q219=""),Labels!$C$98,W217)</f>
        <v>Input Accepted</v>
      </c>
      <c r="W217" s="9" t="str">
        <f>IF(AND(S219=0,Q219&lt;&gt;""),Labels!$C$99,Labels!$C$92)</f>
        <v>Input Accepted</v>
      </c>
      <c r="Y217" s="9">
        <f t="shared" ref="Y217" si="2287">IF(H217="X",1,0)</f>
        <v>0</v>
      </c>
      <c r="Z217" s="9">
        <f>SUM(Y$7:Y217)</f>
        <v>0</v>
      </c>
      <c r="AA217" s="9" t="str">
        <f t="shared" ref="AA217" si="2288">Q218</f>
        <v>None</v>
      </c>
      <c r="AB217" s="9">
        <f t="shared" ref="AB217" si="2289">VLOOKUP(P218,$AI$2:$AN$5000,6,FALSE)</f>
        <v>21</v>
      </c>
      <c r="AC217" s="9" t="str">
        <f t="shared" ref="AC217" si="2290">Q219</f>
        <v/>
      </c>
      <c r="AD217" s="9">
        <f t="shared" ref="AD217" si="2291">IF(TRIM(F218)="",1,0)</f>
        <v>0</v>
      </c>
      <c r="AF217" s="346">
        <f t="shared" ref="AF217" si="2292">SUM($AD$7:$AD$5000)</f>
        <v>0</v>
      </c>
      <c r="AG217" s="9">
        <f>IF(AND(H217="X",C217=Labels!C259),1,0)</f>
        <v>0</v>
      </c>
      <c r="AI217" s="327" t="s">
        <v>1974</v>
      </c>
      <c r="AJ217" s="327">
        <v>1805158</v>
      </c>
      <c r="AK217" s="327">
        <v>5783273</v>
      </c>
      <c r="AL217" s="327">
        <v>0</v>
      </c>
      <c r="AM217" s="327">
        <v>5</v>
      </c>
      <c r="AN217" s="327">
        <v>21</v>
      </c>
      <c r="AO217" s="327">
        <v>0</v>
      </c>
      <c r="AP217" s="327">
        <v>1</v>
      </c>
      <c r="AQ217" s="327">
        <v>0</v>
      </c>
      <c r="AR217" s="327">
        <v>0</v>
      </c>
      <c r="AS217" s="327"/>
      <c r="AX217" s="9" t="s">
        <v>664</v>
      </c>
    </row>
    <row r="218" spans="1:50" ht="25.5">
      <c r="A218" s="211">
        <f t="shared" si="2116"/>
        <v>0</v>
      </c>
      <c r="B218" s="18" t="s">
        <v>1158</v>
      </c>
      <c r="C218" s="218" t="str">
        <f t="shared" ref="C218" si="2293">C217</f>
        <v>Recommended</v>
      </c>
      <c r="D218" s="44" t="str">
        <f t="shared" ref="D218" si="2294">D217</f>
        <v>CB. 3.2</v>
      </c>
      <c r="E218" s="19" t="str">
        <f>Labels!$C$103</f>
        <v>Answer 1 / Comment</v>
      </c>
      <c r="F218" s="62" t="str">
        <f>$AI$196</f>
        <v>CB. 3.2 -Yes</v>
      </c>
      <c r="G218" s="46" t="s">
        <v>2826</v>
      </c>
      <c r="H218" s="20" t="str">
        <f t="shared" ref="H218:H219" si="2295">H217</f>
        <v/>
      </c>
      <c r="I218" s="20" t="str">
        <f t="shared" ref="I218:I219" si="2296">I217</f>
        <v/>
      </c>
      <c r="J218" s="20" t="str">
        <f t="shared" ref="J218:J219" si="2297">J217</f>
        <v/>
      </c>
      <c r="K218" s="20" t="str">
        <f t="shared" ref="K218:K219" si="2298">K217</f>
        <v>X</v>
      </c>
      <c r="L218" s="28" t="str">
        <f t="shared" ref="L218" si="2299">L217</f>
        <v/>
      </c>
      <c r="M218" s="21"/>
      <c r="N218" s="22" t="str">
        <f t="shared" ref="N218:N219" si="2300">LEFT(F218,FIND(" -",F218)-1)</f>
        <v>CB. 3.2</v>
      </c>
      <c r="O218" s="22" t="str">
        <f t="shared" ref="O218" si="2301">IF(ISERR(N218),D217,N218)</f>
        <v>CB. 3.2</v>
      </c>
      <c r="P218" s="22" t="str">
        <f t="shared" ref="P218:P219" si="2302">TRIM(F218&amp;"")</f>
        <v>CB. 3.2 -Yes</v>
      </c>
      <c r="Q218" s="22" t="str">
        <f t="shared" ref="Q218:Q219" si="2303">TRIM(G218&amp;"")</f>
        <v>None</v>
      </c>
      <c r="R218" s="9">
        <f t="shared" ref="R218:R219" si="2304">VLOOKUP(F218,$AI$2:$AM$5000,5,FALSE)</f>
        <v>2</v>
      </c>
      <c r="S218" s="9">
        <f t="shared" ref="S218:S219" si="2305">IF(ISNA(R218),0,R218)</f>
        <v>2</v>
      </c>
      <c r="T218" s="9">
        <f t="shared" ref="T218:T219" si="2306">VLOOKUP(F218,$AI$2:$AL$5000,4,FALSE)</f>
        <v>2</v>
      </c>
      <c r="U218" s="9">
        <f t="shared" ref="U218:U219" si="2307">IF(ISNA(T218),0,T218)</f>
        <v>2</v>
      </c>
      <c r="X218" s="9">
        <f t="shared" ref="X218:X219" si="2308">VLOOKUP(F218,$AI$2:$AL$5000,3,FALSE)</f>
        <v>5783232</v>
      </c>
      <c r="Y218" s="348"/>
      <c r="Z218" s="9">
        <f>SUM(Y$7:Y218)</f>
        <v>0</v>
      </c>
      <c r="AC218" s="349">
        <f t="shared" ref="AC218" si="2309">IF(ISNA(VLOOKUP(F218,$AI$2:$AS$5000,11,FALSE)),"", VLOOKUP(F218,$AI$2:$AS$5000,11,FALSE))</f>
        <v>0</v>
      </c>
      <c r="AI218" s="327" t="s">
        <v>1975</v>
      </c>
      <c r="AJ218" s="327">
        <v>1805158</v>
      </c>
      <c r="AK218" s="327">
        <v>5783272</v>
      </c>
      <c r="AL218" s="327">
        <v>2</v>
      </c>
      <c r="AM218" s="327">
        <v>2</v>
      </c>
      <c r="AN218" s="327">
        <v>21</v>
      </c>
      <c r="AO218" s="327">
        <v>1</v>
      </c>
      <c r="AP218" s="327">
        <v>0</v>
      </c>
      <c r="AQ218" s="327">
        <v>0</v>
      </c>
      <c r="AR218" s="327">
        <v>0</v>
      </c>
      <c r="AS218" s="327"/>
    </row>
    <row r="219" spans="1:50" ht="26.25" thickBot="1">
      <c r="A219" s="211">
        <f t="shared" si="2116"/>
        <v>0</v>
      </c>
      <c r="B219" s="23" t="str">
        <f t="shared" ref="B219:D219" si="2310">B217</f>
        <v>GGFV52FA</v>
      </c>
      <c r="C219" s="219" t="str">
        <f t="shared" si="2310"/>
        <v>Recommended</v>
      </c>
      <c r="D219" s="45" t="str">
        <f t="shared" si="2310"/>
        <v>CB. 3.2</v>
      </c>
      <c r="E219" s="24" t="str">
        <f>Labels!$C$104</f>
        <v>Answer 2 / Evidence</v>
      </c>
      <c r="F219" s="221"/>
      <c r="G219" s="222"/>
      <c r="H219" s="25" t="str">
        <f t="shared" si="2295"/>
        <v/>
      </c>
      <c r="I219" s="25" t="str">
        <f t="shared" si="2296"/>
        <v/>
      </c>
      <c r="J219" s="25" t="str">
        <f t="shared" si="2297"/>
        <v/>
      </c>
      <c r="K219" s="25" t="str">
        <f t="shared" si="2298"/>
        <v>X</v>
      </c>
      <c r="L219" s="27" t="str">
        <f t="shared" ref="L219" si="2311">L217</f>
        <v/>
      </c>
      <c r="M219" s="21"/>
      <c r="N219" s="22" t="e">
        <f t="shared" si="2300"/>
        <v>#VALUE!</v>
      </c>
      <c r="O219" s="22" t="str">
        <f t="shared" ref="O219" si="2312">IF(ISERR(N219),D217,N219)</f>
        <v>CB. 3.2</v>
      </c>
      <c r="P219" s="22" t="str">
        <f t="shared" si="2302"/>
        <v/>
      </c>
      <c r="Q219" s="22" t="str">
        <f t="shared" si="2303"/>
        <v/>
      </c>
      <c r="R219" s="9" t="e">
        <f t="shared" si="2304"/>
        <v>#N/A</v>
      </c>
      <c r="S219" s="9">
        <f t="shared" si="2305"/>
        <v>0</v>
      </c>
      <c r="T219" s="9" t="e">
        <f t="shared" si="2306"/>
        <v>#N/A</v>
      </c>
      <c r="U219" s="9">
        <f t="shared" si="2307"/>
        <v>0</v>
      </c>
      <c r="V219" s="9">
        <f t="shared" ref="V219" si="2313">IF(U219=0,U218,U219)</f>
        <v>2</v>
      </c>
      <c r="W219" s="346">
        <v>2</v>
      </c>
      <c r="X219" s="9" t="e">
        <f t="shared" si="2308"/>
        <v>#N/A</v>
      </c>
      <c r="Y219" s="348"/>
      <c r="Z219" s="9">
        <f>SUM(Y$7:Y219)</f>
        <v>0</v>
      </c>
      <c r="AE219" s="9">
        <f t="shared" ref="AE219" si="2314">MIN(AH219,V219)</f>
        <v>2</v>
      </c>
      <c r="AH219" s="9">
        <v>2</v>
      </c>
      <c r="AI219" s="327" t="s">
        <v>1976</v>
      </c>
      <c r="AJ219" s="327">
        <v>1805159</v>
      </c>
      <c r="AK219" s="327">
        <v>5783275</v>
      </c>
      <c r="AL219" s="327">
        <v>0</v>
      </c>
      <c r="AM219" s="327">
        <v>5</v>
      </c>
      <c r="AN219" s="327">
        <v>21</v>
      </c>
      <c r="AO219" s="327">
        <v>0</v>
      </c>
      <c r="AP219" s="327">
        <v>1</v>
      </c>
      <c r="AQ219" s="327">
        <v>0</v>
      </c>
      <c r="AR219" s="327">
        <v>0</v>
      </c>
      <c r="AS219" s="327"/>
      <c r="AU219" s="9">
        <v>0</v>
      </c>
      <c r="AV219" s="9">
        <f>U218</f>
        <v>2</v>
      </c>
    </row>
    <row r="220" spans="1:50" ht="25.5">
      <c r="A220" s="211">
        <f t="shared" si="2116"/>
        <v>0</v>
      </c>
      <c r="B220" s="67" t="s">
        <v>1158</v>
      </c>
      <c r="C220" s="142" t="s">
        <v>1094</v>
      </c>
      <c r="D220" s="43" t="s">
        <v>2515</v>
      </c>
      <c r="E220" s="217" t="str">
        <f>Labels!$C$54</f>
        <v>Control Point</v>
      </c>
      <c r="F220" s="26" t="s">
        <v>2516</v>
      </c>
      <c r="G220" s="30" t="str">
        <f>IF(OR(ISERR(P221),ISERR(P222),ISERR(Q221),ISERR(Q222)),Labels!$C$94,Q220)</f>
        <v>Input Accepted</v>
      </c>
      <c r="H220" s="15" t="str">
        <f t="shared" ref="H220" si="2315">IF(F221&lt;&gt;"",IF(TRIM(VLOOKUP(F221,$AI$2:$AR$5000,8,FALSE))="1","X",""),"")</f>
        <v/>
      </c>
      <c r="I220" s="15" t="str">
        <f t="shared" ref="I220" si="2316">IF(F221&lt;&gt;"",IF(TRIM(VLOOKUP(F221,$AI$2:$AR$5000,9,FALSE))="1","X",""),"")</f>
        <v/>
      </c>
      <c r="J220" s="15" t="str">
        <f t="shared" ref="J220" si="2317">IF(TRIM(""&amp;G222)&lt;&gt;"","X","")</f>
        <v/>
      </c>
      <c r="K220" s="15" t="str">
        <f t="shared" ref="K220" si="2318">IF(TRIM(""&amp;G221)&lt;&gt;"","X","")</f>
        <v>X</v>
      </c>
      <c r="L220" s="31" t="str">
        <f>IF(G220&lt;&gt;Labels!$C$92,"X","")</f>
        <v/>
      </c>
      <c r="M220" s="16"/>
      <c r="N220" s="17">
        <v>1805145</v>
      </c>
      <c r="O220" s="17">
        <v>15573</v>
      </c>
      <c r="P220" s="17"/>
      <c r="Q220" s="22" t="str">
        <f>IF(F221="",Labels!$C$93,R220)</f>
        <v>Input Accepted</v>
      </c>
      <c r="R220" s="9" t="str">
        <f t="shared" ref="R220" si="2319"><![CDATA[IF(OR(O221&""<>D220&"",O222&""<>D220&""),"You are not allowed to copy cells in the answer column. Press Ctrl-z immediately to attempt to fix this error.",S220)]]></f>
        <v>Input Accepted</v>
      </c>
      <c r="S220" s="9" t="str">
        <f>IF(AND(OR(H220="X",S221=6,C220=Labels!$C$49,C220=Labels!$C$46,AX220="Y"),Q221=""),Labels!$C$95,T220)</f>
        <v>Input Accepted</v>
      </c>
      <c r="T220" s="345" t="str">
        <f>IF(OR(S222=6,AND(S222&gt;0,S221=6)),Labels!$C$96,IF(S222=1,Labels!$C$143,U220))</f>
        <v>Input Accepted</v>
      </c>
      <c r="U220" s="9" t="str">
        <f>IF(AND(S222&gt;0,U222&lt;=U221),Labels!C$97,V220)</f>
        <v>Input Accepted</v>
      </c>
      <c r="V220" s="9" t="str">
        <f>IF(AND(S222&gt;0,Q222=""),Labels!$C$98,W220)</f>
        <v>Input Accepted</v>
      </c>
      <c r="W220" s="9" t="str">
        <f>IF(AND(S222=0,Q222&lt;&gt;""),Labels!$C$99,Labels!$C$92)</f>
        <v>Input Accepted</v>
      </c>
      <c r="Y220" s="9">
        <f t="shared" ref="Y220" si="2320">IF(H220="X",1,0)</f>
        <v>0</v>
      </c>
      <c r="Z220" s="9">
        <f>SUM(Y$7:Y220)</f>
        <v>0</v>
      </c>
      <c r="AA220" s="9" t="str">
        <f t="shared" ref="AA220" si="2321">Q221</f>
        <v>None</v>
      </c>
      <c r="AB220" s="9">
        <f t="shared" ref="AB220" si="2322">VLOOKUP(P221,$AI$2:$AN$5000,6,FALSE)</f>
        <v>21</v>
      </c>
      <c r="AC220" s="9" t="str">
        <f t="shared" ref="AC220" si="2323">Q222</f>
        <v/>
      </c>
      <c r="AD220" s="9">
        <f t="shared" ref="AD220" si="2324">IF(TRIM(F221)="",1,0)</f>
        <v>0</v>
      </c>
      <c r="AF220" s="346">
        <f t="shared" ref="AF220" si="2325">SUM($AD$7:$AD$5000)</f>
        <v>0</v>
      </c>
      <c r="AG220" s="9">
        <f>IF(AND(H220="X",C220=Labels!C262),1,0)</f>
        <v>0</v>
      </c>
      <c r="AI220" s="327" t="s">
        <v>1977</v>
      </c>
      <c r="AJ220" s="327">
        <v>1805159</v>
      </c>
      <c r="AK220" s="327">
        <v>5783274</v>
      </c>
      <c r="AL220" s="327">
        <v>2</v>
      </c>
      <c r="AM220" s="327">
        <v>2</v>
      </c>
      <c r="AN220" s="327">
        <v>21</v>
      </c>
      <c r="AO220" s="327">
        <v>1</v>
      </c>
      <c r="AP220" s="327">
        <v>0</v>
      </c>
      <c r="AQ220" s="327">
        <v>0</v>
      </c>
      <c r="AR220" s="327">
        <v>0</v>
      </c>
      <c r="AS220" s="327"/>
      <c r="AX220" s="9" t="s">
        <v>664</v>
      </c>
    </row>
    <row r="221" spans="1:50" ht="25.5">
      <c r="A221" s="211">
        <f t="shared" si="2116"/>
        <v>0</v>
      </c>
      <c r="B221" s="18" t="s">
        <v>1158</v>
      </c>
      <c r="C221" s="218" t="str">
        <f t="shared" ref="C221" si="2326">C220</f>
        <v>Minor Must</v>
      </c>
      <c r="D221" s="44" t="str">
        <f t="shared" ref="D221" si="2327">D220</f>
        <v>CB. 3.3</v>
      </c>
      <c r="E221" s="19" t="str">
        <f>Labels!$C$103</f>
        <v>Answer 1 / Comment</v>
      </c>
      <c r="F221" s="62" t="str">
        <f>$AI$199</f>
        <v>CB. 3.3 -Yes</v>
      </c>
      <c r="G221" s="46" t="s">
        <v>2826</v>
      </c>
      <c r="H221" s="20" t="str">
        <f t="shared" ref="H221:H222" si="2328">H220</f>
        <v/>
      </c>
      <c r="I221" s="20" t="str">
        <f t="shared" ref="I221:I222" si="2329">I220</f>
        <v/>
      </c>
      <c r="J221" s="20" t="str">
        <f t="shared" ref="J221:J222" si="2330">J220</f>
        <v/>
      </c>
      <c r="K221" s="20" t="str">
        <f t="shared" ref="K221:K222" si="2331">K220</f>
        <v>X</v>
      </c>
      <c r="L221" s="28" t="str">
        <f t="shared" ref="L221" si="2332">L220</f>
        <v/>
      </c>
      <c r="M221" s="21"/>
      <c r="N221" s="22" t="str">
        <f t="shared" ref="N221:N222" si="2333">LEFT(F221,FIND(" -",F221)-1)</f>
        <v>CB. 3.3</v>
      </c>
      <c r="O221" s="22" t="str">
        <f t="shared" ref="O221" si="2334">IF(ISERR(N221),D220,N221)</f>
        <v>CB. 3.3</v>
      </c>
      <c r="P221" s="22" t="str">
        <f t="shared" ref="P221:P222" si="2335">TRIM(F221&amp;"")</f>
        <v>CB. 3.3 -Yes</v>
      </c>
      <c r="Q221" s="22" t="str">
        <f t="shared" ref="Q221:Q222" si="2336">TRIM(G221&amp;"")</f>
        <v>None</v>
      </c>
      <c r="R221" s="9">
        <f t="shared" ref="R221:R222" si="2337">VLOOKUP(F221,$AI$2:$AM$5000,5,FALSE)</f>
        <v>2</v>
      </c>
      <c r="S221" s="9">
        <f t="shared" ref="S221:S222" si="2338">IF(ISNA(R221),0,R221)</f>
        <v>2</v>
      </c>
      <c r="T221" s="9">
        <f t="shared" ref="T221:T222" si="2339">VLOOKUP(F221,$AI$2:$AL$5000,4,FALSE)</f>
        <v>2</v>
      </c>
      <c r="U221" s="9">
        <f t="shared" ref="U221:U222" si="2340">IF(ISNA(T221),0,T221)</f>
        <v>2</v>
      </c>
      <c r="X221" s="9">
        <f t="shared" ref="X221:X222" si="2341">VLOOKUP(F221,$AI$2:$AL$5000,3,FALSE)</f>
        <v>5783235</v>
      </c>
      <c r="Y221" s="348"/>
      <c r="Z221" s="9">
        <f>SUM(Y$7:Y221)</f>
        <v>0</v>
      </c>
      <c r="AC221" s="349">
        <f t="shared" ref="AC221" si="2342">IF(ISNA(VLOOKUP(F221,$AI$2:$AS$5000,11,FALSE)),"", VLOOKUP(F221,$AI$2:$AS$5000,11,FALSE))</f>
        <v>0</v>
      </c>
      <c r="AI221" s="327" t="s">
        <v>1978</v>
      </c>
      <c r="AJ221" s="327">
        <v>1805160</v>
      </c>
      <c r="AK221" s="327">
        <v>5783277</v>
      </c>
      <c r="AL221" s="327">
        <v>0</v>
      </c>
      <c r="AM221" s="327">
        <v>5</v>
      </c>
      <c r="AN221" s="327">
        <v>21</v>
      </c>
      <c r="AO221" s="327">
        <v>0</v>
      </c>
      <c r="AP221" s="327">
        <v>1</v>
      </c>
      <c r="AQ221" s="327">
        <v>0</v>
      </c>
      <c r="AR221" s="327">
        <v>0</v>
      </c>
      <c r="AS221" s="327"/>
    </row>
    <row r="222" spans="1:50" ht="26.25" thickBot="1">
      <c r="A222" s="211">
        <f t="shared" si="2116"/>
        <v>0</v>
      </c>
      <c r="B222" s="23" t="str">
        <f t="shared" ref="B222:D222" si="2343">B220</f>
        <v>GGFV52FA</v>
      </c>
      <c r="C222" s="219" t="str">
        <f t="shared" si="2343"/>
        <v>Minor Must</v>
      </c>
      <c r="D222" s="45" t="str">
        <f t="shared" si="2343"/>
        <v>CB. 3.3</v>
      </c>
      <c r="E222" s="24" t="str">
        <f>Labels!$C$104</f>
        <v>Answer 2 / Evidence</v>
      </c>
      <c r="F222" s="221"/>
      <c r="G222" s="222"/>
      <c r="H222" s="25" t="str">
        <f t="shared" si="2328"/>
        <v/>
      </c>
      <c r="I222" s="25" t="str">
        <f t="shared" si="2329"/>
        <v/>
      </c>
      <c r="J222" s="25" t="str">
        <f t="shared" si="2330"/>
        <v/>
      </c>
      <c r="K222" s="25" t="str">
        <f t="shared" si="2331"/>
        <v>X</v>
      </c>
      <c r="L222" s="27" t="str">
        <f t="shared" ref="L222" si="2344">L220</f>
        <v/>
      </c>
      <c r="M222" s="21"/>
      <c r="N222" s="22" t="e">
        <f t="shared" si="2333"/>
        <v>#VALUE!</v>
      </c>
      <c r="O222" s="22" t="str">
        <f t="shared" ref="O222" si="2345">IF(ISERR(N222),D220,N222)</f>
        <v>CB. 3.3</v>
      </c>
      <c r="P222" s="22" t="str">
        <f t="shared" si="2335"/>
        <v/>
      </c>
      <c r="Q222" s="22" t="str">
        <f t="shared" si="2336"/>
        <v/>
      </c>
      <c r="R222" s="9" t="e">
        <f t="shared" si="2337"/>
        <v>#N/A</v>
      </c>
      <c r="S222" s="9">
        <f t="shared" si="2338"/>
        <v>0</v>
      </c>
      <c r="T222" s="9" t="e">
        <f t="shared" si="2339"/>
        <v>#N/A</v>
      </c>
      <c r="U222" s="9">
        <f t="shared" si="2340"/>
        <v>0</v>
      </c>
      <c r="V222" s="9">
        <f t="shared" ref="V222" si="2346">IF(U222=0,U221,U222)</f>
        <v>2</v>
      </c>
      <c r="W222" s="346">
        <v>2</v>
      </c>
      <c r="X222" s="9" t="e">
        <f t="shared" si="2341"/>
        <v>#N/A</v>
      </c>
      <c r="Y222" s="348"/>
      <c r="Z222" s="9">
        <f>SUM(Y$7:Y222)</f>
        <v>0</v>
      </c>
      <c r="AE222" s="9">
        <f t="shared" ref="AE222" si="2347">MIN(AH222,V222)</f>
        <v>2</v>
      </c>
      <c r="AH222" s="9">
        <v>2</v>
      </c>
      <c r="AI222" s="327" t="s">
        <v>1979</v>
      </c>
      <c r="AJ222" s="327">
        <v>1805160</v>
      </c>
      <c r="AK222" s="327">
        <v>5783276</v>
      </c>
      <c r="AL222" s="327">
        <v>2</v>
      </c>
      <c r="AM222" s="327">
        <v>2</v>
      </c>
      <c r="AN222" s="327">
        <v>21</v>
      </c>
      <c r="AO222" s="327">
        <v>1</v>
      </c>
      <c r="AP222" s="327">
        <v>0</v>
      </c>
      <c r="AQ222" s="327">
        <v>0</v>
      </c>
      <c r="AR222" s="327">
        <v>0</v>
      </c>
      <c r="AS222" s="327"/>
      <c r="AU222" s="9">
        <v>0</v>
      </c>
      <c r="AV222" s="9">
        <f>U221</f>
        <v>2</v>
      </c>
    </row>
    <row r="223" spans="1:50" ht="38.25">
      <c r="A223" s="211">
        <f t="shared" si="2116"/>
        <v>0</v>
      </c>
      <c r="B223" s="67" t="s">
        <v>1158</v>
      </c>
      <c r="C223" s="142" t="s">
        <v>1094</v>
      </c>
      <c r="D223" s="43" t="s">
        <v>2517</v>
      </c>
      <c r="E223" s="217" t="str">
        <f>Labels!$C$54</f>
        <v>Control Point</v>
      </c>
      <c r="F223" s="26" t="s">
        <v>2518</v>
      </c>
      <c r="G223" s="30" t="str">
        <f>IF(OR(ISERR(P224),ISERR(P225),ISERR(Q224),ISERR(Q225)),Labels!$C$94,Q223)</f>
        <v>Input Accepted</v>
      </c>
      <c r="H223" s="15" t="str">
        <f t="shared" ref="H223" si="2348">IF(F224&lt;&gt;"",IF(TRIM(VLOOKUP(F224,$AI$2:$AR$5000,8,FALSE))="1","X",""),"")</f>
        <v/>
      </c>
      <c r="I223" s="15" t="str">
        <f t="shared" ref="I223" si="2349">IF(F224&lt;&gt;"",IF(TRIM(VLOOKUP(F224,$AI$2:$AR$5000,9,FALSE))="1","X",""),"")</f>
        <v/>
      </c>
      <c r="J223" s="15" t="str">
        <f t="shared" ref="J223" si="2350">IF(TRIM(""&amp;G225)&lt;&gt;"","X","")</f>
        <v/>
      </c>
      <c r="K223" s="15" t="str">
        <f t="shared" ref="K223" si="2351">IF(TRIM(""&amp;G224)&lt;&gt;"","X","")</f>
        <v>X</v>
      </c>
      <c r="L223" s="31" t="str">
        <f>IF(G223&lt;&gt;Labels!$C$92,"X","")</f>
        <v/>
      </c>
      <c r="M223" s="16"/>
      <c r="N223" s="17">
        <v>1805146</v>
      </c>
      <c r="O223" s="17">
        <v>15573</v>
      </c>
      <c r="P223" s="17"/>
      <c r="Q223" s="22" t="str">
        <f>IF(F224="",Labels!$C$93,R223)</f>
        <v>Input Accepted</v>
      </c>
      <c r="R223" s="9" t="str">
        <f t="shared" ref="R223" si="2352"><![CDATA[IF(OR(O224&""<>D223&"",O225&""<>D223&""),"You are not allowed to copy cells in the answer column. Press Ctrl-z immediately to attempt to fix this error.",S223)]]></f>
        <v>Input Accepted</v>
      </c>
      <c r="S223" s="9" t="str">
        <f>IF(AND(OR(H223="X",S224=6,C223=Labels!$C$49,C223=Labels!$C$46,AX223="Y"),Q224=""),Labels!$C$95,T223)</f>
        <v>Input Accepted</v>
      </c>
      <c r="T223" s="345" t="str">
        <f>IF(OR(S225=6,AND(S225&gt;0,S224=6)),Labels!$C$96,IF(S225=1,Labels!$C$143,U223))</f>
        <v>Input Accepted</v>
      </c>
      <c r="U223" s="9" t="str">
        <f>IF(AND(S225&gt;0,U225&lt;=U224),Labels!C$97,V223)</f>
        <v>Input Accepted</v>
      </c>
      <c r="V223" s="9" t="str">
        <f>IF(AND(S225&gt;0,Q225=""),Labels!$C$98,W223)</f>
        <v>Input Accepted</v>
      </c>
      <c r="W223" s="9" t="str">
        <f>IF(AND(S225=0,Q225&lt;&gt;""),Labels!$C$99,Labels!$C$92)</f>
        <v>Input Accepted</v>
      </c>
      <c r="Y223" s="9">
        <f t="shared" ref="Y223" si="2353">IF(H223="X",1,0)</f>
        <v>0</v>
      </c>
      <c r="Z223" s="9">
        <f>SUM(Y$7:Y223)</f>
        <v>0</v>
      </c>
      <c r="AA223" s="9" t="str">
        <f t="shared" ref="AA223" si="2354">Q224</f>
        <v>None</v>
      </c>
      <c r="AB223" s="9">
        <f t="shared" ref="AB223" si="2355">VLOOKUP(P224,$AI$2:$AN$5000,6,FALSE)</f>
        <v>21</v>
      </c>
      <c r="AC223" s="9" t="str">
        <f t="shared" ref="AC223" si="2356">Q225</f>
        <v/>
      </c>
      <c r="AD223" s="9">
        <f t="shared" ref="AD223" si="2357">IF(TRIM(F224)="",1,0)</f>
        <v>0</v>
      </c>
      <c r="AF223" s="346">
        <f t="shared" ref="AF223" si="2358">SUM($AD$7:$AD$5000)</f>
        <v>0</v>
      </c>
      <c r="AG223" s="9">
        <f>IF(AND(H223="X",C223=Labels!C265),1,0)</f>
        <v>0</v>
      </c>
      <c r="AI223" s="327" t="s">
        <v>1980</v>
      </c>
      <c r="AJ223" s="327">
        <v>1805161</v>
      </c>
      <c r="AK223" s="327">
        <v>5783279</v>
      </c>
      <c r="AL223" s="327">
        <v>0</v>
      </c>
      <c r="AM223" s="327">
        <v>5</v>
      </c>
      <c r="AN223" s="327">
        <v>21</v>
      </c>
      <c r="AO223" s="327">
        <v>0</v>
      </c>
      <c r="AP223" s="327">
        <v>1</v>
      </c>
      <c r="AQ223" s="327">
        <v>0</v>
      </c>
      <c r="AR223" s="327">
        <v>0</v>
      </c>
      <c r="AS223" s="327"/>
      <c r="AX223" s="9" t="s">
        <v>664</v>
      </c>
    </row>
    <row r="224" spans="1:50" ht="25.5">
      <c r="A224" s="211">
        <f t="shared" si="2116"/>
        <v>0</v>
      </c>
      <c r="B224" s="18" t="s">
        <v>1158</v>
      </c>
      <c r="C224" s="218" t="str">
        <f t="shared" ref="C224" si="2359">C223</f>
        <v>Minor Must</v>
      </c>
      <c r="D224" s="44" t="str">
        <f t="shared" ref="D224" si="2360">D223</f>
        <v>CB. 3.4</v>
      </c>
      <c r="E224" s="19" t="str">
        <f>Labels!$C$103</f>
        <v>Answer 1 / Comment</v>
      </c>
      <c r="F224" s="62" t="str">
        <f>$AI$202</f>
        <v>CB. 3.4 -Yes</v>
      </c>
      <c r="G224" s="46" t="s">
        <v>2826</v>
      </c>
      <c r="H224" s="20" t="str">
        <f t="shared" ref="H224:H225" si="2361">H223</f>
        <v/>
      </c>
      <c r="I224" s="20" t="str">
        <f t="shared" ref="I224:I225" si="2362">I223</f>
        <v/>
      </c>
      <c r="J224" s="20" t="str">
        <f t="shared" ref="J224:J225" si="2363">J223</f>
        <v/>
      </c>
      <c r="K224" s="20" t="str">
        <f t="shared" ref="K224:K225" si="2364">K223</f>
        <v>X</v>
      </c>
      <c r="L224" s="28" t="str">
        <f t="shared" ref="L224" si="2365">L223</f>
        <v/>
      </c>
      <c r="M224" s="21"/>
      <c r="N224" s="22" t="str">
        <f t="shared" ref="N224:N225" si="2366">LEFT(F224,FIND(" -",F224)-1)</f>
        <v>CB. 3.4</v>
      </c>
      <c r="O224" s="22" t="str">
        <f t="shared" ref="O224" si="2367">IF(ISERR(N224),D223,N224)</f>
        <v>CB. 3.4</v>
      </c>
      <c r="P224" s="22" t="str">
        <f t="shared" ref="P224:P225" si="2368">TRIM(F224&amp;"")</f>
        <v>CB. 3.4 -Yes</v>
      </c>
      <c r="Q224" s="22" t="str">
        <f t="shared" ref="Q224:Q225" si="2369">TRIM(G224&amp;"")</f>
        <v>None</v>
      </c>
      <c r="R224" s="9">
        <f t="shared" ref="R224:R225" si="2370">VLOOKUP(F224,$AI$2:$AM$5000,5,FALSE)</f>
        <v>2</v>
      </c>
      <c r="S224" s="9">
        <f t="shared" ref="S224:S225" si="2371">IF(ISNA(R224),0,R224)</f>
        <v>2</v>
      </c>
      <c r="T224" s="9">
        <f t="shared" ref="T224:T225" si="2372">VLOOKUP(F224,$AI$2:$AL$5000,4,FALSE)</f>
        <v>2</v>
      </c>
      <c r="U224" s="9">
        <f t="shared" ref="U224:U225" si="2373">IF(ISNA(T224),0,T224)</f>
        <v>2</v>
      </c>
      <c r="X224" s="9">
        <f t="shared" ref="X224:X225" si="2374">VLOOKUP(F224,$AI$2:$AL$5000,3,FALSE)</f>
        <v>5783238</v>
      </c>
      <c r="Y224" s="348"/>
      <c r="Z224" s="9">
        <f>SUM(Y$7:Y224)</f>
        <v>0</v>
      </c>
      <c r="AC224" s="349">
        <f t="shared" ref="AC224" si="2375">IF(ISNA(VLOOKUP(F224,$AI$2:$AS$5000,11,FALSE)),"", VLOOKUP(F224,$AI$2:$AS$5000,11,FALSE))</f>
        <v>0</v>
      </c>
      <c r="AI224" s="327" t="s">
        <v>1981</v>
      </c>
      <c r="AJ224" s="327">
        <v>1805161</v>
      </c>
      <c r="AK224" s="327">
        <v>5783278</v>
      </c>
      <c r="AL224" s="327">
        <v>2</v>
      </c>
      <c r="AM224" s="327">
        <v>2</v>
      </c>
      <c r="AN224" s="327">
        <v>21</v>
      </c>
      <c r="AO224" s="327">
        <v>1</v>
      </c>
      <c r="AP224" s="327">
        <v>0</v>
      </c>
      <c r="AQ224" s="327">
        <v>0</v>
      </c>
      <c r="AR224" s="327">
        <v>0</v>
      </c>
      <c r="AS224" s="327"/>
    </row>
    <row r="225" spans="1:50" ht="26.25" thickBot="1">
      <c r="A225" s="211">
        <f t="shared" si="2116"/>
        <v>0</v>
      </c>
      <c r="B225" s="23" t="str">
        <f t="shared" ref="B225:D225" si="2376">B223</f>
        <v>GGFV52FA</v>
      </c>
      <c r="C225" s="219" t="str">
        <f t="shared" si="2376"/>
        <v>Minor Must</v>
      </c>
      <c r="D225" s="45" t="str">
        <f t="shared" si="2376"/>
        <v>CB. 3.4</v>
      </c>
      <c r="E225" s="24" t="str">
        <f>Labels!$C$104</f>
        <v>Answer 2 / Evidence</v>
      </c>
      <c r="F225" s="221"/>
      <c r="G225" s="222"/>
      <c r="H225" s="25" t="str">
        <f t="shared" si="2361"/>
        <v/>
      </c>
      <c r="I225" s="25" t="str">
        <f t="shared" si="2362"/>
        <v/>
      </c>
      <c r="J225" s="25" t="str">
        <f t="shared" si="2363"/>
        <v/>
      </c>
      <c r="K225" s="25" t="str">
        <f t="shared" si="2364"/>
        <v>X</v>
      </c>
      <c r="L225" s="27" t="str">
        <f t="shared" ref="L225" si="2377">L223</f>
        <v/>
      </c>
      <c r="M225" s="21"/>
      <c r="N225" s="22" t="e">
        <f t="shared" si="2366"/>
        <v>#VALUE!</v>
      </c>
      <c r="O225" s="22" t="str">
        <f t="shared" ref="O225" si="2378">IF(ISERR(N225),D223,N225)</f>
        <v>CB. 3.4</v>
      </c>
      <c r="P225" s="22" t="str">
        <f t="shared" si="2368"/>
        <v/>
      </c>
      <c r="Q225" s="22" t="str">
        <f t="shared" si="2369"/>
        <v/>
      </c>
      <c r="R225" s="9" t="e">
        <f t="shared" si="2370"/>
        <v>#N/A</v>
      </c>
      <c r="S225" s="9">
        <f t="shared" si="2371"/>
        <v>0</v>
      </c>
      <c r="T225" s="9" t="e">
        <f t="shared" si="2372"/>
        <v>#N/A</v>
      </c>
      <c r="U225" s="9">
        <f t="shared" si="2373"/>
        <v>0</v>
      </c>
      <c r="V225" s="9">
        <f t="shared" ref="V225" si="2379">IF(U225=0,U224,U225)</f>
        <v>2</v>
      </c>
      <c r="W225" s="346">
        <v>2</v>
      </c>
      <c r="X225" s="9" t="e">
        <f t="shared" si="2374"/>
        <v>#N/A</v>
      </c>
      <c r="Y225" s="348"/>
      <c r="Z225" s="9">
        <f>SUM(Y$7:Y225)</f>
        <v>0</v>
      </c>
      <c r="AE225" s="9">
        <f t="shared" ref="AE225" si="2380">MIN(AH225,V225)</f>
        <v>2</v>
      </c>
      <c r="AH225" s="9">
        <v>2</v>
      </c>
      <c r="AI225" s="327" t="s">
        <v>1982</v>
      </c>
      <c r="AJ225" s="327">
        <v>1805162</v>
      </c>
      <c r="AK225" s="327">
        <v>5783281</v>
      </c>
      <c r="AL225" s="327">
        <v>0</v>
      </c>
      <c r="AM225" s="327">
        <v>5</v>
      </c>
      <c r="AN225" s="327">
        <v>21</v>
      </c>
      <c r="AO225" s="327">
        <v>0</v>
      </c>
      <c r="AP225" s="327">
        <v>1</v>
      </c>
      <c r="AQ225" s="327">
        <v>0</v>
      </c>
      <c r="AR225" s="327">
        <v>0</v>
      </c>
      <c r="AS225" s="327"/>
      <c r="AU225" s="9">
        <v>0</v>
      </c>
      <c r="AV225" s="9">
        <f>U224</f>
        <v>2</v>
      </c>
    </row>
    <row r="226" spans="1:50" ht="25.5">
      <c r="A226" s="211">
        <f t="shared" si="2116"/>
        <v>0</v>
      </c>
      <c r="B226" s="67" t="s">
        <v>1158</v>
      </c>
      <c r="C226" s="142" t="s">
        <v>1094</v>
      </c>
      <c r="D226" s="43" t="s">
        <v>2519</v>
      </c>
      <c r="E226" s="217" t="str">
        <f>Labels!$C$54</f>
        <v>Control Point</v>
      </c>
      <c r="F226" s="26" t="s">
        <v>2520</v>
      </c>
      <c r="G226" s="30" t="str">
        <f>IF(OR(ISERR(P227),ISERR(P228),ISERR(Q227),ISERR(Q228)),Labels!$C$94,Q226)</f>
        <v>Input Accepted</v>
      </c>
      <c r="H226" s="15" t="str">
        <f t="shared" ref="H226" si="2381">IF(F227&lt;&gt;"",IF(TRIM(VLOOKUP(F227,$AI$2:$AR$5000,8,FALSE))="1","X",""),"")</f>
        <v/>
      </c>
      <c r="I226" s="15" t="str">
        <f t="shared" ref="I226" si="2382">IF(F227&lt;&gt;"",IF(TRIM(VLOOKUP(F227,$AI$2:$AR$5000,9,FALSE))="1","X",""),"")</f>
        <v/>
      </c>
      <c r="J226" s="15" t="str">
        <f t="shared" ref="J226" si="2383">IF(TRIM(""&amp;G228)&lt;&gt;"","X","")</f>
        <v/>
      </c>
      <c r="K226" s="15" t="str">
        <f t="shared" ref="K226" si="2384">IF(TRIM(""&amp;G227)&lt;&gt;"","X","")</f>
        <v>X</v>
      </c>
      <c r="L226" s="31" t="str">
        <f>IF(G226&lt;&gt;Labels!$C$92,"X","")</f>
        <v/>
      </c>
      <c r="M226" s="16"/>
      <c r="N226" s="17">
        <v>1805147</v>
      </c>
      <c r="O226" s="17">
        <v>15573</v>
      </c>
      <c r="P226" s="17"/>
      <c r="Q226" s="22" t="str">
        <f>IF(F227="",Labels!$C$93,R226)</f>
        <v>Input Accepted</v>
      </c>
      <c r="R226" s="9" t="str">
        <f t="shared" ref="R226" si="2385"><![CDATA[IF(OR(O227&""<>D226&"",O228&""<>D226&""),"You are not allowed to copy cells in the answer column. Press Ctrl-z immediately to attempt to fix this error.",S226)]]></f>
        <v>Input Accepted</v>
      </c>
      <c r="S226" s="9" t="str">
        <f>IF(AND(OR(H226="X",S227=6,C226=Labels!$C$49,C226=Labels!$C$46,AX226="Y"),Q227=""),Labels!$C$95,T226)</f>
        <v>Input Accepted</v>
      </c>
      <c r="T226" s="345" t="str">
        <f>IF(OR(S228=6,AND(S228&gt;0,S227=6)),Labels!$C$96,IF(S228=1,Labels!$C$143,U226))</f>
        <v>Input Accepted</v>
      </c>
      <c r="U226" s="9" t="str">
        <f>IF(AND(S228&gt;0,U228&lt;=U227),Labels!C$97,V226)</f>
        <v>Input Accepted</v>
      </c>
      <c r="V226" s="9" t="str">
        <f>IF(AND(S228&gt;0,Q228=""),Labels!$C$98,W226)</f>
        <v>Input Accepted</v>
      </c>
      <c r="W226" s="9" t="str">
        <f>IF(AND(S228=0,Q228&lt;&gt;""),Labels!$C$99,Labels!$C$92)</f>
        <v>Input Accepted</v>
      </c>
      <c r="Y226" s="9">
        <f t="shared" ref="Y226" si="2386">IF(H226="X",1,0)</f>
        <v>0</v>
      </c>
      <c r="Z226" s="9">
        <f>SUM(Y$7:Y226)</f>
        <v>0</v>
      </c>
      <c r="AA226" s="9" t="str">
        <f t="shared" ref="AA226" si="2387">Q227</f>
        <v>None</v>
      </c>
      <c r="AB226" s="9">
        <f t="shared" ref="AB226" si="2388">VLOOKUP(P227,$AI$2:$AN$5000,6,FALSE)</f>
        <v>21</v>
      </c>
      <c r="AC226" s="9" t="str">
        <f t="shared" ref="AC226" si="2389">Q228</f>
        <v/>
      </c>
      <c r="AD226" s="9">
        <f t="shared" ref="AD226" si="2390">IF(TRIM(F227)="",1,0)</f>
        <v>0</v>
      </c>
      <c r="AF226" s="346">
        <f t="shared" ref="AF226" si="2391">SUM($AD$7:$AD$5000)</f>
        <v>0</v>
      </c>
      <c r="AG226" s="9">
        <f>IF(AND(H226="X",C226=Labels!C268),1,0)</f>
        <v>0</v>
      </c>
      <c r="AI226" s="327" t="s">
        <v>1983</v>
      </c>
      <c r="AJ226" s="327">
        <v>1805162</v>
      </c>
      <c r="AK226" s="327">
        <v>5783280</v>
      </c>
      <c r="AL226" s="327">
        <v>2</v>
      </c>
      <c r="AM226" s="327">
        <v>2</v>
      </c>
      <c r="AN226" s="327">
        <v>21</v>
      </c>
      <c r="AO226" s="327">
        <v>1</v>
      </c>
      <c r="AP226" s="327">
        <v>0</v>
      </c>
      <c r="AQ226" s="327">
        <v>0</v>
      </c>
      <c r="AR226" s="327">
        <v>0</v>
      </c>
      <c r="AS226" s="327"/>
      <c r="AX226" s="9" t="s">
        <v>664</v>
      </c>
    </row>
    <row r="227" spans="1:50" ht="25.5">
      <c r="A227" s="211">
        <f t="shared" si="2116"/>
        <v>0</v>
      </c>
      <c r="B227" s="18" t="s">
        <v>1158</v>
      </c>
      <c r="C227" s="218" t="str">
        <f t="shared" ref="C227" si="2392">C226</f>
        <v>Minor Must</v>
      </c>
      <c r="D227" s="44" t="str">
        <f t="shared" ref="D227" si="2393">D226</f>
        <v>CB. 3.5</v>
      </c>
      <c r="E227" s="19" t="str">
        <f>Labels!$C$103</f>
        <v>Answer 1 / Comment</v>
      </c>
      <c r="F227" s="62" t="str">
        <f>$AI$205</f>
        <v>CB. 3.5 -Yes</v>
      </c>
      <c r="G227" s="46" t="s">
        <v>2826</v>
      </c>
      <c r="H227" s="20" t="str">
        <f t="shared" ref="H227:H228" si="2394">H226</f>
        <v/>
      </c>
      <c r="I227" s="20" t="str">
        <f t="shared" ref="I227:I228" si="2395">I226</f>
        <v/>
      </c>
      <c r="J227" s="20" t="str">
        <f t="shared" ref="J227:J228" si="2396">J226</f>
        <v/>
      </c>
      <c r="K227" s="20" t="str">
        <f t="shared" ref="K227:K228" si="2397">K226</f>
        <v>X</v>
      </c>
      <c r="L227" s="28" t="str">
        <f t="shared" ref="L227" si="2398">L226</f>
        <v/>
      </c>
      <c r="M227" s="21"/>
      <c r="N227" s="22" t="str">
        <f t="shared" ref="N227:N228" si="2399">LEFT(F227,FIND(" -",F227)-1)</f>
        <v>CB. 3.5</v>
      </c>
      <c r="O227" s="22" t="str">
        <f t="shared" ref="O227" si="2400">IF(ISERR(N227),D226,N227)</f>
        <v>CB. 3.5</v>
      </c>
      <c r="P227" s="22" t="str">
        <f t="shared" ref="P227:P228" si="2401">TRIM(F227&amp;"")</f>
        <v>CB. 3.5 -Yes</v>
      </c>
      <c r="Q227" s="22" t="str">
        <f t="shared" ref="Q227:Q228" si="2402">TRIM(G227&amp;"")</f>
        <v>None</v>
      </c>
      <c r="R227" s="9">
        <f t="shared" ref="R227:R228" si="2403">VLOOKUP(F227,$AI$2:$AM$5000,5,FALSE)</f>
        <v>2</v>
      </c>
      <c r="S227" s="9">
        <f t="shared" ref="S227:S228" si="2404">IF(ISNA(R227),0,R227)</f>
        <v>2</v>
      </c>
      <c r="T227" s="9">
        <f t="shared" ref="T227:T228" si="2405">VLOOKUP(F227,$AI$2:$AL$5000,4,FALSE)</f>
        <v>2</v>
      </c>
      <c r="U227" s="9">
        <f t="shared" ref="U227:U228" si="2406">IF(ISNA(T227),0,T227)</f>
        <v>2</v>
      </c>
      <c r="X227" s="9">
        <f t="shared" ref="X227:X228" si="2407">VLOOKUP(F227,$AI$2:$AL$5000,3,FALSE)</f>
        <v>5783241</v>
      </c>
      <c r="Y227" s="348"/>
      <c r="Z227" s="9">
        <f>SUM(Y$7:Y227)</f>
        <v>0</v>
      </c>
      <c r="AC227" s="349">
        <f t="shared" ref="AC227" si="2408">IF(ISNA(VLOOKUP(F227,$AI$2:$AS$5000,11,FALSE)),"", VLOOKUP(F227,$AI$2:$AS$5000,11,FALSE))</f>
        <v>0</v>
      </c>
      <c r="AI227" s="327" t="s">
        <v>1984</v>
      </c>
      <c r="AJ227" s="327">
        <v>1805163</v>
      </c>
      <c r="AK227" s="327">
        <v>5783284</v>
      </c>
      <c r="AL227" s="327">
        <v>0</v>
      </c>
      <c r="AM227" s="327">
        <v>6</v>
      </c>
      <c r="AN227" s="327">
        <v>21</v>
      </c>
      <c r="AO227" s="327">
        <v>1</v>
      </c>
      <c r="AP227" s="327">
        <v>0</v>
      </c>
      <c r="AQ227" s="327">
        <v>1</v>
      </c>
      <c r="AR227" s="327">
        <v>0</v>
      </c>
      <c r="AS227" s="327"/>
    </row>
    <row r="228" spans="1:50" ht="26.25" thickBot="1">
      <c r="A228" s="211">
        <f t="shared" si="2116"/>
        <v>0</v>
      </c>
      <c r="B228" s="23" t="str">
        <f t="shared" ref="B228:D228" si="2409">B226</f>
        <v>GGFV52FA</v>
      </c>
      <c r="C228" s="219" t="str">
        <f t="shared" si="2409"/>
        <v>Minor Must</v>
      </c>
      <c r="D228" s="45" t="str">
        <f t="shared" si="2409"/>
        <v>CB. 3.5</v>
      </c>
      <c r="E228" s="24" t="str">
        <f>Labels!$C$104</f>
        <v>Answer 2 / Evidence</v>
      </c>
      <c r="F228" s="221"/>
      <c r="G228" s="222"/>
      <c r="H228" s="25" t="str">
        <f t="shared" si="2394"/>
        <v/>
      </c>
      <c r="I228" s="25" t="str">
        <f t="shared" si="2395"/>
        <v/>
      </c>
      <c r="J228" s="25" t="str">
        <f t="shared" si="2396"/>
        <v/>
      </c>
      <c r="K228" s="25" t="str">
        <f t="shared" si="2397"/>
        <v>X</v>
      </c>
      <c r="L228" s="27" t="str">
        <f t="shared" ref="L228" si="2410">L226</f>
        <v/>
      </c>
      <c r="M228" s="21"/>
      <c r="N228" s="22" t="e">
        <f t="shared" si="2399"/>
        <v>#VALUE!</v>
      </c>
      <c r="O228" s="22" t="str">
        <f t="shared" ref="O228" si="2411">IF(ISERR(N228),D226,N228)</f>
        <v>CB. 3.5</v>
      </c>
      <c r="P228" s="22" t="str">
        <f t="shared" si="2401"/>
        <v/>
      </c>
      <c r="Q228" s="22" t="str">
        <f t="shared" si="2402"/>
        <v/>
      </c>
      <c r="R228" s="9" t="e">
        <f t="shared" si="2403"/>
        <v>#N/A</v>
      </c>
      <c r="S228" s="9">
        <f t="shared" si="2404"/>
        <v>0</v>
      </c>
      <c r="T228" s="9" t="e">
        <f t="shared" si="2405"/>
        <v>#N/A</v>
      </c>
      <c r="U228" s="9">
        <f t="shared" si="2406"/>
        <v>0</v>
      </c>
      <c r="V228" s="9">
        <f t="shared" ref="V228" si="2412">IF(U228=0,U227,U228)</f>
        <v>2</v>
      </c>
      <c r="W228" s="346">
        <v>2</v>
      </c>
      <c r="X228" s="9" t="e">
        <f t="shared" si="2407"/>
        <v>#N/A</v>
      </c>
      <c r="Y228" s="348"/>
      <c r="Z228" s="9">
        <f>SUM(Y$7:Y228)</f>
        <v>0</v>
      </c>
      <c r="AE228" s="9">
        <f t="shared" ref="AE228" si="2413">MIN(AH228,V228)</f>
        <v>2</v>
      </c>
      <c r="AH228" s="9">
        <v>2</v>
      </c>
      <c r="AI228" s="327" t="s">
        <v>1985</v>
      </c>
      <c r="AJ228" s="327">
        <v>1805163</v>
      </c>
      <c r="AK228" s="327">
        <v>5783283</v>
      </c>
      <c r="AL228" s="327">
        <v>0</v>
      </c>
      <c r="AM228" s="327">
        <v>5</v>
      </c>
      <c r="AN228" s="327">
        <v>21</v>
      </c>
      <c r="AO228" s="327">
        <v>0</v>
      </c>
      <c r="AP228" s="327">
        <v>1</v>
      </c>
      <c r="AQ228" s="327">
        <v>0</v>
      </c>
      <c r="AR228" s="327">
        <v>0</v>
      </c>
      <c r="AS228" s="327"/>
      <c r="AU228" s="9">
        <v>0</v>
      </c>
      <c r="AV228" s="9">
        <f>U227</f>
        <v>2</v>
      </c>
    </row>
    <row r="229" spans="1:50" ht="25.5">
      <c r="A229" s="211">
        <f t="shared" si="2116"/>
        <v>0</v>
      </c>
      <c r="B229" s="67" t="s">
        <v>1158</v>
      </c>
      <c r="C229" s="142" t="s">
        <v>1094</v>
      </c>
      <c r="D229" s="43" t="s">
        <v>2521</v>
      </c>
      <c r="E229" s="217" t="str">
        <f>Labels!$C$54</f>
        <v>Control Point</v>
      </c>
      <c r="F229" s="26" t="s">
        <v>2522</v>
      </c>
      <c r="G229" s="30" t="str">
        <f>IF(OR(ISERR(P230),ISERR(P231),ISERR(Q230),ISERR(Q231)),Labels!$C$94,Q229)</f>
        <v>Input Accepted</v>
      </c>
      <c r="H229" s="15" t="str">
        <f t="shared" ref="H229" si="2414">IF(F230&lt;&gt;"",IF(TRIM(VLOOKUP(F230,$AI$2:$AR$5000,8,FALSE))="1","X",""),"")</f>
        <v/>
      </c>
      <c r="I229" s="15" t="str">
        <f t="shared" ref="I229" si="2415">IF(F230&lt;&gt;"",IF(TRIM(VLOOKUP(F230,$AI$2:$AR$5000,9,FALSE))="1","X",""),"")</f>
        <v/>
      </c>
      <c r="J229" s="15" t="str">
        <f t="shared" ref="J229" si="2416">IF(TRIM(""&amp;G231)&lt;&gt;"","X","")</f>
        <v/>
      </c>
      <c r="K229" s="15" t="str">
        <f t="shared" ref="K229" si="2417">IF(TRIM(""&amp;G230)&lt;&gt;"","X","")</f>
        <v>X</v>
      </c>
      <c r="L229" s="31" t="str">
        <f>IF(G229&lt;&gt;Labels!$C$92,"X","")</f>
        <v/>
      </c>
      <c r="M229" s="16"/>
      <c r="N229" s="17">
        <v>1805148</v>
      </c>
      <c r="O229" s="17">
        <v>15573</v>
      </c>
      <c r="P229" s="17"/>
      <c r="Q229" s="22" t="str">
        <f>IF(F230="",Labels!$C$93,R229)</f>
        <v>Input Accepted</v>
      </c>
      <c r="R229" s="9" t="str">
        <f t="shared" ref="R229" si="2418"><![CDATA[IF(OR(O230&""<>D229&"",O231&""<>D229&""),"You are not allowed to copy cells in the answer column. Press Ctrl-z immediately to attempt to fix this error.",S229)]]></f>
        <v>Input Accepted</v>
      </c>
      <c r="S229" s="9" t="str">
        <f>IF(AND(OR(H229="X",S230=6,C229=Labels!$C$49,C229=Labels!$C$46,AX229="Y"),Q230=""),Labels!$C$95,T229)</f>
        <v>Input Accepted</v>
      </c>
      <c r="T229" s="345" t="str">
        <f>IF(OR(S231=6,AND(S231&gt;0,S230=6)),Labels!$C$96,IF(S231=1,Labels!$C$143,U229))</f>
        <v>Input Accepted</v>
      </c>
      <c r="U229" s="9" t="str">
        <f>IF(AND(S231&gt;0,U231&lt;=U230),Labels!C$97,V229)</f>
        <v>Input Accepted</v>
      </c>
      <c r="V229" s="9" t="str">
        <f>IF(AND(S231&gt;0,Q231=""),Labels!$C$98,W229)</f>
        <v>Input Accepted</v>
      </c>
      <c r="W229" s="9" t="str">
        <f>IF(AND(S231=0,Q231&lt;&gt;""),Labels!$C$99,Labels!$C$92)</f>
        <v>Input Accepted</v>
      </c>
      <c r="Y229" s="9">
        <f t="shared" ref="Y229" si="2419">IF(H229="X",1,0)</f>
        <v>0</v>
      </c>
      <c r="Z229" s="9">
        <f>SUM(Y$7:Y229)</f>
        <v>0</v>
      </c>
      <c r="AA229" s="9" t="str">
        <f t="shared" ref="AA229" si="2420">Q230</f>
        <v>None</v>
      </c>
      <c r="AB229" s="9">
        <f t="shared" ref="AB229" si="2421">VLOOKUP(P230,$AI$2:$AN$5000,6,FALSE)</f>
        <v>21</v>
      </c>
      <c r="AC229" s="9" t="str">
        <f t="shared" ref="AC229" si="2422">Q231</f>
        <v/>
      </c>
      <c r="AD229" s="9">
        <f t="shared" ref="AD229" si="2423">IF(TRIM(F230)="",1,0)</f>
        <v>0</v>
      </c>
      <c r="AF229" s="346">
        <f t="shared" ref="AF229" si="2424">SUM($AD$7:$AD$5000)</f>
        <v>0</v>
      </c>
      <c r="AG229" s="9">
        <f>IF(AND(H229="X",C229=Labels!C271),1,0)</f>
        <v>0</v>
      </c>
      <c r="AI229" s="327" t="s">
        <v>1986</v>
      </c>
      <c r="AJ229" s="327">
        <v>1805163</v>
      </c>
      <c r="AK229" s="327">
        <v>5783282</v>
      </c>
      <c r="AL229" s="327">
        <v>2</v>
      </c>
      <c r="AM229" s="327">
        <v>2</v>
      </c>
      <c r="AN229" s="327">
        <v>21</v>
      </c>
      <c r="AO229" s="327">
        <v>1</v>
      </c>
      <c r="AP229" s="327">
        <v>0</v>
      </c>
      <c r="AQ229" s="327">
        <v>0</v>
      </c>
      <c r="AR229" s="327">
        <v>0</v>
      </c>
      <c r="AS229" s="327"/>
      <c r="AX229" s="9" t="s">
        <v>664</v>
      </c>
    </row>
    <row r="230" spans="1:50" ht="25.5">
      <c r="A230" s="211">
        <f t="shared" si="2116"/>
        <v>0</v>
      </c>
      <c r="B230" s="18" t="s">
        <v>1158</v>
      </c>
      <c r="C230" s="218" t="str">
        <f t="shared" ref="C230" si="2425">C229</f>
        <v>Minor Must</v>
      </c>
      <c r="D230" s="44" t="str">
        <f t="shared" ref="D230" si="2426">D229</f>
        <v>CB. 3.6</v>
      </c>
      <c r="E230" s="19" t="str">
        <f>Labels!$C$103</f>
        <v>Answer 1 / Comment</v>
      </c>
      <c r="F230" s="62" t="str">
        <f>$AI$208</f>
        <v>CB. 3.6 -Yes</v>
      </c>
      <c r="G230" s="46" t="s">
        <v>2826</v>
      </c>
      <c r="H230" s="20" t="str">
        <f t="shared" ref="H230:H231" si="2427">H229</f>
        <v/>
      </c>
      <c r="I230" s="20" t="str">
        <f t="shared" ref="I230:I231" si="2428">I229</f>
        <v/>
      </c>
      <c r="J230" s="20" t="str">
        <f t="shared" ref="J230:J231" si="2429">J229</f>
        <v/>
      </c>
      <c r="K230" s="20" t="str">
        <f t="shared" ref="K230:K231" si="2430">K229</f>
        <v>X</v>
      </c>
      <c r="L230" s="28" t="str">
        <f t="shared" ref="L230" si="2431">L229</f>
        <v/>
      </c>
      <c r="M230" s="21"/>
      <c r="N230" s="22" t="str">
        <f t="shared" ref="N230:N231" si="2432">LEFT(F230,FIND(" -",F230)-1)</f>
        <v>CB. 3.6</v>
      </c>
      <c r="O230" s="22" t="str">
        <f t="shared" ref="O230" si="2433">IF(ISERR(N230),D229,N230)</f>
        <v>CB. 3.6</v>
      </c>
      <c r="P230" s="22" t="str">
        <f t="shared" ref="P230:P231" si="2434">TRIM(F230&amp;"")</f>
        <v>CB. 3.6 -Yes</v>
      </c>
      <c r="Q230" s="22" t="str">
        <f t="shared" ref="Q230:Q231" si="2435">TRIM(G230&amp;"")</f>
        <v>None</v>
      </c>
      <c r="R230" s="9">
        <f t="shared" ref="R230:R231" si="2436">VLOOKUP(F230,$AI$2:$AM$5000,5,FALSE)</f>
        <v>2</v>
      </c>
      <c r="S230" s="9">
        <f t="shared" ref="S230:S231" si="2437">IF(ISNA(R230),0,R230)</f>
        <v>2</v>
      </c>
      <c r="T230" s="9">
        <f t="shared" ref="T230:T231" si="2438">VLOOKUP(F230,$AI$2:$AL$5000,4,FALSE)</f>
        <v>2</v>
      </c>
      <c r="U230" s="9">
        <f t="shared" ref="U230:U231" si="2439">IF(ISNA(T230),0,T230)</f>
        <v>2</v>
      </c>
      <c r="X230" s="9">
        <f t="shared" ref="X230:X231" si="2440">VLOOKUP(F230,$AI$2:$AL$5000,3,FALSE)</f>
        <v>5783244</v>
      </c>
      <c r="Y230" s="348"/>
      <c r="Z230" s="9">
        <f>SUM(Y$7:Y230)</f>
        <v>0</v>
      </c>
      <c r="AC230" s="349">
        <f t="shared" ref="AC230" si="2441">IF(ISNA(VLOOKUP(F230,$AI$2:$AS$5000,11,FALSE)),"", VLOOKUP(F230,$AI$2:$AS$5000,11,FALSE))</f>
        <v>0</v>
      </c>
      <c r="AI230" s="327" t="s">
        <v>1987</v>
      </c>
      <c r="AJ230" s="327">
        <v>1805164</v>
      </c>
      <c r="AK230" s="327">
        <v>5783287</v>
      </c>
      <c r="AL230" s="327">
        <v>0</v>
      </c>
      <c r="AM230" s="327">
        <v>6</v>
      </c>
      <c r="AN230" s="327">
        <v>21</v>
      </c>
      <c r="AO230" s="327">
        <v>1</v>
      </c>
      <c r="AP230" s="327">
        <v>0</v>
      </c>
      <c r="AQ230" s="327">
        <v>1</v>
      </c>
      <c r="AR230" s="327">
        <v>0</v>
      </c>
      <c r="AS230" s="327"/>
    </row>
    <row r="231" spans="1:50" ht="26.25" thickBot="1">
      <c r="A231" s="211">
        <f t="shared" si="2116"/>
        <v>0</v>
      </c>
      <c r="B231" s="23" t="str">
        <f t="shared" ref="B231:D231" si="2442">B229</f>
        <v>GGFV52FA</v>
      </c>
      <c r="C231" s="219" t="str">
        <f t="shared" si="2442"/>
        <v>Minor Must</v>
      </c>
      <c r="D231" s="45" t="str">
        <f t="shared" si="2442"/>
        <v>CB. 3.6</v>
      </c>
      <c r="E231" s="24" t="str">
        <f>Labels!$C$104</f>
        <v>Answer 2 / Evidence</v>
      </c>
      <c r="F231" s="221"/>
      <c r="G231" s="222"/>
      <c r="H231" s="25" t="str">
        <f t="shared" si="2427"/>
        <v/>
      </c>
      <c r="I231" s="25" t="str">
        <f t="shared" si="2428"/>
        <v/>
      </c>
      <c r="J231" s="25" t="str">
        <f t="shared" si="2429"/>
        <v/>
      </c>
      <c r="K231" s="25" t="str">
        <f t="shared" si="2430"/>
        <v>X</v>
      </c>
      <c r="L231" s="27" t="str">
        <f t="shared" ref="L231" si="2443">L229</f>
        <v/>
      </c>
      <c r="M231" s="21"/>
      <c r="N231" s="22" t="e">
        <f t="shared" si="2432"/>
        <v>#VALUE!</v>
      </c>
      <c r="O231" s="22" t="str">
        <f t="shared" ref="O231" si="2444">IF(ISERR(N231),D229,N231)</f>
        <v>CB. 3.6</v>
      </c>
      <c r="P231" s="22" t="str">
        <f t="shared" si="2434"/>
        <v/>
      </c>
      <c r="Q231" s="22" t="str">
        <f t="shared" si="2435"/>
        <v/>
      </c>
      <c r="R231" s="9" t="e">
        <f t="shared" si="2436"/>
        <v>#N/A</v>
      </c>
      <c r="S231" s="9">
        <f t="shared" si="2437"/>
        <v>0</v>
      </c>
      <c r="T231" s="9" t="e">
        <f t="shared" si="2438"/>
        <v>#N/A</v>
      </c>
      <c r="U231" s="9">
        <f t="shared" si="2439"/>
        <v>0</v>
      </c>
      <c r="V231" s="9">
        <f t="shared" ref="V231" si="2445">IF(U231=0,U230,U231)</f>
        <v>2</v>
      </c>
      <c r="W231" s="346">
        <v>2</v>
      </c>
      <c r="X231" s="9" t="e">
        <f t="shared" si="2440"/>
        <v>#N/A</v>
      </c>
      <c r="Y231" s="348"/>
      <c r="Z231" s="9">
        <f>SUM(Y$7:Y231)</f>
        <v>0</v>
      </c>
      <c r="AE231" s="9">
        <f t="shared" ref="AE231" si="2446">MIN(AH231,V231)</f>
        <v>2</v>
      </c>
      <c r="AH231" s="9">
        <v>2</v>
      </c>
      <c r="AI231" s="327" t="s">
        <v>1988</v>
      </c>
      <c r="AJ231" s="327">
        <v>1805164</v>
      </c>
      <c r="AK231" s="327">
        <v>5783286</v>
      </c>
      <c r="AL231" s="327">
        <v>0</v>
      </c>
      <c r="AM231" s="327">
        <v>5</v>
      </c>
      <c r="AN231" s="327">
        <v>21</v>
      </c>
      <c r="AO231" s="327">
        <v>0</v>
      </c>
      <c r="AP231" s="327">
        <v>1</v>
      </c>
      <c r="AQ231" s="327">
        <v>0</v>
      </c>
      <c r="AR231" s="327">
        <v>0</v>
      </c>
      <c r="AS231" s="327"/>
      <c r="AU231" s="9">
        <v>0</v>
      </c>
      <c r="AV231" s="9">
        <f>U230</f>
        <v>2</v>
      </c>
    </row>
    <row r="232" spans="1:50" ht="25.5">
      <c r="A232" s="211">
        <f t="shared" si="2116"/>
        <v>0</v>
      </c>
      <c r="B232" s="67" t="s">
        <v>1158</v>
      </c>
      <c r="C232" s="142" t="s">
        <v>1094</v>
      </c>
      <c r="D232" s="43" t="s">
        <v>2523</v>
      </c>
      <c r="E232" s="217" t="str">
        <f>Labels!$C$54</f>
        <v>Control Point</v>
      </c>
      <c r="F232" s="26" t="s">
        <v>2524</v>
      </c>
      <c r="G232" s="30" t="str">
        <f>IF(OR(ISERR(P233),ISERR(P234),ISERR(Q233),ISERR(Q234)),Labels!$C$94,Q232)</f>
        <v>Input Accepted</v>
      </c>
      <c r="H232" s="15" t="str">
        <f t="shared" ref="H232" si="2447">IF(F233&lt;&gt;"",IF(TRIM(VLOOKUP(F233,$AI$2:$AR$5000,8,FALSE))="1","X",""),"")</f>
        <v/>
      </c>
      <c r="I232" s="15" t="str">
        <f t="shared" ref="I232" si="2448">IF(F233&lt;&gt;"",IF(TRIM(VLOOKUP(F233,$AI$2:$AR$5000,9,FALSE))="1","X",""),"")</f>
        <v/>
      </c>
      <c r="J232" s="15" t="str">
        <f t="shared" ref="J232" si="2449">IF(TRIM(""&amp;G234)&lt;&gt;"","X","")</f>
        <v/>
      </c>
      <c r="K232" s="15" t="str">
        <f t="shared" ref="K232" si="2450">IF(TRIM(""&amp;G233)&lt;&gt;"","X","")</f>
        <v>X</v>
      </c>
      <c r="L232" s="31" t="str">
        <f>IF(G232&lt;&gt;Labels!$C$92,"X","")</f>
        <v/>
      </c>
      <c r="M232" s="16"/>
      <c r="N232" s="17">
        <v>1805149</v>
      </c>
      <c r="O232" s="17">
        <v>15573</v>
      </c>
      <c r="P232" s="17"/>
      <c r="Q232" s="22" t="str">
        <f>IF(F233="",Labels!$C$93,R232)</f>
        <v>Input Accepted</v>
      </c>
      <c r="R232" s="9" t="str">
        <f t="shared" ref="R232" si="2451"><![CDATA[IF(OR(O233&""<>D232&"",O234&""<>D232&""),"You are not allowed to copy cells in the answer column. Press Ctrl-z immediately to attempt to fix this error.",S232)]]></f>
        <v>Input Accepted</v>
      </c>
      <c r="S232" s="9" t="str">
        <f>IF(AND(OR(H232="X",S233=6,C232=Labels!$C$49,C232=Labels!$C$46,AX232="Y"),Q233=""),Labels!$C$95,T232)</f>
        <v>Input Accepted</v>
      </c>
      <c r="T232" s="345" t="str">
        <f>IF(OR(S234=6,AND(S234&gt;0,S233=6)),Labels!$C$96,IF(S234=1,Labels!$C$143,U232))</f>
        <v>Input Accepted</v>
      </c>
      <c r="U232" s="9" t="str">
        <f>IF(AND(S234&gt;0,U234&lt;=U233),Labels!C$97,V232)</f>
        <v>Input Accepted</v>
      </c>
      <c r="V232" s="9" t="str">
        <f>IF(AND(S234&gt;0,Q234=""),Labels!$C$98,W232)</f>
        <v>Input Accepted</v>
      </c>
      <c r="W232" s="9" t="str">
        <f>IF(AND(S234=0,Q234&lt;&gt;""),Labels!$C$99,Labels!$C$92)</f>
        <v>Input Accepted</v>
      </c>
      <c r="Y232" s="9">
        <f t="shared" ref="Y232" si="2452">IF(H232="X",1,0)</f>
        <v>0</v>
      </c>
      <c r="Z232" s="9">
        <f>SUM(Y$7:Y232)</f>
        <v>0</v>
      </c>
      <c r="AA232" s="9" t="str">
        <f t="shared" ref="AA232" si="2453">Q233</f>
        <v>None</v>
      </c>
      <c r="AB232" s="9">
        <f t="shared" ref="AB232" si="2454">VLOOKUP(P233,$AI$2:$AN$5000,6,FALSE)</f>
        <v>21</v>
      </c>
      <c r="AC232" s="9" t="str">
        <f t="shared" ref="AC232" si="2455">Q234</f>
        <v/>
      </c>
      <c r="AD232" s="9">
        <f t="shared" ref="AD232" si="2456">IF(TRIM(F233)="",1,0)</f>
        <v>0</v>
      </c>
      <c r="AF232" s="346">
        <f t="shared" ref="AF232" si="2457">SUM($AD$7:$AD$5000)</f>
        <v>0</v>
      </c>
      <c r="AG232" s="9">
        <f>IF(AND(H232="X",C232=Labels!C274),1,0)</f>
        <v>0</v>
      </c>
      <c r="AI232" s="327" t="s">
        <v>1989</v>
      </c>
      <c r="AJ232" s="327">
        <v>1805164</v>
      </c>
      <c r="AK232" s="327">
        <v>5783285</v>
      </c>
      <c r="AL232" s="327">
        <v>2</v>
      </c>
      <c r="AM232" s="327">
        <v>2</v>
      </c>
      <c r="AN232" s="327">
        <v>21</v>
      </c>
      <c r="AO232" s="327">
        <v>1</v>
      </c>
      <c r="AP232" s="327">
        <v>0</v>
      </c>
      <c r="AQ232" s="327">
        <v>0</v>
      </c>
      <c r="AR232" s="327">
        <v>0</v>
      </c>
      <c r="AS232" s="327"/>
      <c r="AX232" s="9" t="s">
        <v>664</v>
      </c>
    </row>
    <row r="233" spans="1:50" ht="25.5">
      <c r="A233" s="211">
        <f t="shared" si="2116"/>
        <v>0</v>
      </c>
      <c r="B233" s="18" t="s">
        <v>1158</v>
      </c>
      <c r="C233" s="218" t="str">
        <f t="shared" ref="C233" si="2458">C232</f>
        <v>Minor Must</v>
      </c>
      <c r="D233" s="44" t="str">
        <f t="shared" ref="D233" si="2459">D232</f>
        <v>CB. 3.7</v>
      </c>
      <c r="E233" s="19" t="str">
        <f>Labels!$C$103</f>
        <v>Answer 1 / Comment</v>
      </c>
      <c r="F233" s="62" t="str">
        <f>$AI$211</f>
        <v>CB. 3.7 -Yes</v>
      </c>
      <c r="G233" s="46" t="s">
        <v>2826</v>
      </c>
      <c r="H233" s="20" t="str">
        <f t="shared" ref="H233:H234" si="2460">H232</f>
        <v/>
      </c>
      <c r="I233" s="20" t="str">
        <f t="shared" ref="I233:I234" si="2461">I232</f>
        <v/>
      </c>
      <c r="J233" s="20" t="str">
        <f t="shared" ref="J233:J234" si="2462">J232</f>
        <v/>
      </c>
      <c r="K233" s="20" t="str">
        <f t="shared" ref="K233:K234" si="2463">K232</f>
        <v>X</v>
      </c>
      <c r="L233" s="28" t="str">
        <f t="shared" ref="L233" si="2464">L232</f>
        <v/>
      </c>
      <c r="M233" s="21"/>
      <c r="N233" s="22" t="str">
        <f t="shared" ref="N233:N234" si="2465">LEFT(F233,FIND(" -",F233)-1)</f>
        <v>CB. 3.7</v>
      </c>
      <c r="O233" s="22" t="str">
        <f t="shared" ref="O233" si="2466">IF(ISERR(N233),D232,N233)</f>
        <v>CB. 3.7</v>
      </c>
      <c r="P233" s="22" t="str">
        <f t="shared" ref="P233:P234" si="2467">TRIM(F233&amp;"")</f>
        <v>CB. 3.7 -Yes</v>
      </c>
      <c r="Q233" s="22" t="str">
        <f t="shared" ref="Q233:Q234" si="2468">TRIM(G233&amp;"")</f>
        <v>None</v>
      </c>
      <c r="R233" s="9">
        <f t="shared" ref="R233:R234" si="2469">VLOOKUP(F233,$AI$2:$AM$5000,5,FALSE)</f>
        <v>2</v>
      </c>
      <c r="S233" s="9">
        <f t="shared" ref="S233:S234" si="2470">IF(ISNA(R233),0,R233)</f>
        <v>2</v>
      </c>
      <c r="T233" s="9">
        <f t="shared" ref="T233:T234" si="2471">VLOOKUP(F233,$AI$2:$AL$5000,4,FALSE)</f>
        <v>2</v>
      </c>
      <c r="U233" s="9">
        <f t="shared" ref="U233:U234" si="2472">IF(ISNA(T233),0,T233)</f>
        <v>2</v>
      </c>
      <c r="X233" s="9">
        <f t="shared" ref="X233:X234" si="2473">VLOOKUP(F233,$AI$2:$AL$5000,3,FALSE)</f>
        <v>5783247</v>
      </c>
      <c r="Y233" s="348"/>
      <c r="Z233" s="9">
        <f>SUM(Y$7:Y233)</f>
        <v>0</v>
      </c>
      <c r="AC233" s="349">
        <f t="shared" ref="AC233" si="2474">IF(ISNA(VLOOKUP(F233,$AI$2:$AS$5000,11,FALSE)),"", VLOOKUP(F233,$AI$2:$AS$5000,11,FALSE))</f>
        <v>0</v>
      </c>
      <c r="AI233" s="327" t="s">
        <v>1990</v>
      </c>
      <c r="AJ233" s="327">
        <v>1805165</v>
      </c>
      <c r="AK233" s="327">
        <v>5783290</v>
      </c>
      <c r="AL233" s="327">
        <v>0</v>
      </c>
      <c r="AM233" s="327">
        <v>6</v>
      </c>
      <c r="AN233" s="327">
        <v>21</v>
      </c>
      <c r="AO233" s="327">
        <v>1</v>
      </c>
      <c r="AP233" s="327">
        <v>0</v>
      </c>
      <c r="AQ233" s="327">
        <v>1</v>
      </c>
      <c r="AR233" s="327">
        <v>0</v>
      </c>
      <c r="AS233" s="327"/>
    </row>
    <row r="234" spans="1:50" ht="26.25" thickBot="1">
      <c r="A234" s="211">
        <f t="shared" si="2116"/>
        <v>0</v>
      </c>
      <c r="B234" s="23" t="str">
        <f t="shared" ref="B234:D234" si="2475">B232</f>
        <v>GGFV52FA</v>
      </c>
      <c r="C234" s="219" t="str">
        <f t="shared" si="2475"/>
        <v>Minor Must</v>
      </c>
      <c r="D234" s="45" t="str">
        <f t="shared" si="2475"/>
        <v>CB. 3.7</v>
      </c>
      <c r="E234" s="24" t="str">
        <f>Labels!$C$104</f>
        <v>Answer 2 / Evidence</v>
      </c>
      <c r="F234" s="221"/>
      <c r="G234" s="222"/>
      <c r="H234" s="25" t="str">
        <f t="shared" si="2460"/>
        <v/>
      </c>
      <c r="I234" s="25" t="str">
        <f t="shared" si="2461"/>
        <v/>
      </c>
      <c r="J234" s="25" t="str">
        <f t="shared" si="2462"/>
        <v/>
      </c>
      <c r="K234" s="25" t="str">
        <f t="shared" si="2463"/>
        <v>X</v>
      </c>
      <c r="L234" s="27" t="str">
        <f t="shared" ref="L234" si="2476">L232</f>
        <v/>
      </c>
      <c r="M234" s="21"/>
      <c r="N234" s="22" t="e">
        <f t="shared" si="2465"/>
        <v>#VALUE!</v>
      </c>
      <c r="O234" s="22" t="str">
        <f t="shared" ref="O234" si="2477">IF(ISERR(N234),D232,N234)</f>
        <v>CB. 3.7</v>
      </c>
      <c r="P234" s="22" t="str">
        <f t="shared" si="2467"/>
        <v/>
      </c>
      <c r="Q234" s="22" t="str">
        <f t="shared" si="2468"/>
        <v/>
      </c>
      <c r="R234" s="9" t="e">
        <f t="shared" si="2469"/>
        <v>#N/A</v>
      </c>
      <c r="S234" s="9">
        <f t="shared" si="2470"/>
        <v>0</v>
      </c>
      <c r="T234" s="9" t="e">
        <f t="shared" si="2471"/>
        <v>#N/A</v>
      </c>
      <c r="U234" s="9">
        <f t="shared" si="2472"/>
        <v>0</v>
      </c>
      <c r="V234" s="9">
        <f t="shared" ref="V234" si="2478">IF(U234=0,U233,U234)</f>
        <v>2</v>
      </c>
      <c r="W234" s="346">
        <v>2</v>
      </c>
      <c r="X234" s="9" t="e">
        <f t="shared" si="2473"/>
        <v>#N/A</v>
      </c>
      <c r="Y234" s="348"/>
      <c r="Z234" s="9">
        <f>SUM(Y$7:Y234)</f>
        <v>0</v>
      </c>
      <c r="AE234" s="9">
        <f t="shared" ref="AE234" si="2479">MIN(AH234,V234)</f>
        <v>2</v>
      </c>
      <c r="AH234" s="9">
        <v>2</v>
      </c>
      <c r="AI234" s="327" t="s">
        <v>1991</v>
      </c>
      <c r="AJ234" s="327">
        <v>1805165</v>
      </c>
      <c r="AK234" s="327">
        <v>5783289</v>
      </c>
      <c r="AL234" s="327">
        <v>0</v>
      </c>
      <c r="AM234" s="327">
        <v>5</v>
      </c>
      <c r="AN234" s="327">
        <v>21</v>
      </c>
      <c r="AO234" s="327">
        <v>0</v>
      </c>
      <c r="AP234" s="327">
        <v>1</v>
      </c>
      <c r="AQ234" s="327">
        <v>0</v>
      </c>
      <c r="AR234" s="327">
        <v>0</v>
      </c>
      <c r="AS234" s="327"/>
      <c r="AU234" s="9">
        <v>0</v>
      </c>
      <c r="AV234" s="9">
        <f>U233</f>
        <v>2</v>
      </c>
    </row>
    <row r="235" spans="1:50" ht="280.5">
      <c r="A235" s="211">
        <f t="shared" si="2116"/>
        <v>0</v>
      </c>
      <c r="B235" s="67" t="s">
        <v>1158</v>
      </c>
      <c r="C235" s="142" t="s">
        <v>1094</v>
      </c>
      <c r="D235" s="43" t="s">
        <v>2525</v>
      </c>
      <c r="E235" s="217" t="str">
        <f>Labels!$C$54</f>
        <v>Control Point</v>
      </c>
      <c r="F235" s="26" t="s">
        <v>2526</v>
      </c>
      <c r="G235" s="30" t="str">
        <f>IF(OR(ISERR(P236),ISERR(P237),ISERR(Q236),ISERR(Q237)),Labels!$C$94,Q235)</f>
        <v>Input Accepted</v>
      </c>
      <c r="H235" s="15" t="str">
        <f t="shared" ref="H235" si="2480">IF(F236&lt;&gt;"",IF(TRIM(VLOOKUP(F236,$AI$2:$AR$5000,8,FALSE))="1","X",""),"")</f>
        <v/>
      </c>
      <c r="I235" s="15" t="str">
        <f t="shared" ref="I235" si="2481">IF(F236&lt;&gt;"",IF(TRIM(VLOOKUP(F236,$AI$2:$AR$5000,9,FALSE))="1","X",""),"")</f>
        <v/>
      </c>
      <c r="J235" s="15" t="str">
        <f t="shared" ref="J235" si="2482">IF(TRIM(""&amp;G237)&lt;&gt;"","X","")</f>
        <v/>
      </c>
      <c r="K235" s="15" t="str">
        <f t="shared" ref="K235" si="2483">IF(TRIM(""&amp;G236)&lt;&gt;"","X","")</f>
        <v/>
      </c>
      <c r="L235" s="31" t="str">
        <f>IF(G235&lt;&gt;Labels!$C$92,"X","")</f>
        <v/>
      </c>
      <c r="M235" s="16"/>
      <c r="N235" s="17">
        <v>1805156</v>
      </c>
      <c r="O235" s="17">
        <v>15573</v>
      </c>
      <c r="P235" s="17"/>
      <c r="Q235" s="22" t="str">
        <f>IF(F236="",Labels!$C$93,R235)</f>
        <v>Input Accepted</v>
      </c>
      <c r="R235" s="9" t="str">
        <f t="shared" ref="R235" si="2484"><![CDATA[IF(OR(O236&""<>D235&"",O237&""<>D235&""),"You are not allowed to copy cells in the answer column. Press Ctrl-z immediately to attempt to fix this error.",S235)]]></f>
        <v>Input Accepted</v>
      </c>
      <c r="S235" s="9" t="str">
        <f>IF(AND(OR(H235="X",S236=6,C235=Labels!$C$49,C235=Labels!$C$46,AX235="Y"),Q236=""),Labels!$C$95,T235)</f>
        <v>Input Accepted</v>
      </c>
      <c r="T235" s="345" t="str">
        <f>IF(OR(S237=6,AND(S237&gt;0,S236=6)),Labels!$C$96,IF(S237=1,Labels!$C$143,U235))</f>
        <v>Input Accepted</v>
      </c>
      <c r="U235" s="9" t="str">
        <f>IF(AND(S237&gt;0,U237&lt;=U236),Labels!C$97,V235)</f>
        <v>Input Accepted</v>
      </c>
      <c r="V235" s="9" t="str">
        <f>IF(AND(S237&gt;0,Q237=""),Labels!$C$98,W235)</f>
        <v>Input Accepted</v>
      </c>
      <c r="W235" s="9" t="str">
        <f>IF(AND(S237=0,Q237&lt;&gt;""),Labels!$C$99,Labels!$C$92)</f>
        <v>Input Accepted</v>
      </c>
      <c r="Y235" s="9">
        <f t="shared" ref="Y235" si="2485">IF(H235="X",1,0)</f>
        <v>0</v>
      </c>
      <c r="Z235" s="9">
        <f>SUM(Y$7:Y235)</f>
        <v>0</v>
      </c>
      <c r="AA235" s="9" t="str">
        <f t="shared" ref="AA235" si="2486">Q236</f>
        <v/>
      </c>
      <c r="AB235" s="9">
        <f t="shared" ref="AB235" si="2487">VLOOKUP(P236,$AI$2:$AN$5000,6,FALSE)</f>
        <v>21</v>
      </c>
      <c r="AC235" s="9" t="str">
        <f t="shared" ref="AC235" si="2488">Q237</f>
        <v/>
      </c>
      <c r="AD235" s="9">
        <f t="shared" ref="AD235" si="2489">IF(TRIM(F236)="",1,0)</f>
        <v>0</v>
      </c>
      <c r="AF235" s="346">
        <f t="shared" ref="AF235" si="2490">SUM($AD$7:$AD$5000)</f>
        <v>0</v>
      </c>
      <c r="AG235" s="9">
        <f>IF(AND(H235="X",C235=Labels!C277),1,0)</f>
        <v>0</v>
      </c>
      <c r="AI235" s="327" t="s">
        <v>1992</v>
      </c>
      <c r="AJ235" s="327">
        <v>1805165</v>
      </c>
      <c r="AK235" s="327">
        <v>5783288</v>
      </c>
      <c r="AL235" s="327">
        <v>2</v>
      </c>
      <c r="AM235" s="327">
        <v>2</v>
      </c>
      <c r="AN235" s="327">
        <v>21</v>
      </c>
      <c r="AO235" s="327">
        <v>1</v>
      </c>
      <c r="AP235" s="327">
        <v>0</v>
      </c>
      <c r="AQ235" s="327">
        <v>0</v>
      </c>
      <c r="AR235" s="327">
        <v>0</v>
      </c>
      <c r="AS235" s="327"/>
      <c r="AX235" s="9" t="s">
        <v>663</v>
      </c>
    </row>
    <row r="236" spans="1:50" ht="25.5">
      <c r="A236" s="211">
        <f t="shared" si="2116"/>
        <v>0</v>
      </c>
      <c r="B236" s="18" t="s">
        <v>1158</v>
      </c>
      <c r="C236" s="218" t="str">
        <f t="shared" ref="C236" si="2491">C235</f>
        <v>Minor Must</v>
      </c>
      <c r="D236" s="44" t="str">
        <f t="shared" ref="D236" si="2492">D235</f>
        <v>CB. 4.1.1</v>
      </c>
      <c r="E236" s="19" t="str">
        <f>Labels!$C$103</f>
        <v>Answer 1 / Comment</v>
      </c>
      <c r="F236" s="62" t="str">
        <f>$AI$214</f>
        <v>CB. 4.1.1 -Yes</v>
      </c>
      <c r="G236" s="46"/>
      <c r="H236" s="20" t="str">
        <f t="shared" ref="H236:H237" si="2493">H235</f>
        <v/>
      </c>
      <c r="I236" s="20" t="str">
        <f t="shared" ref="I236:I237" si="2494">I235</f>
        <v/>
      </c>
      <c r="J236" s="20" t="str">
        <f t="shared" ref="J236:J237" si="2495">J235</f>
        <v/>
      </c>
      <c r="K236" s="20" t="str">
        <f t="shared" ref="K236:K237" si="2496">K235</f>
        <v/>
      </c>
      <c r="L236" s="28" t="str">
        <f t="shared" ref="L236" si="2497">L235</f>
        <v/>
      </c>
      <c r="M236" s="21"/>
      <c r="N236" s="22" t="str">
        <f t="shared" ref="N236:N237" si="2498">LEFT(F236,FIND(" -",F236)-1)</f>
        <v>CB. 4.1.1</v>
      </c>
      <c r="O236" s="22" t="str">
        <f t="shared" ref="O236" si="2499">IF(ISERR(N236),D235,N236)</f>
        <v>CB. 4.1.1</v>
      </c>
      <c r="P236" s="22" t="str">
        <f t="shared" ref="P236:P237" si="2500">TRIM(F236&amp;"")</f>
        <v>CB. 4.1.1 -Yes</v>
      </c>
      <c r="Q236" s="22" t="str">
        <f t="shared" ref="Q236:Q237" si="2501">TRIM(G236&amp;"")</f>
        <v/>
      </c>
      <c r="R236" s="9">
        <f t="shared" ref="R236:R237" si="2502">VLOOKUP(F236,$AI$2:$AM$5000,5,FALSE)</f>
        <v>2</v>
      </c>
      <c r="S236" s="9">
        <f t="shared" ref="S236:S237" si="2503">IF(ISNA(R236),0,R236)</f>
        <v>2</v>
      </c>
      <c r="T236" s="9">
        <f t="shared" ref="T236:T237" si="2504">VLOOKUP(F236,$AI$2:$AL$5000,4,FALSE)</f>
        <v>2</v>
      </c>
      <c r="U236" s="9">
        <f t="shared" ref="U236:U237" si="2505">IF(ISNA(T236),0,T236)</f>
        <v>2</v>
      </c>
      <c r="X236" s="9">
        <f t="shared" ref="X236:X237" si="2506">VLOOKUP(F236,$AI$2:$AL$5000,3,FALSE)</f>
        <v>5783267</v>
      </c>
      <c r="Y236" s="348"/>
      <c r="Z236" s="9">
        <f>SUM(Y$7:Y236)</f>
        <v>0</v>
      </c>
      <c r="AC236" s="349">
        <f t="shared" ref="AC236" si="2507">IF(ISNA(VLOOKUP(F236,$AI$2:$AS$5000,11,FALSE)),"", VLOOKUP(F236,$AI$2:$AS$5000,11,FALSE))</f>
        <v>0</v>
      </c>
      <c r="AI236" s="327" t="s">
        <v>1993</v>
      </c>
      <c r="AJ236" s="327">
        <v>1805166</v>
      </c>
      <c r="AK236" s="327">
        <v>5783293</v>
      </c>
      <c r="AL236" s="327">
        <v>0</v>
      </c>
      <c r="AM236" s="327">
        <v>6</v>
      </c>
      <c r="AN236" s="327">
        <v>21</v>
      </c>
      <c r="AO236" s="327">
        <v>1</v>
      </c>
      <c r="AP236" s="327">
        <v>0</v>
      </c>
      <c r="AQ236" s="327">
        <v>1</v>
      </c>
      <c r="AR236" s="327">
        <v>0</v>
      </c>
      <c r="AS236" s="327"/>
    </row>
    <row r="237" spans="1:50" ht="26.25" thickBot="1">
      <c r="A237" s="211">
        <f t="shared" si="2116"/>
        <v>0</v>
      </c>
      <c r="B237" s="23" t="str">
        <f t="shared" ref="B237:D237" si="2508">B235</f>
        <v>GGFV52FA</v>
      </c>
      <c r="C237" s="219" t="str">
        <f t="shared" si="2508"/>
        <v>Minor Must</v>
      </c>
      <c r="D237" s="45" t="str">
        <f t="shared" si="2508"/>
        <v>CB. 4.1.1</v>
      </c>
      <c r="E237" s="24" t="str">
        <f>Labels!$C$104</f>
        <v>Answer 2 / Evidence</v>
      </c>
      <c r="F237" s="221"/>
      <c r="G237" s="222"/>
      <c r="H237" s="25" t="str">
        <f t="shared" si="2493"/>
        <v/>
      </c>
      <c r="I237" s="25" t="str">
        <f t="shared" si="2494"/>
        <v/>
      </c>
      <c r="J237" s="25" t="str">
        <f t="shared" si="2495"/>
        <v/>
      </c>
      <c r="K237" s="25" t="str">
        <f t="shared" si="2496"/>
        <v/>
      </c>
      <c r="L237" s="27" t="str">
        <f t="shared" ref="L237" si="2509">L235</f>
        <v/>
      </c>
      <c r="M237" s="21"/>
      <c r="N237" s="22" t="e">
        <f t="shared" si="2498"/>
        <v>#VALUE!</v>
      </c>
      <c r="O237" s="22" t="str">
        <f t="shared" ref="O237" si="2510">IF(ISERR(N237),D235,N237)</f>
        <v>CB. 4.1.1</v>
      </c>
      <c r="P237" s="22" t="str">
        <f t="shared" si="2500"/>
        <v/>
      </c>
      <c r="Q237" s="22" t="str">
        <f t="shared" si="2501"/>
        <v/>
      </c>
      <c r="R237" s="9" t="e">
        <f t="shared" si="2502"/>
        <v>#N/A</v>
      </c>
      <c r="S237" s="9">
        <f t="shared" si="2503"/>
        <v>0</v>
      </c>
      <c r="T237" s="9" t="e">
        <f t="shared" si="2504"/>
        <v>#N/A</v>
      </c>
      <c r="U237" s="9">
        <f t="shared" si="2505"/>
        <v>0</v>
      </c>
      <c r="V237" s="9">
        <f t="shared" ref="V237" si="2511">IF(U237=0,U236,U237)</f>
        <v>2</v>
      </c>
      <c r="W237" s="346">
        <v>2</v>
      </c>
      <c r="X237" s="9" t="e">
        <f t="shared" si="2506"/>
        <v>#N/A</v>
      </c>
      <c r="Y237" s="348"/>
      <c r="Z237" s="9">
        <f>SUM(Y$7:Y237)</f>
        <v>0</v>
      </c>
      <c r="AE237" s="9">
        <f t="shared" ref="AE237" si="2512">MIN(AH237,V237)</f>
        <v>2</v>
      </c>
      <c r="AH237" s="9">
        <v>2</v>
      </c>
      <c r="AI237" s="327" t="s">
        <v>1994</v>
      </c>
      <c r="AJ237" s="327">
        <v>1805166</v>
      </c>
      <c r="AK237" s="327">
        <v>5783292</v>
      </c>
      <c r="AL237" s="327">
        <v>0</v>
      </c>
      <c r="AM237" s="327">
        <v>5</v>
      </c>
      <c r="AN237" s="327">
        <v>21</v>
      </c>
      <c r="AO237" s="327">
        <v>0</v>
      </c>
      <c r="AP237" s="327">
        <v>1</v>
      </c>
      <c r="AQ237" s="327">
        <v>0</v>
      </c>
      <c r="AR237" s="327">
        <v>0</v>
      </c>
      <c r="AS237" s="327"/>
      <c r="AU237" s="9">
        <v>0</v>
      </c>
      <c r="AV237" s="9">
        <f>U236</f>
        <v>2</v>
      </c>
    </row>
    <row r="238" spans="1:50" ht="153">
      <c r="A238" s="211">
        <f t="shared" si="2116"/>
        <v>0</v>
      </c>
      <c r="B238" s="67" t="s">
        <v>1158</v>
      </c>
      <c r="C238" s="142" t="s">
        <v>1094</v>
      </c>
      <c r="D238" s="43" t="s">
        <v>2527</v>
      </c>
      <c r="E238" s="217" t="str">
        <f>Labels!$C$54</f>
        <v>Control Point</v>
      </c>
      <c r="F238" s="26" t="s">
        <v>2528</v>
      </c>
      <c r="G238" s="30" t="str">
        <f>IF(OR(ISERR(P239),ISERR(P240),ISERR(Q239),ISERR(Q240)),Labels!$C$94,Q238)</f>
        <v>Input Accepted</v>
      </c>
      <c r="H238" s="15" t="str">
        <f t="shared" ref="H238" si="2513">IF(F239&lt;&gt;"",IF(TRIM(VLOOKUP(F239,$AI$2:$AR$5000,8,FALSE))="1","X",""),"")</f>
        <v/>
      </c>
      <c r="I238" s="15" t="str">
        <f t="shared" ref="I238" si="2514">IF(F239&lt;&gt;"",IF(TRIM(VLOOKUP(F239,$AI$2:$AR$5000,9,FALSE))="1","X",""),"")</f>
        <v/>
      </c>
      <c r="J238" s="15" t="str">
        <f t="shared" ref="J238" si="2515">IF(TRIM(""&amp;G240)&lt;&gt;"","X","")</f>
        <v/>
      </c>
      <c r="K238" s="15" t="str">
        <f t="shared" ref="K238" si="2516">IF(TRIM(""&amp;G239)&lt;&gt;"","X","")</f>
        <v>X</v>
      </c>
      <c r="L238" s="31" t="str">
        <f>IF(G238&lt;&gt;Labels!$C$92,"X","")</f>
        <v/>
      </c>
      <c r="M238" s="16"/>
      <c r="N238" s="17">
        <v>1805157</v>
      </c>
      <c r="O238" s="17">
        <v>15573</v>
      </c>
      <c r="P238" s="17"/>
      <c r="Q238" s="22" t="str">
        <f>IF(F239="",Labels!$C$93,R238)</f>
        <v>Input Accepted</v>
      </c>
      <c r="R238" s="9" t="str">
        <f t="shared" ref="R238" si="2517"><![CDATA[IF(OR(O239&""<>D238&"",O240&""<>D238&""),"You are not allowed to copy cells in the answer column. Press Ctrl-z immediately to attempt to fix this error.",S238)]]></f>
        <v>Input Accepted</v>
      </c>
      <c r="S238" s="9" t="str">
        <f>IF(AND(OR(H238="X",S239=6,C238=Labels!$C$49,C238=Labels!$C$46,AX238="Y"),Q239=""),Labels!$C$95,T238)</f>
        <v>Input Accepted</v>
      </c>
      <c r="T238" s="345" t="str">
        <f>IF(OR(S240=6,AND(S240&gt;0,S239=6)),Labels!$C$96,IF(S240=1,Labels!$C$143,U238))</f>
        <v>Input Accepted</v>
      </c>
      <c r="U238" s="9" t="str">
        <f>IF(AND(S240&gt;0,U240&lt;=U239),Labels!C$97,V238)</f>
        <v>Input Accepted</v>
      </c>
      <c r="V238" s="9" t="str">
        <f>IF(AND(S240&gt;0,Q240=""),Labels!$C$98,W238)</f>
        <v>Input Accepted</v>
      </c>
      <c r="W238" s="9" t="str">
        <f>IF(AND(S240=0,Q240&lt;&gt;""),Labels!$C$99,Labels!$C$92)</f>
        <v>Input Accepted</v>
      </c>
      <c r="Y238" s="9">
        <f t="shared" ref="Y238" si="2518">IF(H238="X",1,0)</f>
        <v>0</v>
      </c>
      <c r="Z238" s="9">
        <f>SUM(Y$7:Y238)</f>
        <v>0</v>
      </c>
      <c r="AA238" s="9" t="str">
        <f t="shared" ref="AA238" si="2519">Q239</f>
        <v>None</v>
      </c>
      <c r="AB238" s="9">
        <f t="shared" ref="AB238" si="2520">VLOOKUP(P239,$AI$2:$AN$5000,6,FALSE)</f>
        <v>21</v>
      </c>
      <c r="AC238" s="9" t="str">
        <f t="shared" ref="AC238" si="2521">Q240</f>
        <v/>
      </c>
      <c r="AD238" s="9">
        <f t="shared" ref="AD238" si="2522">IF(TRIM(F239)="",1,0)</f>
        <v>0</v>
      </c>
      <c r="AF238" s="346">
        <f t="shared" ref="AF238" si="2523">SUM($AD$7:$AD$5000)</f>
        <v>0</v>
      </c>
      <c r="AG238" s="9">
        <f>IF(AND(H238="X",C238=Labels!C280),1,0)</f>
        <v>0</v>
      </c>
      <c r="AI238" s="327" t="s">
        <v>1995</v>
      </c>
      <c r="AJ238" s="327">
        <v>1805166</v>
      </c>
      <c r="AK238" s="327">
        <v>5783291</v>
      </c>
      <c r="AL238" s="327">
        <v>2</v>
      </c>
      <c r="AM238" s="327">
        <v>2</v>
      </c>
      <c r="AN238" s="327">
        <v>21</v>
      </c>
      <c r="AO238" s="327">
        <v>1</v>
      </c>
      <c r="AP238" s="327">
        <v>0</v>
      </c>
      <c r="AQ238" s="327">
        <v>0</v>
      </c>
      <c r="AR238" s="327">
        <v>0</v>
      </c>
      <c r="AS238" s="327"/>
      <c r="AX238" s="9" t="s">
        <v>664</v>
      </c>
    </row>
    <row r="239" spans="1:50" ht="25.5">
      <c r="A239" s="211">
        <f t="shared" si="2116"/>
        <v>0</v>
      </c>
      <c r="B239" s="18" t="s">
        <v>1158</v>
      </c>
      <c r="C239" s="218" t="str">
        <f t="shared" ref="C239" si="2524">C238</f>
        <v>Minor Must</v>
      </c>
      <c r="D239" s="44" t="str">
        <f t="shared" ref="D239" si="2525">D238</f>
        <v>CB. 4.2.1</v>
      </c>
      <c r="E239" s="19" t="str">
        <f>Labels!$C$103</f>
        <v>Answer 1 / Comment</v>
      </c>
      <c r="F239" s="62" t="str">
        <f>$AI$216</f>
        <v>CB. 4.2.1 -Yes</v>
      </c>
      <c r="G239" s="46" t="s">
        <v>2826</v>
      </c>
      <c r="H239" s="20" t="str">
        <f t="shared" ref="H239:H240" si="2526">H238</f>
        <v/>
      </c>
      <c r="I239" s="20" t="str">
        <f t="shared" ref="I239:I240" si="2527">I238</f>
        <v/>
      </c>
      <c r="J239" s="20" t="str">
        <f t="shared" ref="J239:J240" si="2528">J238</f>
        <v/>
      </c>
      <c r="K239" s="20" t="str">
        <f t="shared" ref="K239:K240" si="2529">K238</f>
        <v>X</v>
      </c>
      <c r="L239" s="28" t="str">
        <f t="shared" ref="L239" si="2530">L238</f>
        <v/>
      </c>
      <c r="M239" s="21"/>
      <c r="N239" s="22" t="str">
        <f t="shared" ref="N239:N240" si="2531">LEFT(F239,FIND(" -",F239)-1)</f>
        <v>CB. 4.2.1</v>
      </c>
      <c r="O239" s="22" t="str">
        <f t="shared" ref="O239" si="2532">IF(ISERR(N239),D238,N239)</f>
        <v>CB. 4.2.1</v>
      </c>
      <c r="P239" s="22" t="str">
        <f t="shared" ref="P239:P240" si="2533">TRIM(F239&amp;"")</f>
        <v>CB. 4.2.1 -Yes</v>
      </c>
      <c r="Q239" s="22" t="str">
        <f t="shared" ref="Q239:Q240" si="2534">TRIM(G239&amp;"")</f>
        <v>None</v>
      </c>
      <c r="R239" s="9">
        <f t="shared" ref="R239:R240" si="2535">VLOOKUP(F239,$AI$2:$AM$5000,5,FALSE)</f>
        <v>2</v>
      </c>
      <c r="S239" s="9">
        <f t="shared" ref="S239:S240" si="2536">IF(ISNA(R239),0,R239)</f>
        <v>2</v>
      </c>
      <c r="T239" s="9">
        <f t="shared" ref="T239:T240" si="2537">VLOOKUP(F239,$AI$2:$AL$5000,4,FALSE)</f>
        <v>2</v>
      </c>
      <c r="U239" s="9">
        <f t="shared" ref="U239:U240" si="2538">IF(ISNA(T239),0,T239)</f>
        <v>2</v>
      </c>
      <c r="X239" s="9">
        <f t="shared" ref="X239:X240" si="2539">VLOOKUP(F239,$AI$2:$AL$5000,3,FALSE)</f>
        <v>5783270</v>
      </c>
      <c r="Y239" s="348"/>
      <c r="Z239" s="9">
        <f>SUM(Y$7:Y239)</f>
        <v>0</v>
      </c>
      <c r="AC239" s="349">
        <f t="shared" ref="AC239" si="2540">IF(ISNA(VLOOKUP(F239,$AI$2:$AS$5000,11,FALSE)),"", VLOOKUP(F239,$AI$2:$AS$5000,11,FALSE))</f>
        <v>0</v>
      </c>
      <c r="AI239" s="327" t="s">
        <v>1996</v>
      </c>
      <c r="AJ239" s="327">
        <v>1805167</v>
      </c>
      <c r="AK239" s="327">
        <v>5783296</v>
      </c>
      <c r="AL239" s="327">
        <v>0</v>
      </c>
      <c r="AM239" s="327">
        <v>6</v>
      </c>
      <c r="AN239" s="327">
        <v>21</v>
      </c>
      <c r="AO239" s="327">
        <v>1</v>
      </c>
      <c r="AP239" s="327">
        <v>0</v>
      </c>
      <c r="AQ239" s="327">
        <v>1</v>
      </c>
      <c r="AR239" s="327">
        <v>0</v>
      </c>
      <c r="AS239" s="327"/>
    </row>
    <row r="240" spans="1:50" ht="26.25" thickBot="1">
      <c r="A240" s="211">
        <f t="shared" si="2116"/>
        <v>0</v>
      </c>
      <c r="B240" s="23" t="str">
        <f t="shared" ref="B240:D240" si="2541">B238</f>
        <v>GGFV52FA</v>
      </c>
      <c r="C240" s="219" t="str">
        <f t="shared" si="2541"/>
        <v>Minor Must</v>
      </c>
      <c r="D240" s="45" t="str">
        <f t="shared" si="2541"/>
        <v>CB. 4.2.1</v>
      </c>
      <c r="E240" s="24" t="str">
        <f>Labels!$C$104</f>
        <v>Answer 2 / Evidence</v>
      </c>
      <c r="F240" s="221"/>
      <c r="G240" s="222"/>
      <c r="H240" s="25" t="str">
        <f t="shared" si="2526"/>
        <v/>
      </c>
      <c r="I240" s="25" t="str">
        <f t="shared" si="2527"/>
        <v/>
      </c>
      <c r="J240" s="25" t="str">
        <f t="shared" si="2528"/>
        <v/>
      </c>
      <c r="K240" s="25" t="str">
        <f t="shared" si="2529"/>
        <v>X</v>
      </c>
      <c r="L240" s="27" t="str">
        <f t="shared" ref="L240" si="2542">L238</f>
        <v/>
      </c>
      <c r="M240" s="21"/>
      <c r="N240" s="22" t="e">
        <f t="shared" si="2531"/>
        <v>#VALUE!</v>
      </c>
      <c r="O240" s="22" t="str">
        <f t="shared" ref="O240" si="2543">IF(ISERR(N240),D238,N240)</f>
        <v>CB. 4.2.1</v>
      </c>
      <c r="P240" s="22" t="str">
        <f t="shared" si="2533"/>
        <v/>
      </c>
      <c r="Q240" s="22" t="str">
        <f t="shared" si="2534"/>
        <v/>
      </c>
      <c r="R240" s="9" t="e">
        <f t="shared" si="2535"/>
        <v>#N/A</v>
      </c>
      <c r="S240" s="9">
        <f t="shared" si="2536"/>
        <v>0</v>
      </c>
      <c r="T240" s="9" t="e">
        <f t="shared" si="2537"/>
        <v>#N/A</v>
      </c>
      <c r="U240" s="9">
        <f t="shared" si="2538"/>
        <v>0</v>
      </c>
      <c r="V240" s="9">
        <f t="shared" ref="V240" si="2544">IF(U240=0,U239,U240)</f>
        <v>2</v>
      </c>
      <c r="W240" s="346">
        <v>2</v>
      </c>
      <c r="X240" s="9" t="e">
        <f t="shared" si="2539"/>
        <v>#N/A</v>
      </c>
      <c r="Y240" s="348"/>
      <c r="Z240" s="9">
        <f>SUM(Y$7:Y240)</f>
        <v>0</v>
      </c>
      <c r="AE240" s="9">
        <f t="shared" ref="AE240" si="2545">MIN(AH240,V240)</f>
        <v>2</v>
      </c>
      <c r="AH240" s="9">
        <v>2</v>
      </c>
      <c r="AI240" s="327" t="s">
        <v>1997</v>
      </c>
      <c r="AJ240" s="327">
        <v>1805167</v>
      </c>
      <c r="AK240" s="327">
        <v>5783295</v>
      </c>
      <c r="AL240" s="327">
        <v>0</v>
      </c>
      <c r="AM240" s="327">
        <v>5</v>
      </c>
      <c r="AN240" s="327">
        <v>21</v>
      </c>
      <c r="AO240" s="327">
        <v>0</v>
      </c>
      <c r="AP240" s="327">
        <v>1</v>
      </c>
      <c r="AQ240" s="327">
        <v>0</v>
      </c>
      <c r="AR240" s="327">
        <v>0</v>
      </c>
      <c r="AS240" s="327"/>
      <c r="AU240" s="9">
        <v>0</v>
      </c>
      <c r="AV240" s="9">
        <f>U239</f>
        <v>2</v>
      </c>
    </row>
    <row r="241" spans="1:50" ht="89.25">
      <c r="A241" s="211">
        <f t="shared" si="2116"/>
        <v>0</v>
      </c>
      <c r="B241" s="67" t="s">
        <v>1158</v>
      </c>
      <c r="C241" s="142" t="s">
        <v>1094</v>
      </c>
      <c r="D241" s="43" t="s">
        <v>2529</v>
      </c>
      <c r="E241" s="217" t="str">
        <f>Labels!$C$54</f>
        <v>Control Point</v>
      </c>
      <c r="F241" s="26" t="s">
        <v>2530</v>
      </c>
      <c r="G241" s="30" t="str">
        <f>IF(OR(ISERR(P242),ISERR(P243),ISERR(Q242),ISERR(Q243)),Labels!$C$94,Q241)</f>
        <v>Input Accepted</v>
      </c>
      <c r="H241" s="15" t="str">
        <f t="shared" ref="H241" si="2546">IF(F242&lt;&gt;"",IF(TRIM(VLOOKUP(F242,$AI$2:$AR$5000,8,FALSE))="1","X",""),"")</f>
        <v/>
      </c>
      <c r="I241" s="15" t="str">
        <f t="shared" ref="I241" si="2547">IF(F242&lt;&gt;"",IF(TRIM(VLOOKUP(F242,$AI$2:$AR$5000,9,FALSE))="1","X",""),"")</f>
        <v/>
      </c>
      <c r="J241" s="15" t="str">
        <f t="shared" ref="J241" si="2548">IF(TRIM(""&amp;G243)&lt;&gt;"","X","")</f>
        <v/>
      </c>
      <c r="K241" s="15" t="str">
        <f t="shared" ref="K241" si="2549">IF(TRIM(""&amp;G242)&lt;&gt;"","X","")</f>
        <v>X</v>
      </c>
      <c r="L241" s="31" t="str">
        <f>IF(G241&lt;&gt;Labels!$C$92,"X","")</f>
        <v/>
      </c>
      <c r="M241" s="16"/>
      <c r="N241" s="17">
        <v>1805158</v>
      </c>
      <c r="O241" s="17">
        <v>15573</v>
      </c>
      <c r="P241" s="17"/>
      <c r="Q241" s="22" t="str">
        <f>IF(F242="",Labels!$C$93,R241)</f>
        <v>Input Accepted</v>
      </c>
      <c r="R241" s="9" t="str">
        <f t="shared" ref="R241" si="2550"><![CDATA[IF(OR(O242&""<>D241&"",O243&""<>D241&""),"You are not allowed to copy cells in the answer column. Press Ctrl-z immediately to attempt to fix this error.",S241)]]></f>
        <v>Input Accepted</v>
      </c>
      <c r="S241" s="9" t="str">
        <f>IF(AND(OR(H241="X",S242=6,C241=Labels!$C$49,C241=Labels!$C$46,AX241="Y"),Q242=""),Labels!$C$95,T241)</f>
        <v>Input Accepted</v>
      </c>
      <c r="T241" s="345" t="str">
        <f>IF(OR(S243=6,AND(S243&gt;0,S242=6)),Labels!$C$96,IF(S243=1,Labels!$C$143,U241))</f>
        <v>Input Accepted</v>
      </c>
      <c r="U241" s="9" t="str">
        <f>IF(AND(S243&gt;0,U243&lt;=U242),Labels!C$97,V241)</f>
        <v>Input Accepted</v>
      </c>
      <c r="V241" s="9" t="str">
        <f>IF(AND(S243&gt;0,Q243=""),Labels!$C$98,W241)</f>
        <v>Input Accepted</v>
      </c>
      <c r="W241" s="9" t="str">
        <f>IF(AND(S243=0,Q243&lt;&gt;""),Labels!$C$99,Labels!$C$92)</f>
        <v>Input Accepted</v>
      </c>
      <c r="Y241" s="9">
        <f t="shared" ref="Y241" si="2551">IF(H241="X",1,0)</f>
        <v>0</v>
      </c>
      <c r="Z241" s="9">
        <f>SUM(Y$7:Y241)</f>
        <v>0</v>
      </c>
      <c r="AA241" s="9" t="str">
        <f t="shared" ref="AA241" si="2552">Q242</f>
        <v>None</v>
      </c>
      <c r="AB241" s="9">
        <f t="shared" ref="AB241" si="2553">VLOOKUP(P242,$AI$2:$AN$5000,6,FALSE)</f>
        <v>21</v>
      </c>
      <c r="AC241" s="9" t="str">
        <f t="shared" ref="AC241" si="2554">Q243</f>
        <v/>
      </c>
      <c r="AD241" s="9">
        <f t="shared" ref="AD241" si="2555">IF(TRIM(F242)="",1,0)</f>
        <v>0</v>
      </c>
      <c r="AF241" s="346">
        <f t="shared" ref="AF241" si="2556">SUM($AD$7:$AD$5000)</f>
        <v>0</v>
      </c>
      <c r="AG241" s="9">
        <f>IF(AND(H241="X",C241=Labels!C283),1,0)</f>
        <v>0</v>
      </c>
      <c r="AI241" s="327" t="s">
        <v>1998</v>
      </c>
      <c r="AJ241" s="327">
        <v>1805167</v>
      </c>
      <c r="AK241" s="327">
        <v>5783294</v>
      </c>
      <c r="AL241" s="327">
        <v>2</v>
      </c>
      <c r="AM241" s="327">
        <v>2</v>
      </c>
      <c r="AN241" s="327">
        <v>21</v>
      </c>
      <c r="AO241" s="327">
        <v>1</v>
      </c>
      <c r="AP241" s="327">
        <v>0</v>
      </c>
      <c r="AQ241" s="327">
        <v>0</v>
      </c>
      <c r="AR241" s="327">
        <v>0</v>
      </c>
      <c r="AS241" s="327"/>
      <c r="AX241" s="9" t="s">
        <v>664</v>
      </c>
    </row>
    <row r="242" spans="1:50" ht="25.5">
      <c r="A242" s="211">
        <f t="shared" si="2116"/>
        <v>0</v>
      </c>
      <c r="B242" s="18" t="s">
        <v>1158</v>
      </c>
      <c r="C242" s="218" t="str">
        <f t="shared" ref="C242" si="2557">C241</f>
        <v>Minor Must</v>
      </c>
      <c r="D242" s="44" t="str">
        <f t="shared" ref="D242" si="2558">D241</f>
        <v>CB. 4.2.2</v>
      </c>
      <c r="E242" s="19" t="str">
        <f>Labels!$C$103</f>
        <v>Answer 1 / Comment</v>
      </c>
      <c r="F242" s="62" t="str">
        <f>$AI$218</f>
        <v>CB. 4.2.2 -Yes</v>
      </c>
      <c r="G242" s="46" t="s">
        <v>2826</v>
      </c>
      <c r="H242" s="20" t="str">
        <f t="shared" ref="H242:H243" si="2559">H241</f>
        <v/>
      </c>
      <c r="I242" s="20" t="str">
        <f t="shared" ref="I242:I243" si="2560">I241</f>
        <v/>
      </c>
      <c r="J242" s="20" t="str">
        <f t="shared" ref="J242:J243" si="2561">J241</f>
        <v/>
      </c>
      <c r="K242" s="20" t="str">
        <f t="shared" ref="K242:K243" si="2562">K241</f>
        <v>X</v>
      </c>
      <c r="L242" s="28" t="str">
        <f t="shared" ref="L242" si="2563">L241</f>
        <v/>
      </c>
      <c r="M242" s="21"/>
      <c r="N242" s="22" t="str">
        <f t="shared" ref="N242:N243" si="2564">LEFT(F242,FIND(" -",F242)-1)</f>
        <v>CB. 4.2.2</v>
      </c>
      <c r="O242" s="22" t="str">
        <f t="shared" ref="O242" si="2565">IF(ISERR(N242),D241,N242)</f>
        <v>CB. 4.2.2</v>
      </c>
      <c r="P242" s="22" t="str">
        <f t="shared" ref="P242:P243" si="2566">TRIM(F242&amp;"")</f>
        <v>CB. 4.2.2 -Yes</v>
      </c>
      <c r="Q242" s="22" t="str">
        <f t="shared" ref="Q242:Q243" si="2567">TRIM(G242&amp;"")</f>
        <v>None</v>
      </c>
      <c r="R242" s="9">
        <f t="shared" ref="R242:R243" si="2568">VLOOKUP(F242,$AI$2:$AM$5000,5,FALSE)</f>
        <v>2</v>
      </c>
      <c r="S242" s="9">
        <f t="shared" ref="S242:S243" si="2569">IF(ISNA(R242),0,R242)</f>
        <v>2</v>
      </c>
      <c r="T242" s="9">
        <f t="shared" ref="T242:T243" si="2570">VLOOKUP(F242,$AI$2:$AL$5000,4,FALSE)</f>
        <v>2</v>
      </c>
      <c r="U242" s="9">
        <f t="shared" ref="U242:U243" si="2571">IF(ISNA(T242),0,T242)</f>
        <v>2</v>
      </c>
      <c r="X242" s="9">
        <f t="shared" ref="X242:X243" si="2572">VLOOKUP(F242,$AI$2:$AL$5000,3,FALSE)</f>
        <v>5783272</v>
      </c>
      <c r="Y242" s="348"/>
      <c r="Z242" s="9">
        <f>SUM(Y$7:Y242)</f>
        <v>0</v>
      </c>
      <c r="AC242" s="349">
        <f t="shared" ref="AC242" si="2573">IF(ISNA(VLOOKUP(F242,$AI$2:$AS$5000,11,FALSE)),"", VLOOKUP(F242,$AI$2:$AS$5000,11,FALSE))</f>
        <v>0</v>
      </c>
      <c r="AI242" s="327" t="s">
        <v>1999</v>
      </c>
      <c r="AJ242" s="327">
        <v>1805168</v>
      </c>
      <c r="AK242" s="327">
        <v>5783299</v>
      </c>
      <c r="AL242" s="327">
        <v>0</v>
      </c>
      <c r="AM242" s="327">
        <v>6</v>
      </c>
      <c r="AN242" s="327">
        <v>21</v>
      </c>
      <c r="AO242" s="327">
        <v>1</v>
      </c>
      <c r="AP242" s="327">
        <v>0</v>
      </c>
      <c r="AQ242" s="327">
        <v>1</v>
      </c>
      <c r="AR242" s="327">
        <v>0</v>
      </c>
      <c r="AS242" s="327"/>
    </row>
    <row r="243" spans="1:50" ht="26.25" thickBot="1">
      <c r="A243" s="211">
        <f t="shared" si="2116"/>
        <v>0</v>
      </c>
      <c r="B243" s="23" t="str">
        <f t="shared" ref="B243:D243" si="2574">B241</f>
        <v>GGFV52FA</v>
      </c>
      <c r="C243" s="219" t="str">
        <f t="shared" si="2574"/>
        <v>Minor Must</v>
      </c>
      <c r="D243" s="45" t="str">
        <f t="shared" si="2574"/>
        <v>CB. 4.2.2</v>
      </c>
      <c r="E243" s="24" t="str">
        <f>Labels!$C$104</f>
        <v>Answer 2 / Evidence</v>
      </c>
      <c r="F243" s="221"/>
      <c r="G243" s="222"/>
      <c r="H243" s="25" t="str">
        <f t="shared" si="2559"/>
        <v/>
      </c>
      <c r="I243" s="25" t="str">
        <f t="shared" si="2560"/>
        <v/>
      </c>
      <c r="J243" s="25" t="str">
        <f t="shared" si="2561"/>
        <v/>
      </c>
      <c r="K243" s="25" t="str">
        <f t="shared" si="2562"/>
        <v>X</v>
      </c>
      <c r="L243" s="27" t="str">
        <f t="shared" ref="L243" si="2575">L241</f>
        <v/>
      </c>
      <c r="M243" s="21"/>
      <c r="N243" s="22" t="e">
        <f t="shared" si="2564"/>
        <v>#VALUE!</v>
      </c>
      <c r="O243" s="22" t="str">
        <f t="shared" ref="O243" si="2576">IF(ISERR(N243),D241,N243)</f>
        <v>CB. 4.2.2</v>
      </c>
      <c r="P243" s="22" t="str">
        <f t="shared" si="2566"/>
        <v/>
      </c>
      <c r="Q243" s="22" t="str">
        <f t="shared" si="2567"/>
        <v/>
      </c>
      <c r="R243" s="9" t="e">
        <f t="shared" si="2568"/>
        <v>#N/A</v>
      </c>
      <c r="S243" s="9">
        <f t="shared" si="2569"/>
        <v>0</v>
      </c>
      <c r="T243" s="9" t="e">
        <f t="shared" si="2570"/>
        <v>#N/A</v>
      </c>
      <c r="U243" s="9">
        <f t="shared" si="2571"/>
        <v>0</v>
      </c>
      <c r="V243" s="9">
        <f t="shared" ref="V243" si="2577">IF(U243=0,U242,U243)</f>
        <v>2</v>
      </c>
      <c r="W243" s="346">
        <v>2</v>
      </c>
      <c r="X243" s="9" t="e">
        <f t="shared" si="2572"/>
        <v>#N/A</v>
      </c>
      <c r="Y243" s="348"/>
      <c r="Z243" s="9">
        <f>SUM(Y$7:Y243)</f>
        <v>0</v>
      </c>
      <c r="AE243" s="9">
        <f t="shared" ref="AE243" si="2578">MIN(AH243,V243)</f>
        <v>2</v>
      </c>
      <c r="AH243" s="9">
        <v>2</v>
      </c>
      <c r="AI243" s="327" t="s">
        <v>2000</v>
      </c>
      <c r="AJ243" s="327">
        <v>1805168</v>
      </c>
      <c r="AK243" s="327">
        <v>5783298</v>
      </c>
      <c r="AL243" s="327">
        <v>0</v>
      </c>
      <c r="AM243" s="327">
        <v>5</v>
      </c>
      <c r="AN243" s="327">
        <v>21</v>
      </c>
      <c r="AO243" s="327">
        <v>0</v>
      </c>
      <c r="AP243" s="327">
        <v>1</v>
      </c>
      <c r="AQ243" s="327">
        <v>0</v>
      </c>
      <c r="AR243" s="327">
        <v>0</v>
      </c>
      <c r="AS243" s="327"/>
      <c r="AU243" s="9">
        <v>0</v>
      </c>
      <c r="AV243" s="9">
        <f>U242</f>
        <v>2</v>
      </c>
    </row>
    <row r="244" spans="1:50" ht="89.25">
      <c r="A244" s="211">
        <f t="shared" si="2116"/>
        <v>0</v>
      </c>
      <c r="B244" s="67" t="s">
        <v>1158</v>
      </c>
      <c r="C244" s="142" t="s">
        <v>1094</v>
      </c>
      <c r="D244" s="43" t="s">
        <v>2531</v>
      </c>
      <c r="E244" s="217" t="str">
        <f>Labels!$C$54</f>
        <v>Control Point</v>
      </c>
      <c r="F244" s="26" t="s">
        <v>2532</v>
      </c>
      <c r="G244" s="30" t="str">
        <f>IF(OR(ISERR(P245),ISERR(P246),ISERR(Q245),ISERR(Q246)),Labels!$C$94,Q244)</f>
        <v>Input Accepted</v>
      </c>
      <c r="H244" s="15" t="str">
        <f t="shared" ref="H244" si="2579">IF(F245&lt;&gt;"",IF(TRIM(VLOOKUP(F245,$AI$2:$AR$5000,8,FALSE))="1","X",""),"")</f>
        <v/>
      </c>
      <c r="I244" s="15" t="str">
        <f t="shared" ref="I244" si="2580">IF(F245&lt;&gt;"",IF(TRIM(VLOOKUP(F245,$AI$2:$AR$5000,9,FALSE))="1","X",""),"")</f>
        <v/>
      </c>
      <c r="J244" s="15" t="str">
        <f t="shared" ref="J244" si="2581">IF(TRIM(""&amp;G246)&lt;&gt;"","X","")</f>
        <v/>
      </c>
      <c r="K244" s="15" t="str">
        <f t="shared" ref="K244" si="2582">IF(TRIM(""&amp;G245)&lt;&gt;"","X","")</f>
        <v>X</v>
      </c>
      <c r="L244" s="31" t="str">
        <f>IF(G244&lt;&gt;Labels!$C$92,"X","")</f>
        <v/>
      </c>
      <c r="M244" s="16"/>
      <c r="N244" s="17">
        <v>1805159</v>
      </c>
      <c r="O244" s="17">
        <v>15573</v>
      </c>
      <c r="P244" s="17"/>
      <c r="Q244" s="22" t="str">
        <f>IF(F245="",Labels!$C$93,R244)</f>
        <v>Input Accepted</v>
      </c>
      <c r="R244" s="9" t="str">
        <f t="shared" ref="R244" si="2583"><![CDATA[IF(OR(O245&""<>D244&"",O246&""<>D244&""),"You are not allowed to copy cells in the answer column. Press Ctrl-z immediately to attempt to fix this error.",S244)]]></f>
        <v>Input Accepted</v>
      </c>
      <c r="S244" s="9" t="str">
        <f>IF(AND(OR(H244="X",S245=6,C244=Labels!$C$49,C244=Labels!$C$46,AX244="Y"),Q245=""),Labels!$C$95,T244)</f>
        <v>Input Accepted</v>
      </c>
      <c r="T244" s="345" t="str">
        <f>IF(OR(S246=6,AND(S246&gt;0,S245=6)),Labels!$C$96,IF(S246=1,Labels!$C$143,U244))</f>
        <v>Input Accepted</v>
      </c>
      <c r="U244" s="9" t="str">
        <f>IF(AND(S246&gt;0,U246&lt;=U245),Labels!C$97,V244)</f>
        <v>Input Accepted</v>
      </c>
      <c r="V244" s="9" t="str">
        <f>IF(AND(S246&gt;0,Q246=""),Labels!$C$98,W244)</f>
        <v>Input Accepted</v>
      </c>
      <c r="W244" s="9" t="str">
        <f>IF(AND(S246=0,Q246&lt;&gt;""),Labels!$C$99,Labels!$C$92)</f>
        <v>Input Accepted</v>
      </c>
      <c r="Y244" s="9">
        <f t="shared" ref="Y244" si="2584">IF(H244="X",1,0)</f>
        <v>0</v>
      </c>
      <c r="Z244" s="9">
        <f>SUM(Y$7:Y244)</f>
        <v>0</v>
      </c>
      <c r="AA244" s="9" t="str">
        <f t="shared" ref="AA244" si="2585">Q245</f>
        <v>None</v>
      </c>
      <c r="AB244" s="9">
        <f t="shared" ref="AB244" si="2586">VLOOKUP(P245,$AI$2:$AN$5000,6,FALSE)</f>
        <v>21</v>
      </c>
      <c r="AC244" s="9" t="str">
        <f t="shared" ref="AC244" si="2587">Q246</f>
        <v/>
      </c>
      <c r="AD244" s="9">
        <f t="shared" ref="AD244" si="2588">IF(TRIM(F245)="",1,0)</f>
        <v>0</v>
      </c>
      <c r="AF244" s="346">
        <f t="shared" ref="AF244" si="2589">SUM($AD$7:$AD$5000)</f>
        <v>0</v>
      </c>
      <c r="AG244" s="9">
        <f>IF(AND(H244="X",C244=Labels!C286),1,0)</f>
        <v>0</v>
      </c>
      <c r="AI244" s="327" t="s">
        <v>2001</v>
      </c>
      <c r="AJ244" s="327">
        <v>1805168</v>
      </c>
      <c r="AK244" s="327">
        <v>5783297</v>
      </c>
      <c r="AL244" s="327">
        <v>2</v>
      </c>
      <c r="AM244" s="327">
        <v>2</v>
      </c>
      <c r="AN244" s="327">
        <v>21</v>
      </c>
      <c r="AO244" s="327">
        <v>1</v>
      </c>
      <c r="AP244" s="327">
        <v>0</v>
      </c>
      <c r="AQ244" s="327">
        <v>0</v>
      </c>
      <c r="AR244" s="327">
        <v>0</v>
      </c>
      <c r="AS244" s="327"/>
      <c r="AX244" s="9" t="s">
        <v>664</v>
      </c>
    </row>
    <row r="245" spans="1:50" ht="25.5">
      <c r="A245" s="211">
        <f t="shared" si="2116"/>
        <v>0</v>
      </c>
      <c r="B245" s="18" t="s">
        <v>1158</v>
      </c>
      <c r="C245" s="218" t="str">
        <f t="shared" ref="C245" si="2590">C244</f>
        <v>Minor Must</v>
      </c>
      <c r="D245" s="44" t="str">
        <f t="shared" ref="D245" si="2591">D244</f>
        <v>CB. 4.2.3</v>
      </c>
      <c r="E245" s="19" t="str">
        <f>Labels!$C$103</f>
        <v>Answer 1 / Comment</v>
      </c>
      <c r="F245" s="62" t="str">
        <f>$AI$220</f>
        <v>CB. 4.2.3 -Yes</v>
      </c>
      <c r="G245" s="46" t="s">
        <v>2826</v>
      </c>
      <c r="H245" s="20" t="str">
        <f t="shared" ref="H245:H246" si="2592">H244</f>
        <v/>
      </c>
      <c r="I245" s="20" t="str">
        <f t="shared" ref="I245:I246" si="2593">I244</f>
        <v/>
      </c>
      <c r="J245" s="20" t="str">
        <f t="shared" ref="J245:J246" si="2594">J244</f>
        <v/>
      </c>
      <c r="K245" s="20" t="str">
        <f t="shared" ref="K245:K246" si="2595">K244</f>
        <v>X</v>
      </c>
      <c r="L245" s="28" t="str">
        <f t="shared" ref="L245" si="2596">L244</f>
        <v/>
      </c>
      <c r="M245" s="21"/>
      <c r="N245" s="22" t="str">
        <f t="shared" ref="N245:N246" si="2597">LEFT(F245,FIND(" -",F245)-1)</f>
        <v>CB. 4.2.3</v>
      </c>
      <c r="O245" s="22" t="str">
        <f t="shared" ref="O245" si="2598">IF(ISERR(N245),D244,N245)</f>
        <v>CB. 4.2.3</v>
      </c>
      <c r="P245" s="22" t="str">
        <f t="shared" ref="P245:P246" si="2599">TRIM(F245&amp;"")</f>
        <v>CB. 4.2.3 -Yes</v>
      </c>
      <c r="Q245" s="22" t="str">
        <f t="shared" ref="Q245:Q246" si="2600">TRIM(G245&amp;"")</f>
        <v>None</v>
      </c>
      <c r="R245" s="9">
        <f t="shared" ref="R245:R246" si="2601">VLOOKUP(F245,$AI$2:$AM$5000,5,FALSE)</f>
        <v>2</v>
      </c>
      <c r="S245" s="9">
        <f t="shared" ref="S245:S246" si="2602">IF(ISNA(R245),0,R245)</f>
        <v>2</v>
      </c>
      <c r="T245" s="9">
        <f t="shared" ref="T245:T246" si="2603">VLOOKUP(F245,$AI$2:$AL$5000,4,FALSE)</f>
        <v>2</v>
      </c>
      <c r="U245" s="9">
        <f t="shared" ref="U245:U246" si="2604">IF(ISNA(T245),0,T245)</f>
        <v>2</v>
      </c>
      <c r="X245" s="9">
        <f t="shared" ref="X245:X246" si="2605">VLOOKUP(F245,$AI$2:$AL$5000,3,FALSE)</f>
        <v>5783274</v>
      </c>
      <c r="Y245" s="348"/>
      <c r="Z245" s="9">
        <f>SUM(Y$7:Y245)</f>
        <v>0</v>
      </c>
      <c r="AC245" s="349">
        <f t="shared" ref="AC245" si="2606">IF(ISNA(VLOOKUP(F245,$AI$2:$AS$5000,11,FALSE)),"", VLOOKUP(F245,$AI$2:$AS$5000,11,FALSE))</f>
        <v>0</v>
      </c>
      <c r="AI245" s="327" t="s">
        <v>2002</v>
      </c>
      <c r="AJ245" s="327">
        <v>1805150</v>
      </c>
      <c r="AK245" s="327">
        <v>5783252</v>
      </c>
      <c r="AL245" s="327">
        <v>0</v>
      </c>
      <c r="AM245" s="327">
        <v>6</v>
      </c>
      <c r="AN245" s="327">
        <v>21</v>
      </c>
      <c r="AO245" s="327">
        <v>1</v>
      </c>
      <c r="AP245" s="327">
        <v>0</v>
      </c>
      <c r="AQ245" s="327">
        <v>1</v>
      </c>
      <c r="AR245" s="327">
        <v>0</v>
      </c>
      <c r="AS245" s="327"/>
    </row>
    <row r="246" spans="1:50" ht="26.25" thickBot="1">
      <c r="A246" s="211">
        <f t="shared" si="2116"/>
        <v>0</v>
      </c>
      <c r="B246" s="23" t="str">
        <f t="shared" ref="B246:D246" si="2607">B244</f>
        <v>GGFV52FA</v>
      </c>
      <c r="C246" s="219" t="str">
        <f t="shared" si="2607"/>
        <v>Minor Must</v>
      </c>
      <c r="D246" s="45" t="str">
        <f t="shared" si="2607"/>
        <v>CB. 4.2.3</v>
      </c>
      <c r="E246" s="24" t="str">
        <f>Labels!$C$104</f>
        <v>Answer 2 / Evidence</v>
      </c>
      <c r="F246" s="221"/>
      <c r="G246" s="222"/>
      <c r="H246" s="25" t="str">
        <f t="shared" si="2592"/>
        <v/>
      </c>
      <c r="I246" s="25" t="str">
        <f t="shared" si="2593"/>
        <v/>
      </c>
      <c r="J246" s="25" t="str">
        <f t="shared" si="2594"/>
        <v/>
      </c>
      <c r="K246" s="25" t="str">
        <f t="shared" si="2595"/>
        <v>X</v>
      </c>
      <c r="L246" s="27" t="str">
        <f t="shared" ref="L246" si="2608">L244</f>
        <v/>
      </c>
      <c r="M246" s="21"/>
      <c r="N246" s="22" t="e">
        <f t="shared" si="2597"/>
        <v>#VALUE!</v>
      </c>
      <c r="O246" s="22" t="str">
        <f t="shared" ref="O246" si="2609">IF(ISERR(N246),D244,N246)</f>
        <v>CB. 4.2.3</v>
      </c>
      <c r="P246" s="22" t="str">
        <f t="shared" si="2599"/>
        <v/>
      </c>
      <c r="Q246" s="22" t="str">
        <f t="shared" si="2600"/>
        <v/>
      </c>
      <c r="R246" s="9" t="e">
        <f t="shared" si="2601"/>
        <v>#N/A</v>
      </c>
      <c r="S246" s="9">
        <f t="shared" si="2602"/>
        <v>0</v>
      </c>
      <c r="T246" s="9" t="e">
        <f t="shared" si="2603"/>
        <v>#N/A</v>
      </c>
      <c r="U246" s="9">
        <f t="shared" si="2604"/>
        <v>0</v>
      </c>
      <c r="V246" s="9">
        <f t="shared" ref="V246" si="2610">IF(U246=0,U245,U246)</f>
        <v>2</v>
      </c>
      <c r="W246" s="346">
        <v>2</v>
      </c>
      <c r="X246" s="9" t="e">
        <f t="shared" si="2605"/>
        <v>#N/A</v>
      </c>
      <c r="Y246" s="348"/>
      <c r="Z246" s="9">
        <f>SUM(Y$7:Y246)</f>
        <v>0</v>
      </c>
      <c r="AE246" s="9">
        <f t="shared" ref="AE246" si="2611">MIN(AH246,V246)</f>
        <v>2</v>
      </c>
      <c r="AH246" s="9">
        <v>2</v>
      </c>
      <c r="AI246" s="327" t="s">
        <v>2003</v>
      </c>
      <c r="AJ246" s="327">
        <v>1805150</v>
      </c>
      <c r="AK246" s="327">
        <v>5783251</v>
      </c>
      <c r="AL246" s="327">
        <v>0</v>
      </c>
      <c r="AM246" s="327">
        <v>5</v>
      </c>
      <c r="AN246" s="327">
        <v>21</v>
      </c>
      <c r="AO246" s="327">
        <v>0</v>
      </c>
      <c r="AP246" s="327">
        <v>1</v>
      </c>
      <c r="AQ246" s="327">
        <v>0</v>
      </c>
      <c r="AR246" s="327">
        <v>0</v>
      </c>
      <c r="AS246" s="327"/>
      <c r="AU246" s="9">
        <v>0</v>
      </c>
      <c r="AV246" s="9">
        <f>U245</f>
        <v>2</v>
      </c>
    </row>
    <row r="247" spans="1:50" ht="140.25">
      <c r="A247" s="211">
        <f t="shared" si="2116"/>
        <v>0</v>
      </c>
      <c r="B247" s="67" t="s">
        <v>1158</v>
      </c>
      <c r="C247" s="142" t="s">
        <v>1094</v>
      </c>
      <c r="D247" s="43" t="s">
        <v>2533</v>
      </c>
      <c r="E247" s="217" t="str">
        <f>Labels!$C$54</f>
        <v>Control Point</v>
      </c>
      <c r="F247" s="26" t="s">
        <v>2534</v>
      </c>
      <c r="G247" s="30" t="str">
        <f>IF(OR(ISERR(P248),ISERR(P249),ISERR(Q248),ISERR(Q249)),Labels!$C$94,Q247)</f>
        <v>Input Accepted</v>
      </c>
      <c r="H247" s="15" t="str">
        <f t="shared" ref="H247" si="2612">IF(F248&lt;&gt;"",IF(TRIM(VLOOKUP(F248,$AI$2:$AR$5000,8,FALSE))="1","X",""),"")</f>
        <v/>
      </c>
      <c r="I247" s="15" t="str">
        <f t="shared" ref="I247" si="2613">IF(F248&lt;&gt;"",IF(TRIM(VLOOKUP(F248,$AI$2:$AR$5000,9,FALSE))="1","X",""),"")</f>
        <v/>
      </c>
      <c r="J247" s="15" t="str">
        <f t="shared" ref="J247" si="2614">IF(TRIM(""&amp;G249)&lt;&gt;"","X","")</f>
        <v/>
      </c>
      <c r="K247" s="15" t="str">
        <f t="shared" ref="K247" si="2615">IF(TRIM(""&amp;G248)&lt;&gt;"","X","")</f>
        <v>X</v>
      </c>
      <c r="L247" s="31" t="str">
        <f>IF(G247&lt;&gt;Labels!$C$92,"X","")</f>
        <v/>
      </c>
      <c r="M247" s="16"/>
      <c r="N247" s="17">
        <v>1805160</v>
      </c>
      <c r="O247" s="17">
        <v>15573</v>
      </c>
      <c r="P247" s="17"/>
      <c r="Q247" s="22" t="str">
        <f>IF(F248="",Labels!$C$93,R247)</f>
        <v>Input Accepted</v>
      </c>
      <c r="R247" s="9" t="str">
        <f t="shared" ref="R247" si="2616"><![CDATA[IF(OR(O248&""<>D247&"",O249&""<>D247&""),"You are not allowed to copy cells in the answer column. Press Ctrl-z immediately to attempt to fix this error.",S247)]]></f>
        <v>Input Accepted</v>
      </c>
      <c r="S247" s="9" t="str">
        <f>IF(AND(OR(H247="X",S248=6,C247=Labels!$C$49,C247=Labels!$C$46,AX247="Y"),Q248=""),Labels!$C$95,T247)</f>
        <v>Input Accepted</v>
      </c>
      <c r="T247" s="345" t="str">
        <f>IF(OR(S249=6,AND(S249&gt;0,S248=6)),Labels!$C$96,IF(S249=1,Labels!$C$143,U247))</f>
        <v>Input Accepted</v>
      </c>
      <c r="U247" s="9" t="str">
        <f>IF(AND(S249&gt;0,U249&lt;=U248),Labels!C$97,V247)</f>
        <v>Input Accepted</v>
      </c>
      <c r="V247" s="9" t="str">
        <f>IF(AND(S249&gt;0,Q249=""),Labels!$C$98,W247)</f>
        <v>Input Accepted</v>
      </c>
      <c r="W247" s="9" t="str">
        <f>IF(AND(S249=0,Q249&lt;&gt;""),Labels!$C$99,Labels!$C$92)</f>
        <v>Input Accepted</v>
      </c>
      <c r="Y247" s="9">
        <f t="shared" ref="Y247" si="2617">IF(H247="X",1,0)</f>
        <v>0</v>
      </c>
      <c r="Z247" s="9">
        <f>SUM(Y$7:Y247)</f>
        <v>0</v>
      </c>
      <c r="AA247" s="9" t="str">
        <f t="shared" ref="AA247" si="2618">Q248</f>
        <v>None</v>
      </c>
      <c r="AB247" s="9">
        <f t="shared" ref="AB247" si="2619">VLOOKUP(P248,$AI$2:$AN$5000,6,FALSE)</f>
        <v>21</v>
      </c>
      <c r="AC247" s="9" t="str">
        <f t="shared" ref="AC247" si="2620">Q249</f>
        <v/>
      </c>
      <c r="AD247" s="9">
        <f t="shared" ref="AD247" si="2621">IF(TRIM(F248)="",1,0)</f>
        <v>0</v>
      </c>
      <c r="AF247" s="346">
        <f t="shared" ref="AF247" si="2622">SUM($AD$7:$AD$5000)</f>
        <v>0</v>
      </c>
      <c r="AG247" s="9">
        <f>IF(AND(H247="X",C247=Labels!C289),1,0)</f>
        <v>0</v>
      </c>
      <c r="AI247" s="327" t="s">
        <v>2004</v>
      </c>
      <c r="AJ247" s="327">
        <v>1805150</v>
      </c>
      <c r="AK247" s="327">
        <v>5783250</v>
      </c>
      <c r="AL247" s="327">
        <v>2</v>
      </c>
      <c r="AM247" s="327">
        <v>2</v>
      </c>
      <c r="AN247" s="327">
        <v>21</v>
      </c>
      <c r="AO247" s="327">
        <v>1</v>
      </c>
      <c r="AP247" s="327">
        <v>0</v>
      </c>
      <c r="AQ247" s="327">
        <v>0</v>
      </c>
      <c r="AR247" s="327">
        <v>0</v>
      </c>
      <c r="AS247" s="327"/>
      <c r="AX247" s="9" t="s">
        <v>664</v>
      </c>
    </row>
    <row r="248" spans="1:50" ht="25.5">
      <c r="A248" s="211">
        <f t="shared" si="2116"/>
        <v>0</v>
      </c>
      <c r="B248" s="18" t="s">
        <v>1158</v>
      </c>
      <c r="C248" s="218" t="str">
        <f t="shared" ref="C248" si="2623">C247</f>
        <v>Minor Must</v>
      </c>
      <c r="D248" s="44" t="str">
        <f t="shared" ref="D248" si="2624">D247</f>
        <v>CB. 4.2.4</v>
      </c>
      <c r="E248" s="19" t="str">
        <f>Labels!$C$103</f>
        <v>Answer 1 / Comment</v>
      </c>
      <c r="F248" s="62" t="str">
        <f>$AI$222</f>
        <v>CB. 4.2.4 -Yes</v>
      </c>
      <c r="G248" s="46" t="s">
        <v>2826</v>
      </c>
      <c r="H248" s="20" t="str">
        <f t="shared" ref="H248:H249" si="2625">H247</f>
        <v/>
      </c>
      <c r="I248" s="20" t="str">
        <f t="shared" ref="I248:I249" si="2626">I247</f>
        <v/>
      </c>
      <c r="J248" s="20" t="str">
        <f t="shared" ref="J248:J249" si="2627">J247</f>
        <v/>
      </c>
      <c r="K248" s="20" t="str">
        <f t="shared" ref="K248:K249" si="2628">K247</f>
        <v>X</v>
      </c>
      <c r="L248" s="28" t="str">
        <f t="shared" ref="L248" si="2629">L247</f>
        <v/>
      </c>
      <c r="M248" s="21"/>
      <c r="N248" s="22" t="str">
        <f t="shared" ref="N248:N249" si="2630">LEFT(F248,FIND(" -",F248)-1)</f>
        <v>CB. 4.2.4</v>
      </c>
      <c r="O248" s="22" t="str">
        <f t="shared" ref="O248" si="2631">IF(ISERR(N248),D247,N248)</f>
        <v>CB. 4.2.4</v>
      </c>
      <c r="P248" s="22" t="str">
        <f t="shared" ref="P248:P249" si="2632">TRIM(F248&amp;"")</f>
        <v>CB. 4.2.4 -Yes</v>
      </c>
      <c r="Q248" s="22" t="str">
        <f t="shared" ref="Q248:Q249" si="2633">TRIM(G248&amp;"")</f>
        <v>None</v>
      </c>
      <c r="R248" s="9">
        <f t="shared" ref="R248:R249" si="2634">VLOOKUP(F248,$AI$2:$AM$5000,5,FALSE)</f>
        <v>2</v>
      </c>
      <c r="S248" s="9">
        <f t="shared" ref="S248:S249" si="2635">IF(ISNA(R248),0,R248)</f>
        <v>2</v>
      </c>
      <c r="T248" s="9">
        <f t="shared" ref="T248:T249" si="2636">VLOOKUP(F248,$AI$2:$AL$5000,4,FALSE)</f>
        <v>2</v>
      </c>
      <c r="U248" s="9">
        <f t="shared" ref="U248:U249" si="2637">IF(ISNA(T248),0,T248)</f>
        <v>2</v>
      </c>
      <c r="X248" s="9">
        <f t="shared" ref="X248:X249" si="2638">VLOOKUP(F248,$AI$2:$AL$5000,3,FALSE)</f>
        <v>5783276</v>
      </c>
      <c r="Y248" s="348"/>
      <c r="Z248" s="9">
        <f>SUM(Y$7:Y248)</f>
        <v>0</v>
      </c>
      <c r="AC248" s="349">
        <f t="shared" ref="AC248" si="2639">IF(ISNA(VLOOKUP(F248,$AI$2:$AS$5000,11,FALSE)),"", VLOOKUP(F248,$AI$2:$AS$5000,11,FALSE))</f>
        <v>0</v>
      </c>
      <c r="AI248" s="327" t="s">
        <v>2005</v>
      </c>
      <c r="AJ248" s="327">
        <v>1805151</v>
      </c>
      <c r="AK248" s="327">
        <v>5783254</v>
      </c>
      <c r="AL248" s="327">
        <v>0</v>
      </c>
      <c r="AM248" s="327">
        <v>5</v>
      </c>
      <c r="AN248" s="327">
        <v>21</v>
      </c>
      <c r="AO248" s="327">
        <v>0</v>
      </c>
      <c r="AP248" s="327">
        <v>1</v>
      </c>
      <c r="AQ248" s="327">
        <v>0</v>
      </c>
      <c r="AR248" s="327">
        <v>0</v>
      </c>
      <c r="AS248" s="327"/>
    </row>
    <row r="249" spans="1:50" ht="26.25" thickBot="1">
      <c r="A249" s="211">
        <f t="shared" si="2116"/>
        <v>0</v>
      </c>
      <c r="B249" s="23" t="str">
        <f t="shared" ref="B249:D249" si="2640">B247</f>
        <v>GGFV52FA</v>
      </c>
      <c r="C249" s="219" t="str">
        <f t="shared" si="2640"/>
        <v>Minor Must</v>
      </c>
      <c r="D249" s="45" t="str">
        <f t="shared" si="2640"/>
        <v>CB. 4.2.4</v>
      </c>
      <c r="E249" s="24" t="str">
        <f>Labels!$C$104</f>
        <v>Answer 2 / Evidence</v>
      </c>
      <c r="F249" s="221"/>
      <c r="G249" s="222"/>
      <c r="H249" s="25" t="str">
        <f t="shared" si="2625"/>
        <v/>
      </c>
      <c r="I249" s="25" t="str">
        <f t="shared" si="2626"/>
        <v/>
      </c>
      <c r="J249" s="25" t="str">
        <f t="shared" si="2627"/>
        <v/>
      </c>
      <c r="K249" s="25" t="str">
        <f t="shared" si="2628"/>
        <v>X</v>
      </c>
      <c r="L249" s="27" t="str">
        <f t="shared" ref="L249" si="2641">L247</f>
        <v/>
      </c>
      <c r="M249" s="21"/>
      <c r="N249" s="22" t="e">
        <f t="shared" si="2630"/>
        <v>#VALUE!</v>
      </c>
      <c r="O249" s="22" t="str">
        <f t="shared" ref="O249" si="2642">IF(ISERR(N249),D247,N249)</f>
        <v>CB. 4.2.4</v>
      </c>
      <c r="P249" s="22" t="str">
        <f t="shared" si="2632"/>
        <v/>
      </c>
      <c r="Q249" s="22" t="str">
        <f t="shared" si="2633"/>
        <v/>
      </c>
      <c r="R249" s="9" t="e">
        <f t="shared" si="2634"/>
        <v>#N/A</v>
      </c>
      <c r="S249" s="9">
        <f t="shared" si="2635"/>
        <v>0</v>
      </c>
      <c r="T249" s="9" t="e">
        <f t="shared" si="2636"/>
        <v>#N/A</v>
      </c>
      <c r="U249" s="9">
        <f t="shared" si="2637"/>
        <v>0</v>
      </c>
      <c r="V249" s="9">
        <f t="shared" ref="V249" si="2643">IF(U249=0,U248,U249)</f>
        <v>2</v>
      </c>
      <c r="W249" s="346">
        <v>2</v>
      </c>
      <c r="X249" s="9" t="e">
        <f t="shared" si="2638"/>
        <v>#N/A</v>
      </c>
      <c r="Y249" s="348"/>
      <c r="Z249" s="9">
        <f>SUM(Y$7:Y249)</f>
        <v>0</v>
      </c>
      <c r="AE249" s="9">
        <f t="shared" ref="AE249" si="2644">MIN(AH249,V249)</f>
        <v>2</v>
      </c>
      <c r="AH249" s="9">
        <v>2</v>
      </c>
      <c r="AI249" s="327" t="s">
        <v>2006</v>
      </c>
      <c r="AJ249" s="327">
        <v>1805151</v>
      </c>
      <c r="AK249" s="327">
        <v>5783253</v>
      </c>
      <c r="AL249" s="327">
        <v>2</v>
      </c>
      <c r="AM249" s="327">
        <v>2</v>
      </c>
      <c r="AN249" s="327">
        <v>21</v>
      </c>
      <c r="AO249" s="327">
        <v>1</v>
      </c>
      <c r="AP249" s="327">
        <v>0</v>
      </c>
      <c r="AQ249" s="327">
        <v>0</v>
      </c>
      <c r="AR249" s="327">
        <v>0</v>
      </c>
      <c r="AS249" s="327"/>
      <c r="AU249" s="9">
        <v>0</v>
      </c>
      <c r="AV249" s="9">
        <f>U248</f>
        <v>2</v>
      </c>
    </row>
    <row r="250" spans="1:50" ht="38.25">
      <c r="A250" s="211">
        <f t="shared" si="2116"/>
        <v>0</v>
      </c>
      <c r="B250" s="67" t="s">
        <v>1158</v>
      </c>
      <c r="C250" s="142" t="s">
        <v>1094</v>
      </c>
      <c r="D250" s="43" t="s">
        <v>2535</v>
      </c>
      <c r="E250" s="217" t="str">
        <f>Labels!$C$54</f>
        <v>Control Point</v>
      </c>
      <c r="F250" s="26" t="s">
        <v>2536</v>
      </c>
      <c r="G250" s="30" t="str">
        <f>IF(OR(ISERR(P251),ISERR(P252),ISERR(Q251),ISERR(Q252)),Labels!$C$94,Q250)</f>
        <v>Input Accepted</v>
      </c>
      <c r="H250" s="15" t="str">
        <f t="shared" ref="H250" si="2645">IF(F251&lt;&gt;"",IF(TRIM(VLOOKUP(F251,$AI$2:$AR$5000,8,FALSE))="1","X",""),"")</f>
        <v/>
      </c>
      <c r="I250" s="15" t="str">
        <f t="shared" ref="I250" si="2646">IF(F251&lt;&gt;"",IF(TRIM(VLOOKUP(F251,$AI$2:$AR$5000,9,FALSE))="1","X",""),"")</f>
        <v/>
      </c>
      <c r="J250" s="15" t="str">
        <f t="shared" ref="J250" si="2647">IF(TRIM(""&amp;G252)&lt;&gt;"","X","")</f>
        <v/>
      </c>
      <c r="K250" s="15" t="str">
        <f t="shared" ref="K250" si="2648">IF(TRIM(""&amp;G251)&lt;&gt;"","X","")</f>
        <v>X</v>
      </c>
      <c r="L250" s="31" t="str">
        <f>IF(G250&lt;&gt;Labels!$C$92,"X","")</f>
        <v/>
      </c>
      <c r="M250" s="16"/>
      <c r="N250" s="17">
        <v>1805161</v>
      </c>
      <c r="O250" s="17">
        <v>15573</v>
      </c>
      <c r="P250" s="17"/>
      <c r="Q250" s="22" t="str">
        <f>IF(F251="",Labels!$C$93,R250)</f>
        <v>Input Accepted</v>
      </c>
      <c r="R250" s="9" t="str">
        <f t="shared" ref="R250" si="2649"><![CDATA[IF(OR(O251&""<>D250&"",O252&""<>D250&""),"You are not allowed to copy cells in the answer column. Press Ctrl-z immediately to attempt to fix this error.",S250)]]></f>
        <v>Input Accepted</v>
      </c>
      <c r="S250" s="9" t="str">
        <f>IF(AND(OR(H250="X",S251=6,C250=Labels!$C$49,C250=Labels!$C$46,AX250="Y"),Q251=""),Labels!$C$95,T250)</f>
        <v>Input Accepted</v>
      </c>
      <c r="T250" s="345" t="str">
        <f>IF(OR(S252=6,AND(S252&gt;0,S251=6)),Labels!$C$96,IF(S252=1,Labels!$C$143,U250))</f>
        <v>Input Accepted</v>
      </c>
      <c r="U250" s="9" t="str">
        <f>IF(AND(S252&gt;0,U252&lt;=U251),Labels!C$97,V250)</f>
        <v>Input Accepted</v>
      </c>
      <c r="V250" s="9" t="str">
        <f>IF(AND(S252&gt;0,Q252=""),Labels!$C$98,W250)</f>
        <v>Input Accepted</v>
      </c>
      <c r="W250" s="9" t="str">
        <f>IF(AND(S252=0,Q252&lt;&gt;""),Labels!$C$99,Labels!$C$92)</f>
        <v>Input Accepted</v>
      </c>
      <c r="Y250" s="9">
        <f t="shared" ref="Y250" si="2650">IF(H250="X",1,0)</f>
        <v>0</v>
      </c>
      <c r="Z250" s="9">
        <f>SUM(Y$7:Y250)</f>
        <v>0</v>
      </c>
      <c r="AA250" s="9" t="str">
        <f t="shared" ref="AA250" si="2651">Q251</f>
        <v>None</v>
      </c>
      <c r="AB250" s="9">
        <f t="shared" ref="AB250" si="2652">VLOOKUP(P251,$AI$2:$AN$5000,6,FALSE)</f>
        <v>21</v>
      </c>
      <c r="AC250" s="9" t="str">
        <f t="shared" ref="AC250" si="2653">Q252</f>
        <v/>
      </c>
      <c r="AD250" s="9">
        <f t="shared" ref="AD250" si="2654">IF(TRIM(F251)="",1,0)</f>
        <v>0</v>
      </c>
      <c r="AF250" s="346">
        <f t="shared" ref="AF250" si="2655">SUM($AD$7:$AD$5000)</f>
        <v>0</v>
      </c>
      <c r="AG250" s="9">
        <f>IF(AND(H250="X",C250=Labels!C292),1,0)</f>
        <v>0</v>
      </c>
      <c r="AI250" s="327" t="s">
        <v>2007</v>
      </c>
      <c r="AJ250" s="327">
        <v>1805152</v>
      </c>
      <c r="AK250" s="327">
        <v>5783257</v>
      </c>
      <c r="AL250" s="327">
        <v>0</v>
      </c>
      <c r="AM250" s="327">
        <v>6</v>
      </c>
      <c r="AN250" s="327">
        <v>21</v>
      </c>
      <c r="AO250" s="327">
        <v>1</v>
      </c>
      <c r="AP250" s="327">
        <v>0</v>
      </c>
      <c r="AQ250" s="327">
        <v>1</v>
      </c>
      <c r="AR250" s="327">
        <v>0</v>
      </c>
      <c r="AS250" s="327"/>
      <c r="AX250" s="9" t="s">
        <v>664</v>
      </c>
    </row>
    <row r="251" spans="1:50" ht="25.5">
      <c r="A251" s="211">
        <f t="shared" si="2116"/>
        <v>0</v>
      </c>
      <c r="B251" s="18" t="s">
        <v>1158</v>
      </c>
      <c r="C251" s="218" t="str">
        <f t="shared" ref="C251" si="2656">C250</f>
        <v>Minor Must</v>
      </c>
      <c r="D251" s="44" t="str">
        <f t="shared" ref="D251" si="2657">D250</f>
        <v>CB. 4.2.5</v>
      </c>
      <c r="E251" s="19" t="str">
        <f>Labels!$C$103</f>
        <v>Answer 1 / Comment</v>
      </c>
      <c r="F251" s="62" t="str">
        <f>$AI$224</f>
        <v>CB. 4.2.5 -Yes</v>
      </c>
      <c r="G251" s="46" t="s">
        <v>2826</v>
      </c>
      <c r="H251" s="20" t="str">
        <f t="shared" ref="H251:H252" si="2658">H250</f>
        <v/>
      </c>
      <c r="I251" s="20" t="str">
        <f t="shared" ref="I251:I252" si="2659">I250</f>
        <v/>
      </c>
      <c r="J251" s="20" t="str">
        <f t="shared" ref="J251:J252" si="2660">J250</f>
        <v/>
      </c>
      <c r="K251" s="20" t="str">
        <f t="shared" ref="K251:K252" si="2661">K250</f>
        <v>X</v>
      </c>
      <c r="L251" s="28" t="str">
        <f t="shared" ref="L251" si="2662">L250</f>
        <v/>
      </c>
      <c r="M251" s="21"/>
      <c r="N251" s="22" t="str">
        <f t="shared" ref="N251:N252" si="2663">LEFT(F251,FIND(" -",F251)-1)</f>
        <v>CB. 4.2.5</v>
      </c>
      <c r="O251" s="22" t="str">
        <f t="shared" ref="O251" si="2664">IF(ISERR(N251),D250,N251)</f>
        <v>CB. 4.2.5</v>
      </c>
      <c r="P251" s="22" t="str">
        <f t="shared" ref="P251:P252" si="2665">TRIM(F251&amp;"")</f>
        <v>CB. 4.2.5 -Yes</v>
      </c>
      <c r="Q251" s="22" t="str">
        <f t="shared" ref="Q251:Q252" si="2666">TRIM(G251&amp;"")</f>
        <v>None</v>
      </c>
      <c r="R251" s="9">
        <f t="shared" ref="R251:R252" si="2667">VLOOKUP(F251,$AI$2:$AM$5000,5,FALSE)</f>
        <v>2</v>
      </c>
      <c r="S251" s="9">
        <f t="shared" ref="S251:S252" si="2668">IF(ISNA(R251),0,R251)</f>
        <v>2</v>
      </c>
      <c r="T251" s="9">
        <f t="shared" ref="T251:T252" si="2669">VLOOKUP(F251,$AI$2:$AL$5000,4,FALSE)</f>
        <v>2</v>
      </c>
      <c r="U251" s="9">
        <f t="shared" ref="U251:U252" si="2670">IF(ISNA(T251),0,T251)</f>
        <v>2</v>
      </c>
      <c r="X251" s="9">
        <f t="shared" ref="X251:X252" si="2671">VLOOKUP(F251,$AI$2:$AL$5000,3,FALSE)</f>
        <v>5783278</v>
      </c>
      <c r="Y251" s="348"/>
      <c r="Z251" s="9">
        <f>SUM(Y$7:Y251)</f>
        <v>0</v>
      </c>
      <c r="AC251" s="349">
        <f t="shared" ref="AC251" si="2672">IF(ISNA(VLOOKUP(F251,$AI$2:$AS$5000,11,FALSE)),"", VLOOKUP(F251,$AI$2:$AS$5000,11,FALSE))</f>
        <v>0</v>
      </c>
      <c r="AI251" s="327" t="s">
        <v>2008</v>
      </c>
      <c r="AJ251" s="327">
        <v>1805152</v>
      </c>
      <c r="AK251" s="327">
        <v>5783256</v>
      </c>
      <c r="AL251" s="327">
        <v>0</v>
      </c>
      <c r="AM251" s="327">
        <v>5</v>
      </c>
      <c r="AN251" s="327">
        <v>21</v>
      </c>
      <c r="AO251" s="327">
        <v>0</v>
      </c>
      <c r="AP251" s="327">
        <v>1</v>
      </c>
      <c r="AQ251" s="327">
        <v>0</v>
      </c>
      <c r="AR251" s="327">
        <v>0</v>
      </c>
      <c r="AS251" s="327"/>
    </row>
    <row r="252" spans="1:50" ht="26.25" thickBot="1">
      <c r="A252" s="211">
        <f t="shared" si="2116"/>
        <v>0</v>
      </c>
      <c r="B252" s="23" t="str">
        <f t="shared" ref="B252:D252" si="2673">B250</f>
        <v>GGFV52FA</v>
      </c>
      <c r="C252" s="219" t="str">
        <f t="shared" si="2673"/>
        <v>Minor Must</v>
      </c>
      <c r="D252" s="45" t="str">
        <f t="shared" si="2673"/>
        <v>CB. 4.2.5</v>
      </c>
      <c r="E252" s="24" t="str">
        <f>Labels!$C$104</f>
        <v>Answer 2 / Evidence</v>
      </c>
      <c r="F252" s="221"/>
      <c r="G252" s="222"/>
      <c r="H252" s="25" t="str">
        <f t="shared" si="2658"/>
        <v/>
      </c>
      <c r="I252" s="25" t="str">
        <f t="shared" si="2659"/>
        <v/>
      </c>
      <c r="J252" s="25" t="str">
        <f t="shared" si="2660"/>
        <v/>
      </c>
      <c r="K252" s="25" t="str">
        <f t="shared" si="2661"/>
        <v>X</v>
      </c>
      <c r="L252" s="27" t="str">
        <f t="shared" ref="L252" si="2674">L250</f>
        <v/>
      </c>
      <c r="M252" s="21"/>
      <c r="N252" s="22" t="e">
        <f t="shared" si="2663"/>
        <v>#VALUE!</v>
      </c>
      <c r="O252" s="22" t="str">
        <f t="shared" ref="O252" si="2675">IF(ISERR(N252),D250,N252)</f>
        <v>CB. 4.2.5</v>
      </c>
      <c r="P252" s="22" t="str">
        <f t="shared" si="2665"/>
        <v/>
      </c>
      <c r="Q252" s="22" t="str">
        <f t="shared" si="2666"/>
        <v/>
      </c>
      <c r="R252" s="9" t="e">
        <f t="shared" si="2667"/>
        <v>#N/A</v>
      </c>
      <c r="S252" s="9">
        <f t="shared" si="2668"/>
        <v>0</v>
      </c>
      <c r="T252" s="9" t="e">
        <f t="shared" si="2669"/>
        <v>#N/A</v>
      </c>
      <c r="U252" s="9">
        <f t="shared" si="2670"/>
        <v>0</v>
      </c>
      <c r="V252" s="9">
        <f t="shared" ref="V252" si="2676">IF(U252=0,U251,U252)</f>
        <v>2</v>
      </c>
      <c r="W252" s="346">
        <v>2</v>
      </c>
      <c r="X252" s="9" t="e">
        <f t="shared" si="2671"/>
        <v>#N/A</v>
      </c>
      <c r="Y252" s="348"/>
      <c r="Z252" s="9">
        <f>SUM(Y$7:Y252)</f>
        <v>0</v>
      </c>
      <c r="AE252" s="9">
        <f t="shared" ref="AE252" si="2677">MIN(AH252,V252)</f>
        <v>2</v>
      </c>
      <c r="AH252" s="9">
        <v>2</v>
      </c>
      <c r="AI252" s="327" t="s">
        <v>2009</v>
      </c>
      <c r="AJ252" s="327">
        <v>1805152</v>
      </c>
      <c r="AK252" s="327">
        <v>5783255</v>
      </c>
      <c r="AL252" s="327">
        <v>2</v>
      </c>
      <c r="AM252" s="327">
        <v>2</v>
      </c>
      <c r="AN252" s="327">
        <v>21</v>
      </c>
      <c r="AO252" s="327">
        <v>1</v>
      </c>
      <c r="AP252" s="327">
        <v>0</v>
      </c>
      <c r="AQ252" s="327">
        <v>0</v>
      </c>
      <c r="AR252" s="327">
        <v>0</v>
      </c>
      <c r="AS252" s="327"/>
      <c r="AU252" s="9">
        <v>0</v>
      </c>
      <c r="AV252" s="9">
        <f>U251</f>
        <v>2</v>
      </c>
    </row>
    <row r="253" spans="1:50" ht="178.5">
      <c r="A253" s="211">
        <f t="shared" si="2116"/>
        <v>0</v>
      </c>
      <c r="B253" s="67" t="s">
        <v>1158</v>
      </c>
      <c r="C253" s="142" t="s">
        <v>1094</v>
      </c>
      <c r="D253" s="43" t="s">
        <v>2537</v>
      </c>
      <c r="E253" s="217" t="str">
        <f>Labels!$C$54</f>
        <v>Control Point</v>
      </c>
      <c r="F253" s="26" t="s">
        <v>2538</v>
      </c>
      <c r="G253" s="30" t="str">
        <f>IF(OR(ISERR(P254),ISERR(P255),ISERR(Q254),ISERR(Q255)),Labels!$C$94,Q253)</f>
        <v>Input Accepted</v>
      </c>
      <c r="H253" s="15" t="str">
        <f t="shared" ref="H253" si="2678">IF(F254&lt;&gt;"",IF(TRIM(VLOOKUP(F254,$AI$2:$AR$5000,8,FALSE))="1","X",""),"")</f>
        <v/>
      </c>
      <c r="I253" s="15" t="str">
        <f t="shared" ref="I253" si="2679">IF(F254&lt;&gt;"",IF(TRIM(VLOOKUP(F254,$AI$2:$AR$5000,9,FALSE))="1","X",""),"")</f>
        <v/>
      </c>
      <c r="J253" s="15" t="str">
        <f t="shared" ref="J253" si="2680">IF(TRIM(""&amp;G255)&lt;&gt;"","X","")</f>
        <v/>
      </c>
      <c r="K253" s="15" t="str">
        <f t="shared" ref="K253" si="2681">IF(TRIM(""&amp;G254)&lt;&gt;"","X","")</f>
        <v>X</v>
      </c>
      <c r="L253" s="31" t="str">
        <f>IF(G253&lt;&gt;Labels!$C$92,"X","")</f>
        <v/>
      </c>
      <c r="M253" s="16"/>
      <c r="N253" s="17">
        <v>1805162</v>
      </c>
      <c r="O253" s="17">
        <v>15573</v>
      </c>
      <c r="P253" s="17"/>
      <c r="Q253" s="22" t="str">
        <f>IF(F254="",Labels!$C$93,R253)</f>
        <v>Input Accepted</v>
      </c>
      <c r="R253" s="9" t="str">
        <f t="shared" ref="R253" si="2682"><![CDATA[IF(OR(O254&""<>D253&"",O255&""<>D253&""),"You are not allowed to copy cells in the answer column. Press Ctrl-z immediately to attempt to fix this error.",S253)]]></f>
        <v>Input Accepted</v>
      </c>
      <c r="S253" s="9" t="str">
        <f>IF(AND(OR(H253="X",S254=6,C253=Labels!$C$49,C253=Labels!$C$46,AX253="Y"),Q254=""),Labels!$C$95,T253)</f>
        <v>Input Accepted</v>
      </c>
      <c r="T253" s="345" t="str">
        <f>IF(OR(S255=6,AND(S255&gt;0,S254=6)),Labels!$C$96,IF(S255=1,Labels!$C$143,U253))</f>
        <v>Input Accepted</v>
      </c>
      <c r="U253" s="9" t="str">
        <f>IF(AND(S255&gt;0,U255&lt;=U254),Labels!C$97,V253)</f>
        <v>Input Accepted</v>
      </c>
      <c r="V253" s="9" t="str">
        <f>IF(AND(S255&gt;0,Q255=""),Labels!$C$98,W253)</f>
        <v>Input Accepted</v>
      </c>
      <c r="W253" s="9" t="str">
        <f>IF(AND(S255=0,Q255&lt;&gt;""),Labels!$C$99,Labels!$C$92)</f>
        <v>Input Accepted</v>
      </c>
      <c r="Y253" s="9">
        <f t="shared" ref="Y253" si="2683">IF(H253="X",1,0)</f>
        <v>0</v>
      </c>
      <c r="Z253" s="9">
        <f>SUM(Y$7:Y253)</f>
        <v>0</v>
      </c>
      <c r="AA253" s="9" t="str">
        <f t="shared" ref="AA253" si="2684">Q254</f>
        <v>None</v>
      </c>
      <c r="AB253" s="9">
        <f t="shared" ref="AB253" si="2685">VLOOKUP(P254,$AI$2:$AN$5000,6,FALSE)</f>
        <v>21</v>
      </c>
      <c r="AC253" s="9" t="str">
        <f t="shared" ref="AC253" si="2686">Q255</f>
        <v/>
      </c>
      <c r="AD253" s="9">
        <f t="shared" ref="AD253" si="2687">IF(TRIM(F254)="",1,0)</f>
        <v>0</v>
      </c>
      <c r="AF253" s="346">
        <f t="shared" ref="AF253" si="2688">SUM($AD$7:$AD$5000)</f>
        <v>0</v>
      </c>
      <c r="AG253" s="9">
        <f>IF(AND(H253="X",C253=Labels!C295),1,0)</f>
        <v>0</v>
      </c>
      <c r="AI253" s="327" t="s">
        <v>2010</v>
      </c>
      <c r="AJ253" s="327">
        <v>1805153</v>
      </c>
      <c r="AK253" s="327">
        <v>5783260</v>
      </c>
      <c r="AL253" s="327">
        <v>0</v>
      </c>
      <c r="AM253" s="327">
        <v>6</v>
      </c>
      <c r="AN253" s="327">
        <v>21</v>
      </c>
      <c r="AO253" s="327">
        <v>1</v>
      </c>
      <c r="AP253" s="327">
        <v>0</v>
      </c>
      <c r="AQ253" s="327">
        <v>1</v>
      </c>
      <c r="AR253" s="327">
        <v>0</v>
      </c>
      <c r="AS253" s="327"/>
      <c r="AX253" s="9" t="s">
        <v>664</v>
      </c>
    </row>
    <row r="254" spans="1:50" ht="25.5">
      <c r="A254" s="211">
        <f t="shared" si="2116"/>
        <v>0</v>
      </c>
      <c r="B254" s="18" t="s">
        <v>1158</v>
      </c>
      <c r="C254" s="218" t="str">
        <f t="shared" ref="C254" si="2689">C253</f>
        <v>Minor Must</v>
      </c>
      <c r="D254" s="44" t="str">
        <f t="shared" ref="D254" si="2690">D253</f>
        <v>CB. 4.2.6</v>
      </c>
      <c r="E254" s="19" t="str">
        <f>Labels!$C$103</f>
        <v>Answer 1 / Comment</v>
      </c>
      <c r="F254" s="62" t="str">
        <f>$AI$226</f>
        <v>CB. 4.2.6 -Yes</v>
      </c>
      <c r="G254" s="46" t="s">
        <v>2826</v>
      </c>
      <c r="H254" s="20" t="str">
        <f t="shared" ref="H254:H255" si="2691">H253</f>
        <v/>
      </c>
      <c r="I254" s="20" t="str">
        <f t="shared" ref="I254:I255" si="2692">I253</f>
        <v/>
      </c>
      <c r="J254" s="20" t="str">
        <f t="shared" ref="J254:J255" si="2693">J253</f>
        <v/>
      </c>
      <c r="K254" s="20" t="str">
        <f t="shared" ref="K254:K255" si="2694">K253</f>
        <v>X</v>
      </c>
      <c r="L254" s="28" t="str">
        <f t="shared" ref="L254" si="2695">L253</f>
        <v/>
      </c>
      <c r="M254" s="21"/>
      <c r="N254" s="22" t="str">
        <f t="shared" ref="N254:N255" si="2696">LEFT(F254,FIND(" -",F254)-1)</f>
        <v>CB. 4.2.6</v>
      </c>
      <c r="O254" s="22" t="str">
        <f t="shared" ref="O254" si="2697">IF(ISERR(N254),D253,N254)</f>
        <v>CB. 4.2.6</v>
      </c>
      <c r="P254" s="22" t="str">
        <f t="shared" ref="P254:P255" si="2698">TRIM(F254&amp;"")</f>
        <v>CB. 4.2.6 -Yes</v>
      </c>
      <c r="Q254" s="22" t="str">
        <f t="shared" ref="Q254:Q255" si="2699">TRIM(G254&amp;"")</f>
        <v>None</v>
      </c>
      <c r="R254" s="9">
        <f t="shared" ref="R254:R255" si="2700">VLOOKUP(F254,$AI$2:$AM$5000,5,FALSE)</f>
        <v>2</v>
      </c>
      <c r="S254" s="9">
        <f t="shared" ref="S254:S255" si="2701">IF(ISNA(R254),0,R254)</f>
        <v>2</v>
      </c>
      <c r="T254" s="9">
        <f t="shared" ref="T254:T255" si="2702">VLOOKUP(F254,$AI$2:$AL$5000,4,FALSE)</f>
        <v>2</v>
      </c>
      <c r="U254" s="9">
        <f t="shared" ref="U254:U255" si="2703">IF(ISNA(T254),0,T254)</f>
        <v>2</v>
      </c>
      <c r="X254" s="9">
        <f t="shared" ref="X254:X255" si="2704">VLOOKUP(F254,$AI$2:$AL$5000,3,FALSE)</f>
        <v>5783280</v>
      </c>
      <c r="Y254" s="348"/>
      <c r="Z254" s="9">
        <f>SUM(Y$7:Y254)</f>
        <v>0</v>
      </c>
      <c r="AC254" s="349">
        <f t="shared" ref="AC254" si="2705">IF(ISNA(VLOOKUP(F254,$AI$2:$AS$5000,11,FALSE)),"", VLOOKUP(F254,$AI$2:$AS$5000,11,FALSE))</f>
        <v>0</v>
      </c>
      <c r="AI254" s="327" t="s">
        <v>2011</v>
      </c>
      <c r="AJ254" s="327">
        <v>1805153</v>
      </c>
      <c r="AK254" s="327">
        <v>5783259</v>
      </c>
      <c r="AL254" s="327">
        <v>0</v>
      </c>
      <c r="AM254" s="327">
        <v>5</v>
      </c>
      <c r="AN254" s="327">
        <v>21</v>
      </c>
      <c r="AO254" s="327">
        <v>0</v>
      </c>
      <c r="AP254" s="327">
        <v>1</v>
      </c>
      <c r="AQ254" s="327">
        <v>0</v>
      </c>
      <c r="AR254" s="327">
        <v>0</v>
      </c>
      <c r="AS254" s="327"/>
    </row>
    <row r="255" spans="1:50" ht="26.25" thickBot="1">
      <c r="A255" s="211">
        <f t="shared" si="2116"/>
        <v>0</v>
      </c>
      <c r="B255" s="23" t="str">
        <f t="shared" ref="B255:D255" si="2706">B253</f>
        <v>GGFV52FA</v>
      </c>
      <c r="C255" s="219" t="str">
        <f t="shared" si="2706"/>
        <v>Minor Must</v>
      </c>
      <c r="D255" s="45" t="str">
        <f t="shared" si="2706"/>
        <v>CB. 4.2.6</v>
      </c>
      <c r="E255" s="24" t="str">
        <f>Labels!$C$104</f>
        <v>Answer 2 / Evidence</v>
      </c>
      <c r="F255" s="221"/>
      <c r="G255" s="222"/>
      <c r="H255" s="25" t="str">
        <f t="shared" si="2691"/>
        <v/>
      </c>
      <c r="I255" s="25" t="str">
        <f t="shared" si="2692"/>
        <v/>
      </c>
      <c r="J255" s="25" t="str">
        <f t="shared" si="2693"/>
        <v/>
      </c>
      <c r="K255" s="25" t="str">
        <f t="shared" si="2694"/>
        <v>X</v>
      </c>
      <c r="L255" s="27" t="str">
        <f t="shared" ref="L255" si="2707">L253</f>
        <v/>
      </c>
      <c r="M255" s="21"/>
      <c r="N255" s="22" t="e">
        <f t="shared" si="2696"/>
        <v>#VALUE!</v>
      </c>
      <c r="O255" s="22" t="str">
        <f t="shared" ref="O255" si="2708">IF(ISERR(N255),D253,N255)</f>
        <v>CB. 4.2.6</v>
      </c>
      <c r="P255" s="22" t="str">
        <f t="shared" si="2698"/>
        <v/>
      </c>
      <c r="Q255" s="22" t="str">
        <f t="shared" si="2699"/>
        <v/>
      </c>
      <c r="R255" s="9" t="e">
        <f t="shared" si="2700"/>
        <v>#N/A</v>
      </c>
      <c r="S255" s="9">
        <f t="shared" si="2701"/>
        <v>0</v>
      </c>
      <c r="T255" s="9" t="e">
        <f t="shared" si="2702"/>
        <v>#N/A</v>
      </c>
      <c r="U255" s="9">
        <f t="shared" si="2703"/>
        <v>0</v>
      </c>
      <c r="V255" s="9">
        <f t="shared" ref="V255" si="2709">IF(U255=0,U254,U255)</f>
        <v>2</v>
      </c>
      <c r="W255" s="346">
        <v>2</v>
      </c>
      <c r="X255" s="9" t="e">
        <f t="shared" si="2704"/>
        <v>#N/A</v>
      </c>
      <c r="Y255" s="348"/>
      <c r="Z255" s="9">
        <f>SUM(Y$7:Y255)</f>
        <v>0</v>
      </c>
      <c r="AE255" s="9">
        <f t="shared" ref="AE255" si="2710">MIN(AH255,V255)</f>
        <v>2</v>
      </c>
      <c r="AH255" s="9">
        <v>2</v>
      </c>
      <c r="AI255" s="327" t="s">
        <v>2012</v>
      </c>
      <c r="AJ255" s="327">
        <v>1805153</v>
      </c>
      <c r="AK255" s="327">
        <v>5783258</v>
      </c>
      <c r="AL255" s="327">
        <v>2</v>
      </c>
      <c r="AM255" s="327">
        <v>2</v>
      </c>
      <c r="AN255" s="327">
        <v>21</v>
      </c>
      <c r="AO255" s="327">
        <v>1</v>
      </c>
      <c r="AP255" s="327">
        <v>0</v>
      </c>
      <c r="AQ255" s="327">
        <v>0</v>
      </c>
      <c r="AR255" s="327">
        <v>0</v>
      </c>
      <c r="AS255" s="327"/>
      <c r="AU255" s="9">
        <v>0</v>
      </c>
      <c r="AV255" s="9">
        <f>U254</f>
        <v>2</v>
      </c>
    </row>
    <row r="256" spans="1:50" ht="140.25">
      <c r="A256" s="211">
        <f t="shared" si="2116"/>
        <v>0</v>
      </c>
      <c r="B256" s="67" t="s">
        <v>1158</v>
      </c>
      <c r="C256" s="142" t="s">
        <v>1094</v>
      </c>
      <c r="D256" s="43" t="s">
        <v>2539</v>
      </c>
      <c r="E256" s="217" t="str">
        <f>Labels!$C$54</f>
        <v>Control Point</v>
      </c>
      <c r="F256" s="26" t="s">
        <v>2540</v>
      </c>
      <c r="G256" s="30" t="str">
        <f>IF(OR(ISERR(P257),ISERR(P258),ISERR(Q257),ISERR(Q258)),Labels!$C$94,Q256)</f>
        <v>Input Accepted</v>
      </c>
      <c r="H256" s="15" t="str">
        <f t="shared" ref="H256" si="2711">IF(F257&lt;&gt;"",IF(TRIM(VLOOKUP(F257,$AI$2:$AR$5000,8,FALSE))="1","X",""),"")</f>
        <v/>
      </c>
      <c r="I256" s="15" t="str">
        <f t="shared" ref="I256" si="2712">IF(F257&lt;&gt;"",IF(TRIM(VLOOKUP(F257,$AI$2:$AR$5000,9,FALSE))="1","X",""),"")</f>
        <v/>
      </c>
      <c r="J256" s="15" t="str">
        <f t="shared" ref="J256" si="2713">IF(TRIM(""&amp;G258)&lt;&gt;"","X","")</f>
        <v/>
      </c>
      <c r="K256" s="15" t="str">
        <f t="shared" ref="K256" si="2714">IF(TRIM(""&amp;G257)&lt;&gt;"","X","")</f>
        <v>X</v>
      </c>
      <c r="L256" s="31" t="str">
        <f>IF(G256&lt;&gt;Labels!$C$92,"X","")</f>
        <v/>
      </c>
      <c r="M256" s="16"/>
      <c r="N256" s="17">
        <v>1805163</v>
      </c>
      <c r="O256" s="17">
        <v>15573</v>
      </c>
      <c r="P256" s="17"/>
      <c r="Q256" s="22" t="str">
        <f>IF(F257="",Labels!$C$93,R256)</f>
        <v>Input Accepted</v>
      </c>
      <c r="R256" s="9" t="str">
        <f t="shared" ref="R256" si="2715"><![CDATA[IF(OR(O257&""<>D256&"",O258&""<>D256&""),"You are not allowed to copy cells in the answer column. Press Ctrl-z immediately to attempt to fix this error.",S256)]]></f>
        <v>Input Accepted</v>
      </c>
      <c r="S256" s="9" t="str">
        <f>IF(AND(OR(H256="X",S257=6,C256=Labels!$C$49,C256=Labels!$C$46,AX256="Y"),Q257=""),Labels!$C$95,T256)</f>
        <v>Input Accepted</v>
      </c>
      <c r="T256" s="345" t="str">
        <f>IF(OR(S258=6,AND(S258&gt;0,S257=6)),Labels!$C$96,IF(S258=1,Labels!$C$143,U256))</f>
        <v>Input Accepted</v>
      </c>
      <c r="U256" s="9" t="str">
        <f>IF(AND(S258&gt;0,U258&lt;=U257),Labels!C$97,V256)</f>
        <v>Input Accepted</v>
      </c>
      <c r="V256" s="9" t="str">
        <f>IF(AND(S258&gt;0,Q258=""),Labels!$C$98,W256)</f>
        <v>Input Accepted</v>
      </c>
      <c r="W256" s="9" t="str">
        <f>IF(AND(S258=0,Q258&lt;&gt;""),Labels!$C$99,Labels!$C$92)</f>
        <v>Input Accepted</v>
      </c>
      <c r="Y256" s="9">
        <f t="shared" ref="Y256" si="2716">IF(H256="X",1,0)</f>
        <v>0</v>
      </c>
      <c r="Z256" s="9">
        <f>SUM(Y$7:Y256)</f>
        <v>0</v>
      </c>
      <c r="AA256" s="9" t="str">
        <f t="shared" ref="AA256" si="2717">Q257</f>
        <v>None</v>
      </c>
      <c r="AB256" s="9">
        <f t="shared" ref="AB256" si="2718">VLOOKUP(P257,$AI$2:$AN$5000,6,FALSE)</f>
        <v>21</v>
      </c>
      <c r="AC256" s="9" t="str">
        <f t="shared" ref="AC256" si="2719">Q258</f>
        <v/>
      </c>
      <c r="AD256" s="9">
        <f t="shared" ref="AD256" si="2720">IF(TRIM(F257)="",1,0)</f>
        <v>0</v>
      </c>
      <c r="AF256" s="346">
        <f t="shared" ref="AF256" si="2721">SUM($AD$7:$AD$5000)</f>
        <v>0</v>
      </c>
      <c r="AG256" s="9">
        <f>IF(AND(H256="X",C256=Labels!C298),1,0)</f>
        <v>0</v>
      </c>
      <c r="AI256" s="327" t="s">
        <v>2013</v>
      </c>
      <c r="AJ256" s="327">
        <v>1805154</v>
      </c>
      <c r="AK256" s="327">
        <v>5783263</v>
      </c>
      <c r="AL256" s="327">
        <v>0</v>
      </c>
      <c r="AM256" s="327">
        <v>6</v>
      </c>
      <c r="AN256" s="327">
        <v>21</v>
      </c>
      <c r="AO256" s="327">
        <v>1</v>
      </c>
      <c r="AP256" s="327">
        <v>0</v>
      </c>
      <c r="AQ256" s="327">
        <v>1</v>
      </c>
      <c r="AR256" s="327">
        <v>0</v>
      </c>
      <c r="AS256" s="327"/>
      <c r="AX256" s="9" t="s">
        <v>664</v>
      </c>
    </row>
    <row r="257" spans="1:50" ht="25.5">
      <c r="A257" s="211">
        <f t="shared" si="2116"/>
        <v>0</v>
      </c>
      <c r="B257" s="18" t="s">
        <v>1158</v>
      </c>
      <c r="C257" s="218" t="str">
        <f t="shared" ref="C257" si="2722">C256</f>
        <v>Minor Must</v>
      </c>
      <c r="D257" s="44" t="str">
        <f t="shared" ref="D257" si="2723">D256</f>
        <v>CB. 4.3.1</v>
      </c>
      <c r="E257" s="19" t="str">
        <f>Labels!$C$103</f>
        <v>Answer 1 / Comment</v>
      </c>
      <c r="F257" s="62" t="str">
        <f>$AI$229</f>
        <v>CB. 4.3.1 -Yes</v>
      </c>
      <c r="G257" s="46" t="s">
        <v>2826</v>
      </c>
      <c r="H257" s="20" t="str">
        <f t="shared" ref="H257:H258" si="2724">H256</f>
        <v/>
      </c>
      <c r="I257" s="20" t="str">
        <f t="shared" ref="I257:I258" si="2725">I256</f>
        <v/>
      </c>
      <c r="J257" s="20" t="str">
        <f t="shared" ref="J257:J258" si="2726">J256</f>
        <v/>
      </c>
      <c r="K257" s="20" t="str">
        <f t="shared" ref="K257:K258" si="2727">K256</f>
        <v>X</v>
      </c>
      <c r="L257" s="28" t="str">
        <f t="shared" ref="L257" si="2728">L256</f>
        <v/>
      </c>
      <c r="M257" s="21"/>
      <c r="N257" s="22" t="str">
        <f t="shared" ref="N257:N258" si="2729">LEFT(F257,FIND(" -",F257)-1)</f>
        <v>CB. 4.3.1</v>
      </c>
      <c r="O257" s="22" t="str">
        <f t="shared" ref="O257" si="2730">IF(ISERR(N257),D256,N257)</f>
        <v>CB. 4.3.1</v>
      </c>
      <c r="P257" s="22" t="str">
        <f t="shared" ref="P257:P258" si="2731">TRIM(F257&amp;"")</f>
        <v>CB. 4.3.1 -Yes</v>
      </c>
      <c r="Q257" s="22" t="str">
        <f t="shared" ref="Q257:Q258" si="2732">TRIM(G257&amp;"")</f>
        <v>None</v>
      </c>
      <c r="R257" s="9">
        <f t="shared" ref="R257:R258" si="2733">VLOOKUP(F257,$AI$2:$AM$5000,5,FALSE)</f>
        <v>2</v>
      </c>
      <c r="S257" s="9">
        <f t="shared" ref="S257:S258" si="2734">IF(ISNA(R257),0,R257)</f>
        <v>2</v>
      </c>
      <c r="T257" s="9">
        <f t="shared" ref="T257:T258" si="2735">VLOOKUP(F257,$AI$2:$AL$5000,4,FALSE)</f>
        <v>2</v>
      </c>
      <c r="U257" s="9">
        <f t="shared" ref="U257:U258" si="2736">IF(ISNA(T257),0,T257)</f>
        <v>2</v>
      </c>
      <c r="X257" s="9">
        <f t="shared" ref="X257:X258" si="2737">VLOOKUP(F257,$AI$2:$AL$5000,3,FALSE)</f>
        <v>5783282</v>
      </c>
      <c r="Y257" s="348"/>
      <c r="Z257" s="9">
        <f>SUM(Y$7:Y257)</f>
        <v>0</v>
      </c>
      <c r="AC257" s="349">
        <f t="shared" ref="AC257" si="2738">IF(ISNA(VLOOKUP(F257,$AI$2:$AS$5000,11,FALSE)),"", VLOOKUP(F257,$AI$2:$AS$5000,11,FALSE))</f>
        <v>0</v>
      </c>
      <c r="AI257" s="327" t="s">
        <v>2014</v>
      </c>
      <c r="AJ257" s="327">
        <v>1805154</v>
      </c>
      <c r="AK257" s="327">
        <v>5783262</v>
      </c>
      <c r="AL257" s="327">
        <v>0</v>
      </c>
      <c r="AM257" s="327">
        <v>5</v>
      </c>
      <c r="AN257" s="327">
        <v>21</v>
      </c>
      <c r="AO257" s="327">
        <v>0</v>
      </c>
      <c r="AP257" s="327">
        <v>1</v>
      </c>
      <c r="AQ257" s="327">
        <v>0</v>
      </c>
      <c r="AR257" s="327">
        <v>0</v>
      </c>
      <c r="AS257" s="327"/>
    </row>
    <row r="258" spans="1:50" ht="26.25" thickBot="1">
      <c r="A258" s="211">
        <f t="shared" si="2116"/>
        <v>0</v>
      </c>
      <c r="B258" s="23" t="str">
        <f t="shared" ref="B258:D258" si="2739">B256</f>
        <v>GGFV52FA</v>
      </c>
      <c r="C258" s="219" t="str">
        <f t="shared" si="2739"/>
        <v>Minor Must</v>
      </c>
      <c r="D258" s="45" t="str">
        <f t="shared" si="2739"/>
        <v>CB. 4.3.1</v>
      </c>
      <c r="E258" s="24" t="str">
        <f>Labels!$C$104</f>
        <v>Answer 2 / Evidence</v>
      </c>
      <c r="F258" s="221"/>
      <c r="G258" s="222"/>
      <c r="H258" s="25" t="str">
        <f t="shared" si="2724"/>
        <v/>
      </c>
      <c r="I258" s="25" t="str">
        <f t="shared" si="2725"/>
        <v/>
      </c>
      <c r="J258" s="25" t="str">
        <f t="shared" si="2726"/>
        <v/>
      </c>
      <c r="K258" s="25" t="str">
        <f t="shared" si="2727"/>
        <v>X</v>
      </c>
      <c r="L258" s="27" t="str">
        <f t="shared" ref="L258" si="2740">L256</f>
        <v/>
      </c>
      <c r="M258" s="21"/>
      <c r="N258" s="22" t="e">
        <f t="shared" si="2729"/>
        <v>#VALUE!</v>
      </c>
      <c r="O258" s="22" t="str">
        <f t="shared" ref="O258" si="2741">IF(ISERR(N258),D256,N258)</f>
        <v>CB. 4.3.1</v>
      </c>
      <c r="P258" s="22" t="str">
        <f t="shared" si="2731"/>
        <v/>
      </c>
      <c r="Q258" s="22" t="str">
        <f t="shared" si="2732"/>
        <v/>
      </c>
      <c r="R258" s="9" t="e">
        <f t="shared" si="2733"/>
        <v>#N/A</v>
      </c>
      <c r="S258" s="9">
        <f t="shared" si="2734"/>
        <v>0</v>
      </c>
      <c r="T258" s="9" t="e">
        <f t="shared" si="2735"/>
        <v>#N/A</v>
      </c>
      <c r="U258" s="9">
        <f t="shared" si="2736"/>
        <v>0</v>
      </c>
      <c r="V258" s="9">
        <f t="shared" ref="V258" si="2742">IF(U258=0,U257,U258)</f>
        <v>2</v>
      </c>
      <c r="W258" s="346">
        <v>2</v>
      </c>
      <c r="X258" s="9" t="e">
        <f t="shared" si="2737"/>
        <v>#N/A</v>
      </c>
      <c r="Y258" s="348"/>
      <c r="Z258" s="9">
        <f>SUM(Y$7:Y258)</f>
        <v>0</v>
      </c>
      <c r="AE258" s="9">
        <f t="shared" ref="AE258" si="2743">MIN(AH258,V258)</f>
        <v>2</v>
      </c>
      <c r="AH258" s="9">
        <v>2</v>
      </c>
      <c r="AI258" s="327" t="s">
        <v>2015</v>
      </c>
      <c r="AJ258" s="327">
        <v>1805154</v>
      </c>
      <c r="AK258" s="327">
        <v>5783261</v>
      </c>
      <c r="AL258" s="327">
        <v>2</v>
      </c>
      <c r="AM258" s="327">
        <v>2</v>
      </c>
      <c r="AN258" s="327">
        <v>21</v>
      </c>
      <c r="AO258" s="327">
        <v>1</v>
      </c>
      <c r="AP258" s="327">
        <v>0</v>
      </c>
      <c r="AQ258" s="327">
        <v>0</v>
      </c>
      <c r="AR258" s="327">
        <v>0</v>
      </c>
      <c r="AS258" s="327"/>
      <c r="AU258" s="9">
        <v>0</v>
      </c>
      <c r="AV258" s="9">
        <f>U257</f>
        <v>2</v>
      </c>
    </row>
    <row r="259" spans="1:50" ht="178.5">
      <c r="A259" s="211">
        <f t="shared" si="2116"/>
        <v>0</v>
      </c>
      <c r="B259" s="67" t="s">
        <v>1158</v>
      </c>
      <c r="C259" s="142" t="s">
        <v>1094</v>
      </c>
      <c r="D259" s="43" t="s">
        <v>2541</v>
      </c>
      <c r="E259" s="217" t="str">
        <f>Labels!$C$54</f>
        <v>Control Point</v>
      </c>
      <c r="F259" s="26" t="s">
        <v>2542</v>
      </c>
      <c r="G259" s="30" t="str">
        <f>IF(OR(ISERR(P260),ISERR(P261),ISERR(Q260),ISERR(Q261)),Labels!$C$94,Q259)</f>
        <v>Input Accepted</v>
      </c>
      <c r="H259" s="15" t="str">
        <f t="shared" ref="H259" si="2744">IF(F260&lt;&gt;"",IF(TRIM(VLOOKUP(F260,$AI$2:$AR$5000,8,FALSE))="1","X",""),"")</f>
        <v/>
      </c>
      <c r="I259" s="15" t="str">
        <f t="shared" ref="I259" si="2745">IF(F260&lt;&gt;"",IF(TRIM(VLOOKUP(F260,$AI$2:$AR$5000,9,FALSE))="1","X",""),"")</f>
        <v/>
      </c>
      <c r="J259" s="15" t="str">
        <f t="shared" ref="J259" si="2746">IF(TRIM(""&amp;G261)&lt;&gt;"","X","")</f>
        <v/>
      </c>
      <c r="K259" s="15" t="str">
        <f t="shared" ref="K259" si="2747">IF(TRIM(""&amp;G260)&lt;&gt;"","X","")</f>
        <v>X</v>
      </c>
      <c r="L259" s="31" t="str">
        <f>IF(G259&lt;&gt;Labels!$C$92,"X","")</f>
        <v/>
      </c>
      <c r="M259" s="16"/>
      <c r="N259" s="17">
        <v>1805164</v>
      </c>
      <c r="O259" s="17">
        <v>15573</v>
      </c>
      <c r="P259" s="17"/>
      <c r="Q259" s="22" t="str">
        <f>IF(F260="",Labels!$C$93,R259)</f>
        <v>Input Accepted</v>
      </c>
      <c r="R259" s="9" t="str">
        <f t="shared" ref="R259" si="2748"><![CDATA[IF(OR(O260&""<>D259&"",O261&""<>D259&""),"You are not allowed to copy cells in the answer column. Press Ctrl-z immediately to attempt to fix this error.",S259)]]></f>
        <v>Input Accepted</v>
      </c>
      <c r="S259" s="9" t="str">
        <f>IF(AND(OR(H259="X",S260=6,C259=Labels!$C$49,C259=Labels!$C$46,AX259="Y"),Q260=""),Labels!$C$95,T259)</f>
        <v>Input Accepted</v>
      </c>
      <c r="T259" s="345" t="str">
        <f>IF(OR(S261=6,AND(S261&gt;0,S260=6)),Labels!$C$96,IF(S261=1,Labels!$C$143,U259))</f>
        <v>Input Accepted</v>
      </c>
      <c r="U259" s="9" t="str">
        <f>IF(AND(S261&gt;0,U261&lt;=U260),Labels!C$97,V259)</f>
        <v>Input Accepted</v>
      </c>
      <c r="V259" s="9" t="str">
        <f>IF(AND(S261&gt;0,Q261=""),Labels!$C$98,W259)</f>
        <v>Input Accepted</v>
      </c>
      <c r="W259" s="9" t="str">
        <f>IF(AND(S261=0,Q261&lt;&gt;""),Labels!$C$99,Labels!$C$92)</f>
        <v>Input Accepted</v>
      </c>
      <c r="Y259" s="9">
        <f t="shared" ref="Y259" si="2749">IF(H259="X",1,0)</f>
        <v>0</v>
      </c>
      <c r="Z259" s="9">
        <f>SUM(Y$7:Y259)</f>
        <v>0</v>
      </c>
      <c r="AA259" s="9" t="str">
        <f t="shared" ref="AA259" si="2750">Q260</f>
        <v>None</v>
      </c>
      <c r="AB259" s="9">
        <f t="shared" ref="AB259" si="2751">VLOOKUP(P260,$AI$2:$AN$5000,6,FALSE)</f>
        <v>21</v>
      </c>
      <c r="AC259" s="9" t="str">
        <f t="shared" ref="AC259" si="2752">Q261</f>
        <v/>
      </c>
      <c r="AD259" s="9">
        <f t="shared" ref="AD259" si="2753">IF(TRIM(F260)="",1,0)</f>
        <v>0</v>
      </c>
      <c r="AF259" s="346">
        <f t="shared" ref="AF259" si="2754">SUM($AD$7:$AD$5000)</f>
        <v>0</v>
      </c>
      <c r="AG259" s="9">
        <f>IF(AND(H259="X",C259=Labels!C301),1,0)</f>
        <v>0</v>
      </c>
      <c r="AI259" s="327" t="s">
        <v>2016</v>
      </c>
      <c r="AJ259" s="327">
        <v>1805155</v>
      </c>
      <c r="AK259" s="327">
        <v>5783266</v>
      </c>
      <c r="AL259" s="327">
        <v>0</v>
      </c>
      <c r="AM259" s="327">
        <v>6</v>
      </c>
      <c r="AN259" s="327">
        <v>21</v>
      </c>
      <c r="AO259" s="327">
        <v>1</v>
      </c>
      <c r="AP259" s="327">
        <v>0</v>
      </c>
      <c r="AQ259" s="327">
        <v>1</v>
      </c>
      <c r="AR259" s="327">
        <v>0</v>
      </c>
      <c r="AS259" s="327"/>
      <c r="AX259" s="9" t="s">
        <v>664</v>
      </c>
    </row>
    <row r="260" spans="1:50" ht="25.5">
      <c r="A260" s="211">
        <f t="shared" si="2116"/>
        <v>0</v>
      </c>
      <c r="B260" s="18" t="s">
        <v>1158</v>
      </c>
      <c r="C260" s="218" t="str">
        <f t="shared" ref="C260" si="2755">C259</f>
        <v>Minor Must</v>
      </c>
      <c r="D260" s="44" t="str">
        <f t="shared" ref="D260" si="2756">D259</f>
        <v>CB. 4.3.2</v>
      </c>
      <c r="E260" s="19" t="str">
        <f>Labels!$C$103</f>
        <v>Answer 1 / Comment</v>
      </c>
      <c r="F260" s="62" t="str">
        <f>$AI$232</f>
        <v>CB. 4.3.2 -Yes</v>
      </c>
      <c r="G260" s="46" t="s">
        <v>2826</v>
      </c>
      <c r="H260" s="20" t="str">
        <f t="shared" ref="H260:H261" si="2757">H259</f>
        <v/>
      </c>
      <c r="I260" s="20" t="str">
        <f t="shared" ref="I260:I261" si="2758">I259</f>
        <v/>
      </c>
      <c r="J260" s="20" t="str">
        <f t="shared" ref="J260:J261" si="2759">J259</f>
        <v/>
      </c>
      <c r="K260" s="20" t="str">
        <f t="shared" ref="K260:K261" si="2760">K259</f>
        <v>X</v>
      </c>
      <c r="L260" s="28" t="str">
        <f t="shared" ref="L260" si="2761">L259</f>
        <v/>
      </c>
      <c r="M260" s="21"/>
      <c r="N260" s="22" t="str">
        <f t="shared" ref="N260:N261" si="2762">LEFT(F260,FIND(" -",F260)-1)</f>
        <v>CB. 4.3.2</v>
      </c>
      <c r="O260" s="22" t="str">
        <f t="shared" ref="O260" si="2763">IF(ISERR(N260),D259,N260)</f>
        <v>CB. 4.3.2</v>
      </c>
      <c r="P260" s="22" t="str">
        <f t="shared" ref="P260:P261" si="2764">TRIM(F260&amp;"")</f>
        <v>CB. 4.3.2 -Yes</v>
      </c>
      <c r="Q260" s="22" t="str">
        <f t="shared" ref="Q260:Q261" si="2765">TRIM(G260&amp;"")</f>
        <v>None</v>
      </c>
      <c r="R260" s="9">
        <f t="shared" ref="R260:R261" si="2766">VLOOKUP(F260,$AI$2:$AM$5000,5,FALSE)</f>
        <v>2</v>
      </c>
      <c r="S260" s="9">
        <f t="shared" ref="S260:S261" si="2767">IF(ISNA(R260),0,R260)</f>
        <v>2</v>
      </c>
      <c r="T260" s="9">
        <f t="shared" ref="T260:T261" si="2768">VLOOKUP(F260,$AI$2:$AL$5000,4,FALSE)</f>
        <v>2</v>
      </c>
      <c r="U260" s="9">
        <f t="shared" ref="U260:U261" si="2769">IF(ISNA(T260),0,T260)</f>
        <v>2</v>
      </c>
      <c r="X260" s="9">
        <f t="shared" ref="X260:X261" si="2770">VLOOKUP(F260,$AI$2:$AL$5000,3,FALSE)</f>
        <v>5783285</v>
      </c>
      <c r="Y260" s="348"/>
      <c r="Z260" s="9">
        <f>SUM(Y$7:Y260)</f>
        <v>0</v>
      </c>
      <c r="AC260" s="349">
        <f t="shared" ref="AC260" si="2771">IF(ISNA(VLOOKUP(F260,$AI$2:$AS$5000,11,FALSE)),"", VLOOKUP(F260,$AI$2:$AS$5000,11,FALSE))</f>
        <v>0</v>
      </c>
      <c r="AI260" s="327" t="s">
        <v>2017</v>
      </c>
      <c r="AJ260" s="327">
        <v>1805155</v>
      </c>
      <c r="AK260" s="327">
        <v>5783265</v>
      </c>
      <c r="AL260" s="327">
        <v>0</v>
      </c>
      <c r="AM260" s="327">
        <v>5</v>
      </c>
      <c r="AN260" s="327">
        <v>21</v>
      </c>
      <c r="AO260" s="327">
        <v>0</v>
      </c>
      <c r="AP260" s="327">
        <v>1</v>
      </c>
      <c r="AQ260" s="327">
        <v>0</v>
      </c>
      <c r="AR260" s="327">
        <v>0</v>
      </c>
      <c r="AS260" s="327"/>
    </row>
    <row r="261" spans="1:50" ht="26.25" thickBot="1">
      <c r="A261" s="211">
        <f t="shared" si="2116"/>
        <v>0</v>
      </c>
      <c r="B261" s="23" t="str">
        <f t="shared" ref="B261:D261" si="2772">B259</f>
        <v>GGFV52FA</v>
      </c>
      <c r="C261" s="219" t="str">
        <f t="shared" si="2772"/>
        <v>Minor Must</v>
      </c>
      <c r="D261" s="45" t="str">
        <f t="shared" si="2772"/>
        <v>CB. 4.3.2</v>
      </c>
      <c r="E261" s="24" t="str">
        <f>Labels!$C$104</f>
        <v>Answer 2 / Evidence</v>
      </c>
      <c r="F261" s="221"/>
      <c r="G261" s="222"/>
      <c r="H261" s="25" t="str">
        <f t="shared" si="2757"/>
        <v/>
      </c>
      <c r="I261" s="25" t="str">
        <f t="shared" si="2758"/>
        <v/>
      </c>
      <c r="J261" s="25" t="str">
        <f t="shared" si="2759"/>
        <v/>
      </c>
      <c r="K261" s="25" t="str">
        <f t="shared" si="2760"/>
        <v>X</v>
      </c>
      <c r="L261" s="27" t="str">
        <f t="shared" ref="L261" si="2773">L259</f>
        <v/>
      </c>
      <c r="M261" s="21"/>
      <c r="N261" s="22" t="e">
        <f t="shared" si="2762"/>
        <v>#VALUE!</v>
      </c>
      <c r="O261" s="22" t="str">
        <f t="shared" ref="O261" si="2774">IF(ISERR(N261),D259,N261)</f>
        <v>CB. 4.3.2</v>
      </c>
      <c r="P261" s="22" t="str">
        <f t="shared" si="2764"/>
        <v/>
      </c>
      <c r="Q261" s="22" t="str">
        <f t="shared" si="2765"/>
        <v/>
      </c>
      <c r="R261" s="9" t="e">
        <f t="shared" si="2766"/>
        <v>#N/A</v>
      </c>
      <c r="S261" s="9">
        <f t="shared" si="2767"/>
        <v>0</v>
      </c>
      <c r="T261" s="9" t="e">
        <f t="shared" si="2768"/>
        <v>#N/A</v>
      </c>
      <c r="U261" s="9">
        <f t="shared" si="2769"/>
        <v>0</v>
      </c>
      <c r="V261" s="9">
        <f t="shared" ref="V261" si="2775">IF(U261=0,U260,U261)</f>
        <v>2</v>
      </c>
      <c r="W261" s="346">
        <v>2</v>
      </c>
      <c r="X261" s="9" t="e">
        <f t="shared" si="2770"/>
        <v>#N/A</v>
      </c>
      <c r="Y261" s="348"/>
      <c r="Z261" s="9">
        <f>SUM(Y$7:Y261)</f>
        <v>0</v>
      </c>
      <c r="AE261" s="9">
        <f t="shared" ref="AE261" si="2776">MIN(AH261,V261)</f>
        <v>2</v>
      </c>
      <c r="AH261" s="9">
        <v>2</v>
      </c>
      <c r="AI261" s="327" t="s">
        <v>2018</v>
      </c>
      <c r="AJ261" s="327">
        <v>1805155</v>
      </c>
      <c r="AK261" s="327">
        <v>5783264</v>
      </c>
      <c r="AL261" s="327">
        <v>2</v>
      </c>
      <c r="AM261" s="327">
        <v>2</v>
      </c>
      <c r="AN261" s="327">
        <v>21</v>
      </c>
      <c r="AO261" s="327">
        <v>1</v>
      </c>
      <c r="AP261" s="327">
        <v>0</v>
      </c>
      <c r="AQ261" s="327">
        <v>0</v>
      </c>
      <c r="AR261" s="327">
        <v>0</v>
      </c>
      <c r="AS261" s="327"/>
      <c r="AU261" s="9">
        <v>0</v>
      </c>
      <c r="AV261" s="9">
        <f>U260</f>
        <v>2</v>
      </c>
    </row>
    <row r="262" spans="1:50">
      <c r="A262" s="211">
        <f t="shared" si="2116"/>
        <v>0</v>
      </c>
      <c r="B262" s="67" t="s">
        <v>1158</v>
      </c>
      <c r="C262" s="142" t="s">
        <v>1094</v>
      </c>
      <c r="D262" s="43" t="s">
        <v>2543</v>
      </c>
      <c r="E262" s="217" t="str">
        <f>Labels!$C$54</f>
        <v>Control Point</v>
      </c>
      <c r="F262" s="26" t="s">
        <v>2544</v>
      </c>
      <c r="G262" s="30" t="str">
        <f>IF(OR(ISERR(P263),ISERR(P264),ISERR(Q263),ISERR(Q264)),Labels!$C$94,Q262)</f>
        <v>Input Accepted</v>
      </c>
      <c r="H262" s="15" t="str">
        <f t="shared" ref="H262" si="2777">IF(F263&lt;&gt;"",IF(TRIM(VLOOKUP(F263,$AI$2:$AR$5000,8,FALSE))="1","X",""),"")</f>
        <v/>
      </c>
      <c r="I262" s="15" t="str">
        <f t="shared" ref="I262" si="2778">IF(F263&lt;&gt;"",IF(TRIM(VLOOKUP(F263,$AI$2:$AR$5000,9,FALSE))="1","X",""),"")</f>
        <v/>
      </c>
      <c r="J262" s="15" t="str">
        <f t="shared" ref="J262" si="2779">IF(TRIM(""&amp;G264)&lt;&gt;"","X","")</f>
        <v/>
      </c>
      <c r="K262" s="15" t="str">
        <f t="shared" ref="K262" si="2780">IF(TRIM(""&amp;G263)&lt;&gt;"","X","")</f>
        <v>X</v>
      </c>
      <c r="L262" s="31" t="str">
        <f>IF(G262&lt;&gt;Labels!$C$92,"X","")</f>
        <v/>
      </c>
      <c r="M262" s="16"/>
      <c r="N262" s="17">
        <v>1805165</v>
      </c>
      <c r="O262" s="17">
        <v>15573</v>
      </c>
      <c r="P262" s="17"/>
      <c r="Q262" s="22" t="str">
        <f>IF(F263="",Labels!$C$93,R262)</f>
        <v>Input Accepted</v>
      </c>
      <c r="R262" s="9" t="str">
        <f t="shared" ref="R262" si="2781"><![CDATA[IF(OR(O263&""<>D262&"",O264&""<>D262&""),"You are not allowed to copy cells in the answer column. Press Ctrl-z immediately to attempt to fix this error.",S262)]]></f>
        <v>Input Accepted</v>
      </c>
      <c r="S262" s="9" t="str">
        <f>IF(AND(OR(H262="X",S263=6,C262=Labels!$C$49,C262=Labels!$C$46,AX262="Y"),Q263=""),Labels!$C$95,T262)</f>
        <v>Input Accepted</v>
      </c>
      <c r="T262" s="345" t="str">
        <f>IF(OR(S264=6,AND(S264&gt;0,S263=6)),Labels!$C$96,IF(S264=1,Labels!$C$143,U262))</f>
        <v>Input Accepted</v>
      </c>
      <c r="U262" s="9" t="str">
        <f>IF(AND(S264&gt;0,U264&lt;=U263),Labels!C$97,V262)</f>
        <v>Input Accepted</v>
      </c>
      <c r="V262" s="9" t="str">
        <f>IF(AND(S264&gt;0,Q264=""),Labels!$C$98,W262)</f>
        <v>Input Accepted</v>
      </c>
      <c r="W262" s="9" t="str">
        <f>IF(AND(S264=0,Q264&lt;&gt;""),Labels!$C$99,Labels!$C$92)</f>
        <v>Input Accepted</v>
      </c>
      <c r="Y262" s="9">
        <f t="shared" ref="Y262" si="2782">IF(H262="X",1,0)</f>
        <v>0</v>
      </c>
      <c r="Z262" s="9">
        <f>SUM(Y$7:Y262)</f>
        <v>0</v>
      </c>
      <c r="AA262" s="9" t="str">
        <f t="shared" ref="AA262" si="2783">Q263</f>
        <v>None</v>
      </c>
      <c r="AB262" s="9">
        <f t="shared" ref="AB262" si="2784">VLOOKUP(P263,$AI$2:$AN$5000,6,FALSE)</f>
        <v>21</v>
      </c>
      <c r="AC262" s="9" t="str">
        <f t="shared" ref="AC262" si="2785">Q264</f>
        <v/>
      </c>
      <c r="AD262" s="9">
        <f t="shared" ref="AD262" si="2786">IF(TRIM(F263)="",1,0)</f>
        <v>0</v>
      </c>
      <c r="AF262" s="346">
        <f t="shared" ref="AF262" si="2787">SUM($AD$7:$AD$5000)</f>
        <v>0</v>
      </c>
      <c r="AG262" s="9">
        <f>IF(AND(H262="X",C262=Labels!C304),1,0)</f>
        <v>0</v>
      </c>
      <c r="AI262" s="327" t="s">
        <v>2019</v>
      </c>
      <c r="AJ262" s="327">
        <v>1805169</v>
      </c>
      <c r="AK262" s="327">
        <v>5783302</v>
      </c>
      <c r="AL262" s="327">
        <v>0</v>
      </c>
      <c r="AM262" s="327">
        <v>6</v>
      </c>
      <c r="AN262" s="327">
        <v>21</v>
      </c>
      <c r="AO262" s="327">
        <v>1</v>
      </c>
      <c r="AP262" s="327">
        <v>0</v>
      </c>
      <c r="AQ262" s="327">
        <v>1</v>
      </c>
      <c r="AR262" s="327">
        <v>0</v>
      </c>
      <c r="AS262" s="327"/>
      <c r="AX262" s="9" t="s">
        <v>664</v>
      </c>
    </row>
    <row r="263" spans="1:50" ht="25.5">
      <c r="A263" s="211">
        <f t="shared" si="2116"/>
        <v>0</v>
      </c>
      <c r="B263" s="18" t="s">
        <v>1158</v>
      </c>
      <c r="C263" s="218" t="str">
        <f t="shared" ref="C263" si="2788">C262</f>
        <v>Minor Must</v>
      </c>
      <c r="D263" s="44" t="str">
        <f t="shared" ref="D263" si="2789">D262</f>
        <v>CB. 4.3.3</v>
      </c>
      <c r="E263" s="19" t="str">
        <f>Labels!$C$103</f>
        <v>Answer 1 / Comment</v>
      </c>
      <c r="F263" s="62" t="str">
        <f>$AI$235</f>
        <v>CB. 4.3.3 -Yes</v>
      </c>
      <c r="G263" s="46" t="s">
        <v>2826</v>
      </c>
      <c r="H263" s="20" t="str">
        <f t="shared" ref="H263:H264" si="2790">H262</f>
        <v/>
      </c>
      <c r="I263" s="20" t="str">
        <f t="shared" ref="I263:I264" si="2791">I262</f>
        <v/>
      </c>
      <c r="J263" s="20" t="str">
        <f t="shared" ref="J263:J264" si="2792">J262</f>
        <v/>
      </c>
      <c r="K263" s="20" t="str">
        <f t="shared" ref="K263:K264" si="2793">K262</f>
        <v>X</v>
      </c>
      <c r="L263" s="28" t="str">
        <f t="shared" ref="L263" si="2794">L262</f>
        <v/>
      </c>
      <c r="M263" s="21"/>
      <c r="N263" s="22" t="str">
        <f t="shared" ref="N263:N264" si="2795">LEFT(F263,FIND(" -",F263)-1)</f>
        <v>CB. 4.3.3</v>
      </c>
      <c r="O263" s="22" t="str">
        <f t="shared" ref="O263" si="2796">IF(ISERR(N263),D262,N263)</f>
        <v>CB. 4.3.3</v>
      </c>
      <c r="P263" s="22" t="str">
        <f t="shared" ref="P263:P264" si="2797">TRIM(F263&amp;"")</f>
        <v>CB. 4.3.3 -Yes</v>
      </c>
      <c r="Q263" s="22" t="str">
        <f t="shared" ref="Q263:Q264" si="2798">TRIM(G263&amp;"")</f>
        <v>None</v>
      </c>
      <c r="R263" s="9">
        <f t="shared" ref="R263:R264" si="2799">VLOOKUP(F263,$AI$2:$AM$5000,5,FALSE)</f>
        <v>2</v>
      </c>
      <c r="S263" s="9">
        <f t="shared" ref="S263:S264" si="2800">IF(ISNA(R263),0,R263)</f>
        <v>2</v>
      </c>
      <c r="T263" s="9">
        <f t="shared" ref="T263:T264" si="2801">VLOOKUP(F263,$AI$2:$AL$5000,4,FALSE)</f>
        <v>2</v>
      </c>
      <c r="U263" s="9">
        <f t="shared" ref="U263:U264" si="2802">IF(ISNA(T263),0,T263)</f>
        <v>2</v>
      </c>
      <c r="X263" s="9">
        <f t="shared" ref="X263:X264" si="2803">VLOOKUP(F263,$AI$2:$AL$5000,3,FALSE)</f>
        <v>5783288</v>
      </c>
      <c r="Y263" s="348"/>
      <c r="Z263" s="9">
        <f>SUM(Y$7:Y263)</f>
        <v>0</v>
      </c>
      <c r="AC263" s="349">
        <f t="shared" ref="AC263" si="2804">IF(ISNA(VLOOKUP(F263,$AI$2:$AS$5000,11,FALSE)),"", VLOOKUP(F263,$AI$2:$AS$5000,11,FALSE))</f>
        <v>0</v>
      </c>
      <c r="AI263" s="327" t="s">
        <v>2020</v>
      </c>
      <c r="AJ263" s="327">
        <v>1805169</v>
      </c>
      <c r="AK263" s="327">
        <v>5783301</v>
      </c>
      <c r="AL263" s="327">
        <v>0</v>
      </c>
      <c r="AM263" s="327">
        <v>5</v>
      </c>
      <c r="AN263" s="327">
        <v>21</v>
      </c>
      <c r="AO263" s="327">
        <v>0</v>
      </c>
      <c r="AP263" s="327">
        <v>1</v>
      </c>
      <c r="AQ263" s="327">
        <v>0</v>
      </c>
      <c r="AR263" s="327">
        <v>0</v>
      </c>
      <c r="AS263" s="327"/>
    </row>
    <row r="264" spans="1:50" ht="26.25" thickBot="1">
      <c r="A264" s="211">
        <f t="shared" si="2116"/>
        <v>0</v>
      </c>
      <c r="B264" s="23" t="str">
        <f t="shared" ref="B264:D264" si="2805">B262</f>
        <v>GGFV52FA</v>
      </c>
      <c r="C264" s="219" t="str">
        <f t="shared" si="2805"/>
        <v>Minor Must</v>
      </c>
      <c r="D264" s="45" t="str">
        <f t="shared" si="2805"/>
        <v>CB. 4.3.3</v>
      </c>
      <c r="E264" s="24" t="str">
        <f>Labels!$C$104</f>
        <v>Answer 2 / Evidence</v>
      </c>
      <c r="F264" s="221"/>
      <c r="G264" s="222"/>
      <c r="H264" s="25" t="str">
        <f t="shared" si="2790"/>
        <v/>
      </c>
      <c r="I264" s="25" t="str">
        <f t="shared" si="2791"/>
        <v/>
      </c>
      <c r="J264" s="25" t="str">
        <f t="shared" si="2792"/>
        <v/>
      </c>
      <c r="K264" s="25" t="str">
        <f t="shared" si="2793"/>
        <v>X</v>
      </c>
      <c r="L264" s="27" t="str">
        <f t="shared" ref="L264" si="2806">L262</f>
        <v/>
      </c>
      <c r="M264" s="21"/>
      <c r="N264" s="22" t="e">
        <f t="shared" si="2795"/>
        <v>#VALUE!</v>
      </c>
      <c r="O264" s="22" t="str">
        <f t="shared" ref="O264" si="2807">IF(ISERR(N264),D262,N264)</f>
        <v>CB. 4.3.3</v>
      </c>
      <c r="P264" s="22" t="str">
        <f t="shared" si="2797"/>
        <v/>
      </c>
      <c r="Q264" s="22" t="str">
        <f t="shared" si="2798"/>
        <v/>
      </c>
      <c r="R264" s="9" t="e">
        <f t="shared" si="2799"/>
        <v>#N/A</v>
      </c>
      <c r="S264" s="9">
        <f t="shared" si="2800"/>
        <v>0</v>
      </c>
      <c r="T264" s="9" t="e">
        <f t="shared" si="2801"/>
        <v>#N/A</v>
      </c>
      <c r="U264" s="9">
        <f t="shared" si="2802"/>
        <v>0</v>
      </c>
      <c r="V264" s="9">
        <f t="shared" ref="V264" si="2808">IF(U264=0,U263,U264)</f>
        <v>2</v>
      </c>
      <c r="W264" s="346">
        <v>2</v>
      </c>
      <c r="X264" s="9" t="e">
        <f t="shared" si="2803"/>
        <v>#N/A</v>
      </c>
      <c r="Y264" s="348"/>
      <c r="Z264" s="9">
        <f>SUM(Y$7:Y264)</f>
        <v>0</v>
      </c>
      <c r="AE264" s="9">
        <f t="shared" ref="AE264" si="2809">MIN(AH264,V264)</f>
        <v>2</v>
      </c>
      <c r="AH264" s="9">
        <v>2</v>
      </c>
      <c r="AI264" s="327" t="s">
        <v>2021</v>
      </c>
      <c r="AJ264" s="327">
        <v>1805169</v>
      </c>
      <c r="AK264" s="327">
        <v>5783300</v>
      </c>
      <c r="AL264" s="327">
        <v>2</v>
      </c>
      <c r="AM264" s="327">
        <v>2</v>
      </c>
      <c r="AN264" s="327">
        <v>21</v>
      </c>
      <c r="AO264" s="327">
        <v>1</v>
      </c>
      <c r="AP264" s="327">
        <v>0</v>
      </c>
      <c r="AQ264" s="327">
        <v>0</v>
      </c>
      <c r="AR264" s="327">
        <v>0</v>
      </c>
      <c r="AS264" s="327"/>
      <c r="AU264" s="9">
        <v>0</v>
      </c>
      <c r="AV264" s="9">
        <f>U263</f>
        <v>2</v>
      </c>
    </row>
    <row r="265" spans="1:50">
      <c r="A265" s="211">
        <f t="shared" si="2116"/>
        <v>0</v>
      </c>
      <c r="B265" s="67" t="s">
        <v>1158</v>
      </c>
      <c r="C265" s="142" t="s">
        <v>1094</v>
      </c>
      <c r="D265" s="43" t="s">
        <v>2545</v>
      </c>
      <c r="E265" s="217" t="str">
        <f>Labels!$C$54</f>
        <v>Control Point</v>
      </c>
      <c r="F265" s="26" t="s">
        <v>2546</v>
      </c>
      <c r="G265" s="30" t="str">
        <f>IF(OR(ISERR(P266),ISERR(P267),ISERR(Q266),ISERR(Q267)),Labels!$C$94,Q265)</f>
        <v>Input Accepted</v>
      </c>
      <c r="H265" s="15" t="str">
        <f t="shared" ref="H265" si="2810">IF(F266&lt;&gt;"",IF(TRIM(VLOOKUP(F266,$AI$2:$AR$5000,8,FALSE))="1","X",""),"")</f>
        <v/>
      </c>
      <c r="I265" s="15" t="str">
        <f t="shared" ref="I265" si="2811">IF(F266&lt;&gt;"",IF(TRIM(VLOOKUP(F266,$AI$2:$AR$5000,9,FALSE))="1","X",""),"")</f>
        <v/>
      </c>
      <c r="J265" s="15" t="str">
        <f t="shared" ref="J265" si="2812">IF(TRIM(""&amp;G267)&lt;&gt;"","X","")</f>
        <v/>
      </c>
      <c r="K265" s="15" t="str">
        <f t="shared" ref="K265" si="2813">IF(TRIM(""&amp;G266)&lt;&gt;"","X","")</f>
        <v>X</v>
      </c>
      <c r="L265" s="31" t="str">
        <f>IF(G265&lt;&gt;Labels!$C$92,"X","")</f>
        <v/>
      </c>
      <c r="M265" s="16"/>
      <c r="N265" s="17">
        <v>1805166</v>
      </c>
      <c r="O265" s="17">
        <v>15573</v>
      </c>
      <c r="P265" s="17"/>
      <c r="Q265" s="22" t="str">
        <f>IF(F266="",Labels!$C$93,R265)</f>
        <v>Input Accepted</v>
      </c>
      <c r="R265" s="9" t="str">
        <f t="shared" ref="R265" si="2814"><![CDATA[IF(OR(O266&""<>D265&"",O267&""<>D265&""),"You are not allowed to copy cells in the answer column. Press Ctrl-z immediately to attempt to fix this error.",S265)]]></f>
        <v>Input Accepted</v>
      </c>
      <c r="S265" s="9" t="str">
        <f>IF(AND(OR(H265="X",S266=6,C265=Labels!$C$49,C265=Labels!$C$46,AX265="Y"),Q266=""),Labels!$C$95,T265)</f>
        <v>Input Accepted</v>
      </c>
      <c r="T265" s="345" t="str">
        <f>IF(OR(S267=6,AND(S267&gt;0,S266=6)),Labels!$C$96,IF(S267=1,Labels!$C$143,U265))</f>
        <v>Input Accepted</v>
      </c>
      <c r="U265" s="9" t="str">
        <f>IF(AND(S267&gt;0,U267&lt;=U266),Labels!C$97,V265)</f>
        <v>Input Accepted</v>
      </c>
      <c r="V265" s="9" t="str">
        <f>IF(AND(S267&gt;0,Q267=""),Labels!$C$98,W265)</f>
        <v>Input Accepted</v>
      </c>
      <c r="W265" s="9" t="str">
        <f>IF(AND(S267=0,Q267&lt;&gt;""),Labels!$C$99,Labels!$C$92)</f>
        <v>Input Accepted</v>
      </c>
      <c r="Y265" s="9">
        <f t="shared" ref="Y265" si="2815">IF(H265="X",1,0)</f>
        <v>0</v>
      </c>
      <c r="Z265" s="9">
        <f>SUM(Y$7:Y265)</f>
        <v>0</v>
      </c>
      <c r="AA265" s="9" t="str">
        <f t="shared" ref="AA265" si="2816">Q266</f>
        <v>None</v>
      </c>
      <c r="AB265" s="9">
        <f t="shared" ref="AB265" si="2817">VLOOKUP(P266,$AI$2:$AN$5000,6,FALSE)</f>
        <v>21</v>
      </c>
      <c r="AC265" s="9" t="str">
        <f t="shared" ref="AC265" si="2818">Q267</f>
        <v/>
      </c>
      <c r="AD265" s="9">
        <f t="shared" ref="AD265" si="2819">IF(TRIM(F266)="",1,0)</f>
        <v>0</v>
      </c>
      <c r="AF265" s="346">
        <f t="shared" ref="AF265" si="2820">SUM($AD$7:$AD$5000)</f>
        <v>0</v>
      </c>
      <c r="AG265" s="9">
        <f>IF(AND(H265="X",C265=Labels!C307),1,0)</f>
        <v>0</v>
      </c>
      <c r="AI265" s="327" t="s">
        <v>2022</v>
      </c>
      <c r="AJ265" s="327">
        <v>1805170</v>
      </c>
      <c r="AK265" s="327">
        <v>5783304</v>
      </c>
      <c r="AL265" s="327">
        <v>0</v>
      </c>
      <c r="AM265" s="327">
        <v>5</v>
      </c>
      <c r="AN265" s="327">
        <v>21</v>
      </c>
      <c r="AO265" s="327">
        <v>0</v>
      </c>
      <c r="AP265" s="327">
        <v>1</v>
      </c>
      <c r="AQ265" s="327">
        <v>0</v>
      </c>
      <c r="AR265" s="327">
        <v>0</v>
      </c>
      <c r="AS265" s="327"/>
      <c r="AX265" s="9" t="s">
        <v>664</v>
      </c>
    </row>
    <row r="266" spans="1:50" ht="25.5">
      <c r="A266" s="211">
        <f t="shared" ref="A266:A329" si="2821">Z266</f>
        <v>0</v>
      </c>
      <c r="B266" s="18" t="s">
        <v>1158</v>
      </c>
      <c r="C266" s="218" t="str">
        <f t="shared" ref="C266" si="2822">C265</f>
        <v>Minor Must</v>
      </c>
      <c r="D266" s="44" t="str">
        <f t="shared" ref="D266" si="2823">D265</f>
        <v>CB. 4.3.4</v>
      </c>
      <c r="E266" s="19" t="str">
        <f>Labels!$C$103</f>
        <v>Answer 1 / Comment</v>
      </c>
      <c r="F266" s="62" t="str">
        <f>$AI$238</f>
        <v>CB. 4.3.4 -Yes</v>
      </c>
      <c r="G266" s="46" t="s">
        <v>2826</v>
      </c>
      <c r="H266" s="20" t="str">
        <f t="shared" ref="H266:H267" si="2824">H265</f>
        <v/>
      </c>
      <c r="I266" s="20" t="str">
        <f t="shared" ref="I266:I267" si="2825">I265</f>
        <v/>
      </c>
      <c r="J266" s="20" t="str">
        <f t="shared" ref="J266:J267" si="2826">J265</f>
        <v/>
      </c>
      <c r="K266" s="20" t="str">
        <f t="shared" ref="K266:K267" si="2827">K265</f>
        <v>X</v>
      </c>
      <c r="L266" s="28" t="str">
        <f t="shared" ref="L266" si="2828">L265</f>
        <v/>
      </c>
      <c r="M266" s="21"/>
      <c r="N266" s="22" t="str">
        <f t="shared" ref="N266:N267" si="2829">LEFT(F266,FIND(" -",F266)-1)</f>
        <v>CB. 4.3.4</v>
      </c>
      <c r="O266" s="22" t="str">
        <f t="shared" ref="O266" si="2830">IF(ISERR(N266),D265,N266)</f>
        <v>CB. 4.3.4</v>
      </c>
      <c r="P266" s="22" t="str">
        <f t="shared" ref="P266:P267" si="2831">TRIM(F266&amp;"")</f>
        <v>CB. 4.3.4 -Yes</v>
      </c>
      <c r="Q266" s="22" t="str">
        <f t="shared" ref="Q266:Q267" si="2832">TRIM(G266&amp;"")</f>
        <v>None</v>
      </c>
      <c r="R266" s="9">
        <f t="shared" ref="R266:R267" si="2833">VLOOKUP(F266,$AI$2:$AM$5000,5,FALSE)</f>
        <v>2</v>
      </c>
      <c r="S266" s="9">
        <f t="shared" ref="S266:S267" si="2834">IF(ISNA(R266),0,R266)</f>
        <v>2</v>
      </c>
      <c r="T266" s="9">
        <f t="shared" ref="T266:T267" si="2835">VLOOKUP(F266,$AI$2:$AL$5000,4,FALSE)</f>
        <v>2</v>
      </c>
      <c r="U266" s="9">
        <f t="shared" ref="U266:U267" si="2836">IF(ISNA(T266),0,T266)</f>
        <v>2</v>
      </c>
      <c r="X266" s="9">
        <f t="shared" ref="X266:X267" si="2837">VLOOKUP(F266,$AI$2:$AL$5000,3,FALSE)</f>
        <v>5783291</v>
      </c>
      <c r="Y266" s="348"/>
      <c r="Z266" s="9">
        <f>SUM(Y$7:Y266)</f>
        <v>0</v>
      </c>
      <c r="AC266" s="349">
        <f t="shared" ref="AC266" si="2838">IF(ISNA(VLOOKUP(F266,$AI$2:$AS$5000,11,FALSE)),"", VLOOKUP(F266,$AI$2:$AS$5000,11,FALSE))</f>
        <v>0</v>
      </c>
      <c r="AI266" s="327" t="s">
        <v>2023</v>
      </c>
      <c r="AJ266" s="327">
        <v>1805170</v>
      </c>
      <c r="AK266" s="327">
        <v>5783303</v>
      </c>
      <c r="AL266" s="327">
        <v>2</v>
      </c>
      <c r="AM266" s="327">
        <v>2</v>
      </c>
      <c r="AN266" s="327">
        <v>21</v>
      </c>
      <c r="AO266" s="327">
        <v>1</v>
      </c>
      <c r="AP266" s="327">
        <v>0</v>
      </c>
      <c r="AQ266" s="327">
        <v>0</v>
      </c>
      <c r="AR266" s="327">
        <v>0</v>
      </c>
      <c r="AS266" s="327"/>
    </row>
    <row r="267" spans="1:50" ht="26.25" thickBot="1">
      <c r="A267" s="211">
        <f t="shared" si="2821"/>
        <v>0</v>
      </c>
      <c r="B267" s="23" t="str">
        <f t="shared" ref="B267:D267" si="2839">B265</f>
        <v>GGFV52FA</v>
      </c>
      <c r="C267" s="219" t="str">
        <f t="shared" si="2839"/>
        <v>Minor Must</v>
      </c>
      <c r="D267" s="45" t="str">
        <f t="shared" si="2839"/>
        <v>CB. 4.3.4</v>
      </c>
      <c r="E267" s="24" t="str">
        <f>Labels!$C$104</f>
        <v>Answer 2 / Evidence</v>
      </c>
      <c r="F267" s="221"/>
      <c r="G267" s="222"/>
      <c r="H267" s="25" t="str">
        <f t="shared" si="2824"/>
        <v/>
      </c>
      <c r="I267" s="25" t="str">
        <f t="shared" si="2825"/>
        <v/>
      </c>
      <c r="J267" s="25" t="str">
        <f t="shared" si="2826"/>
        <v/>
      </c>
      <c r="K267" s="25" t="str">
        <f t="shared" si="2827"/>
        <v>X</v>
      </c>
      <c r="L267" s="27" t="str">
        <f t="shared" ref="L267" si="2840">L265</f>
        <v/>
      </c>
      <c r="M267" s="21"/>
      <c r="N267" s="22" t="e">
        <f t="shared" si="2829"/>
        <v>#VALUE!</v>
      </c>
      <c r="O267" s="22" t="str">
        <f t="shared" ref="O267" si="2841">IF(ISERR(N267),D265,N267)</f>
        <v>CB. 4.3.4</v>
      </c>
      <c r="P267" s="22" t="str">
        <f t="shared" si="2831"/>
        <v/>
      </c>
      <c r="Q267" s="22" t="str">
        <f t="shared" si="2832"/>
        <v/>
      </c>
      <c r="R267" s="9" t="e">
        <f t="shared" si="2833"/>
        <v>#N/A</v>
      </c>
      <c r="S267" s="9">
        <f t="shared" si="2834"/>
        <v>0</v>
      </c>
      <c r="T267" s="9" t="e">
        <f t="shared" si="2835"/>
        <v>#N/A</v>
      </c>
      <c r="U267" s="9">
        <f t="shared" si="2836"/>
        <v>0</v>
      </c>
      <c r="V267" s="9">
        <f t="shared" ref="V267" si="2842">IF(U267=0,U266,U267)</f>
        <v>2</v>
      </c>
      <c r="W267" s="346">
        <v>2</v>
      </c>
      <c r="X267" s="9" t="e">
        <f t="shared" si="2837"/>
        <v>#N/A</v>
      </c>
      <c r="Y267" s="348"/>
      <c r="Z267" s="9">
        <f>SUM(Y$7:Y267)</f>
        <v>0</v>
      </c>
      <c r="AE267" s="9">
        <f t="shared" ref="AE267" si="2843">MIN(AH267,V267)</f>
        <v>2</v>
      </c>
      <c r="AH267" s="9">
        <v>2</v>
      </c>
      <c r="AI267" s="327" t="s">
        <v>2024</v>
      </c>
      <c r="AJ267" s="327">
        <v>1805171</v>
      </c>
      <c r="AK267" s="327">
        <v>5783307</v>
      </c>
      <c r="AL267" s="327">
        <v>0</v>
      </c>
      <c r="AM267" s="327">
        <v>6</v>
      </c>
      <c r="AN267" s="327">
        <v>21</v>
      </c>
      <c r="AO267" s="327">
        <v>1</v>
      </c>
      <c r="AP267" s="327">
        <v>0</v>
      </c>
      <c r="AQ267" s="327">
        <v>1</v>
      </c>
      <c r="AR267" s="327">
        <v>0</v>
      </c>
      <c r="AS267" s="327"/>
      <c r="AU267" s="9">
        <v>0</v>
      </c>
      <c r="AV267" s="9">
        <f>U266</f>
        <v>2</v>
      </c>
    </row>
    <row r="268" spans="1:50" ht="38.25">
      <c r="A268" s="211">
        <f t="shared" si="2821"/>
        <v>0</v>
      </c>
      <c r="B268" s="67" t="s">
        <v>1158</v>
      </c>
      <c r="C268" s="142" t="s">
        <v>1094</v>
      </c>
      <c r="D268" s="43" t="s">
        <v>2547</v>
      </c>
      <c r="E268" s="217" t="str">
        <f>Labels!$C$54</f>
        <v>Control Point</v>
      </c>
      <c r="F268" s="26" t="s">
        <v>2548</v>
      </c>
      <c r="G268" s="30" t="str">
        <f>IF(OR(ISERR(P269),ISERR(P270),ISERR(Q269),ISERR(Q270)),Labels!$C$94,Q268)</f>
        <v>Input Accepted</v>
      </c>
      <c r="H268" s="15" t="str">
        <f t="shared" ref="H268" si="2844">IF(F269&lt;&gt;"",IF(TRIM(VLOOKUP(F269,$AI$2:$AR$5000,8,FALSE))="1","X",""),"")</f>
        <v/>
      </c>
      <c r="I268" s="15" t="str">
        <f t="shared" ref="I268" si="2845">IF(F269&lt;&gt;"",IF(TRIM(VLOOKUP(F269,$AI$2:$AR$5000,9,FALSE))="1","X",""),"")</f>
        <v/>
      </c>
      <c r="J268" s="15" t="str">
        <f t="shared" ref="J268" si="2846">IF(TRIM(""&amp;G270)&lt;&gt;"","X","")</f>
        <v/>
      </c>
      <c r="K268" s="15" t="str">
        <f t="shared" ref="K268" si="2847">IF(TRIM(""&amp;G269)&lt;&gt;"","X","")</f>
        <v>X</v>
      </c>
      <c r="L268" s="31" t="str">
        <f>IF(G268&lt;&gt;Labels!$C$92,"X","")</f>
        <v/>
      </c>
      <c r="M268" s="16"/>
      <c r="N268" s="17">
        <v>1805167</v>
      </c>
      <c r="O268" s="17">
        <v>15573</v>
      </c>
      <c r="P268" s="17"/>
      <c r="Q268" s="22" t="str">
        <f>IF(F269="",Labels!$C$93,R268)</f>
        <v>Input Accepted</v>
      </c>
      <c r="R268" s="9" t="str">
        <f t="shared" ref="R268" si="2848"><![CDATA[IF(OR(O269&""<>D268&"",O270&""<>D268&""),"You are not allowed to copy cells in the answer column. Press Ctrl-z immediately to attempt to fix this error.",S268)]]></f>
        <v>Input Accepted</v>
      </c>
      <c r="S268" s="9" t="str">
        <f>IF(AND(OR(H268="X",S269=6,C268=Labels!$C$49,C268=Labels!$C$46,AX268="Y"),Q269=""),Labels!$C$95,T268)</f>
        <v>Input Accepted</v>
      </c>
      <c r="T268" s="345" t="str">
        <f>IF(OR(S270=6,AND(S270&gt;0,S269=6)),Labels!$C$96,IF(S270=1,Labels!$C$143,U268))</f>
        <v>Input Accepted</v>
      </c>
      <c r="U268" s="9" t="str">
        <f>IF(AND(S270&gt;0,U270&lt;=U269),Labels!C$97,V268)</f>
        <v>Input Accepted</v>
      </c>
      <c r="V268" s="9" t="str">
        <f>IF(AND(S270&gt;0,Q270=""),Labels!$C$98,W268)</f>
        <v>Input Accepted</v>
      </c>
      <c r="W268" s="9" t="str">
        <f>IF(AND(S270=0,Q270&lt;&gt;""),Labels!$C$99,Labels!$C$92)</f>
        <v>Input Accepted</v>
      </c>
      <c r="Y268" s="9">
        <f t="shared" ref="Y268" si="2849">IF(H268="X",1,0)</f>
        <v>0</v>
      </c>
      <c r="Z268" s="9">
        <f>SUM(Y$7:Y268)</f>
        <v>0</v>
      </c>
      <c r="AA268" s="9" t="str">
        <f t="shared" ref="AA268" si="2850">Q269</f>
        <v>None</v>
      </c>
      <c r="AB268" s="9">
        <f t="shared" ref="AB268" si="2851">VLOOKUP(P269,$AI$2:$AN$5000,6,FALSE)</f>
        <v>21</v>
      </c>
      <c r="AC268" s="9" t="str">
        <f t="shared" ref="AC268" si="2852">Q270</f>
        <v/>
      </c>
      <c r="AD268" s="9">
        <f t="shared" ref="AD268" si="2853">IF(TRIM(F269)="",1,0)</f>
        <v>0</v>
      </c>
      <c r="AF268" s="346">
        <f t="shared" ref="AF268" si="2854">SUM($AD$7:$AD$5000)</f>
        <v>0</v>
      </c>
      <c r="AG268" s="9">
        <f>IF(AND(H268="X",C268=Labels!C310),1,0)</f>
        <v>0</v>
      </c>
      <c r="AI268" s="327" t="s">
        <v>2025</v>
      </c>
      <c r="AJ268" s="327">
        <v>1805171</v>
      </c>
      <c r="AK268" s="327">
        <v>5783306</v>
      </c>
      <c r="AL268" s="327">
        <v>0</v>
      </c>
      <c r="AM268" s="327">
        <v>5</v>
      </c>
      <c r="AN268" s="327">
        <v>21</v>
      </c>
      <c r="AO268" s="327">
        <v>0</v>
      </c>
      <c r="AP268" s="327">
        <v>1</v>
      </c>
      <c r="AQ268" s="327">
        <v>0</v>
      </c>
      <c r="AR268" s="327">
        <v>0</v>
      </c>
      <c r="AS268" s="327"/>
      <c r="AX268" s="9" t="s">
        <v>664</v>
      </c>
    </row>
    <row r="269" spans="1:50" ht="25.5">
      <c r="A269" s="211">
        <f t="shared" si="2821"/>
        <v>0</v>
      </c>
      <c r="B269" s="18" t="s">
        <v>1158</v>
      </c>
      <c r="C269" s="218" t="str">
        <f t="shared" ref="C269" si="2855">C268</f>
        <v>Minor Must</v>
      </c>
      <c r="D269" s="44" t="str">
        <f t="shared" ref="D269" si="2856">D268</f>
        <v>CB. 4.3.5</v>
      </c>
      <c r="E269" s="19" t="str">
        <f>Labels!$C$103</f>
        <v>Answer 1 / Comment</v>
      </c>
      <c r="F269" s="62" t="str">
        <f>$AI$241</f>
        <v>CB. 4.3.5 -Yes</v>
      </c>
      <c r="G269" s="46" t="s">
        <v>2826</v>
      </c>
      <c r="H269" s="20" t="str">
        <f t="shared" ref="H269:H270" si="2857">H268</f>
        <v/>
      </c>
      <c r="I269" s="20" t="str">
        <f t="shared" ref="I269:I270" si="2858">I268</f>
        <v/>
      </c>
      <c r="J269" s="20" t="str">
        <f t="shared" ref="J269:J270" si="2859">J268</f>
        <v/>
      </c>
      <c r="K269" s="20" t="str">
        <f t="shared" ref="K269:K270" si="2860">K268</f>
        <v>X</v>
      </c>
      <c r="L269" s="28" t="str">
        <f t="shared" ref="L269" si="2861">L268</f>
        <v/>
      </c>
      <c r="M269" s="21"/>
      <c r="N269" s="22" t="str">
        <f t="shared" ref="N269:N270" si="2862">LEFT(F269,FIND(" -",F269)-1)</f>
        <v>CB. 4.3.5</v>
      </c>
      <c r="O269" s="22" t="str">
        <f t="shared" ref="O269" si="2863">IF(ISERR(N269),D268,N269)</f>
        <v>CB. 4.3.5</v>
      </c>
      <c r="P269" s="22" t="str">
        <f t="shared" ref="P269:P270" si="2864">TRIM(F269&amp;"")</f>
        <v>CB. 4.3.5 -Yes</v>
      </c>
      <c r="Q269" s="22" t="str">
        <f t="shared" ref="Q269:Q270" si="2865">TRIM(G269&amp;"")</f>
        <v>None</v>
      </c>
      <c r="R269" s="9">
        <f t="shared" ref="R269:R270" si="2866">VLOOKUP(F269,$AI$2:$AM$5000,5,FALSE)</f>
        <v>2</v>
      </c>
      <c r="S269" s="9">
        <f t="shared" ref="S269:S270" si="2867">IF(ISNA(R269),0,R269)</f>
        <v>2</v>
      </c>
      <c r="T269" s="9">
        <f t="shared" ref="T269:T270" si="2868">VLOOKUP(F269,$AI$2:$AL$5000,4,FALSE)</f>
        <v>2</v>
      </c>
      <c r="U269" s="9">
        <f t="shared" ref="U269:U270" si="2869">IF(ISNA(T269),0,T269)</f>
        <v>2</v>
      </c>
      <c r="X269" s="9">
        <f t="shared" ref="X269:X270" si="2870">VLOOKUP(F269,$AI$2:$AL$5000,3,FALSE)</f>
        <v>5783294</v>
      </c>
      <c r="Y269" s="348"/>
      <c r="Z269" s="9">
        <f>SUM(Y$7:Y269)</f>
        <v>0</v>
      </c>
      <c r="AC269" s="349">
        <f t="shared" ref="AC269" si="2871">IF(ISNA(VLOOKUP(F269,$AI$2:$AS$5000,11,FALSE)),"", VLOOKUP(F269,$AI$2:$AS$5000,11,FALSE))</f>
        <v>0</v>
      </c>
      <c r="AI269" s="327" t="s">
        <v>2026</v>
      </c>
      <c r="AJ269" s="327">
        <v>1805171</v>
      </c>
      <c r="AK269" s="327">
        <v>5783305</v>
      </c>
      <c r="AL269" s="327">
        <v>2</v>
      </c>
      <c r="AM269" s="327">
        <v>2</v>
      </c>
      <c r="AN269" s="327">
        <v>21</v>
      </c>
      <c r="AO269" s="327">
        <v>1</v>
      </c>
      <c r="AP269" s="327">
        <v>0</v>
      </c>
      <c r="AQ269" s="327">
        <v>0</v>
      </c>
      <c r="AR269" s="327">
        <v>0</v>
      </c>
      <c r="AS269" s="327"/>
    </row>
    <row r="270" spans="1:50" ht="26.25" thickBot="1">
      <c r="A270" s="211">
        <f t="shared" si="2821"/>
        <v>0</v>
      </c>
      <c r="B270" s="23" t="str">
        <f t="shared" ref="B270:D270" si="2872">B268</f>
        <v>GGFV52FA</v>
      </c>
      <c r="C270" s="219" t="str">
        <f t="shared" si="2872"/>
        <v>Minor Must</v>
      </c>
      <c r="D270" s="45" t="str">
        <f t="shared" si="2872"/>
        <v>CB. 4.3.5</v>
      </c>
      <c r="E270" s="24" t="str">
        <f>Labels!$C$104</f>
        <v>Answer 2 / Evidence</v>
      </c>
      <c r="F270" s="221"/>
      <c r="G270" s="222"/>
      <c r="H270" s="25" t="str">
        <f t="shared" si="2857"/>
        <v/>
      </c>
      <c r="I270" s="25" t="str">
        <f t="shared" si="2858"/>
        <v/>
      </c>
      <c r="J270" s="25" t="str">
        <f t="shared" si="2859"/>
        <v/>
      </c>
      <c r="K270" s="25" t="str">
        <f t="shared" si="2860"/>
        <v>X</v>
      </c>
      <c r="L270" s="27" t="str">
        <f t="shared" ref="L270" si="2873">L268</f>
        <v/>
      </c>
      <c r="M270" s="21"/>
      <c r="N270" s="22" t="e">
        <f t="shared" si="2862"/>
        <v>#VALUE!</v>
      </c>
      <c r="O270" s="22" t="str">
        <f t="shared" ref="O270" si="2874">IF(ISERR(N270),D268,N270)</f>
        <v>CB. 4.3.5</v>
      </c>
      <c r="P270" s="22" t="str">
        <f t="shared" si="2864"/>
        <v/>
      </c>
      <c r="Q270" s="22" t="str">
        <f t="shared" si="2865"/>
        <v/>
      </c>
      <c r="R270" s="9" t="e">
        <f t="shared" si="2866"/>
        <v>#N/A</v>
      </c>
      <c r="S270" s="9">
        <f t="shared" si="2867"/>
        <v>0</v>
      </c>
      <c r="T270" s="9" t="e">
        <f t="shared" si="2868"/>
        <v>#N/A</v>
      </c>
      <c r="U270" s="9">
        <f t="shared" si="2869"/>
        <v>0</v>
      </c>
      <c r="V270" s="9">
        <f t="shared" ref="V270" si="2875">IF(U270=0,U269,U270)</f>
        <v>2</v>
      </c>
      <c r="W270" s="346">
        <v>2</v>
      </c>
      <c r="X270" s="9" t="e">
        <f t="shared" si="2870"/>
        <v>#N/A</v>
      </c>
      <c r="Y270" s="348"/>
      <c r="Z270" s="9">
        <f>SUM(Y$7:Y270)</f>
        <v>0</v>
      </c>
      <c r="AE270" s="9">
        <f t="shared" ref="AE270" si="2876">MIN(AH270,V270)</f>
        <v>2</v>
      </c>
      <c r="AH270" s="9">
        <v>2</v>
      </c>
      <c r="AI270" s="327" t="s">
        <v>2027</v>
      </c>
      <c r="AJ270" s="327">
        <v>1805172</v>
      </c>
      <c r="AK270" s="327">
        <v>5783310</v>
      </c>
      <c r="AL270" s="327">
        <v>0</v>
      </c>
      <c r="AM270" s="327">
        <v>6</v>
      </c>
      <c r="AN270" s="327">
        <v>21</v>
      </c>
      <c r="AO270" s="327">
        <v>1</v>
      </c>
      <c r="AP270" s="327">
        <v>0</v>
      </c>
      <c r="AQ270" s="327">
        <v>1</v>
      </c>
      <c r="AR270" s="327">
        <v>0</v>
      </c>
      <c r="AS270" s="327"/>
      <c r="AU270" s="9">
        <v>0</v>
      </c>
      <c r="AV270" s="9">
        <f>U269</f>
        <v>2</v>
      </c>
    </row>
    <row r="271" spans="1:50" ht="25.5">
      <c r="A271" s="211">
        <f t="shared" si="2821"/>
        <v>0</v>
      </c>
      <c r="B271" s="67" t="s">
        <v>1158</v>
      </c>
      <c r="C271" s="142" t="s">
        <v>1093</v>
      </c>
      <c r="D271" s="43" t="s">
        <v>2549</v>
      </c>
      <c r="E271" s="217" t="str">
        <f>Labels!$C$54</f>
        <v>Control Point</v>
      </c>
      <c r="F271" s="26" t="s">
        <v>2550</v>
      </c>
      <c r="G271" s="30" t="str">
        <f>IF(OR(ISERR(P272),ISERR(P273),ISERR(Q272),ISERR(Q273)),Labels!$C$94,Q271)</f>
        <v>Input Accepted</v>
      </c>
      <c r="H271" s="15" t="str">
        <f t="shared" ref="H271" si="2877">IF(F272&lt;&gt;"",IF(TRIM(VLOOKUP(F272,$AI$2:$AR$5000,8,FALSE))="1","X",""),"")</f>
        <v/>
      </c>
      <c r="I271" s="15" t="str">
        <f t="shared" ref="I271" si="2878">IF(F272&lt;&gt;"",IF(TRIM(VLOOKUP(F272,$AI$2:$AR$5000,9,FALSE))="1","X",""),"")</f>
        <v/>
      </c>
      <c r="J271" s="15" t="str">
        <f t="shared" ref="J271" si="2879">IF(TRIM(""&amp;G273)&lt;&gt;"","X","")</f>
        <v/>
      </c>
      <c r="K271" s="15" t="str">
        <f t="shared" ref="K271" si="2880">IF(TRIM(""&amp;G272)&lt;&gt;"","X","")</f>
        <v>X</v>
      </c>
      <c r="L271" s="31" t="str">
        <f>IF(G271&lt;&gt;Labels!$C$92,"X","")</f>
        <v/>
      </c>
      <c r="M271" s="16"/>
      <c r="N271" s="17">
        <v>1805168</v>
      </c>
      <c r="O271" s="17">
        <v>15573</v>
      </c>
      <c r="P271" s="17"/>
      <c r="Q271" s="22" t="str">
        <f>IF(F272="",Labels!$C$93,R271)</f>
        <v>Input Accepted</v>
      </c>
      <c r="R271" s="9" t="str">
        <f t="shared" ref="R271" si="2881"><![CDATA[IF(OR(O272&""<>D271&"",O273&""<>D271&""),"You are not allowed to copy cells in the answer column. Press Ctrl-z immediately to attempt to fix this error.",S271)]]></f>
        <v>Input Accepted</v>
      </c>
      <c r="S271" s="9" t="str">
        <f>IF(AND(OR(H271="X",S272=6,C271=Labels!$C$49,C271=Labels!$C$46,AX271="Y"),Q272=""),Labels!$C$95,T271)</f>
        <v>Input Accepted</v>
      </c>
      <c r="T271" s="345" t="str">
        <f>IF(OR(S273=6,AND(S273&gt;0,S272=6)),Labels!$C$96,IF(S273=1,Labels!$C$143,U271))</f>
        <v>Input Accepted</v>
      </c>
      <c r="U271" s="9" t="str">
        <f>IF(AND(S273&gt;0,U273&lt;=U272),Labels!C$97,V271)</f>
        <v>Input Accepted</v>
      </c>
      <c r="V271" s="9" t="str">
        <f>IF(AND(S273&gt;0,Q273=""),Labels!$C$98,W271)</f>
        <v>Input Accepted</v>
      </c>
      <c r="W271" s="9" t="str">
        <f>IF(AND(S273=0,Q273&lt;&gt;""),Labels!$C$99,Labels!$C$92)</f>
        <v>Input Accepted</v>
      </c>
      <c r="Y271" s="9">
        <f t="shared" ref="Y271" si="2882">IF(H271="X",1,0)</f>
        <v>0</v>
      </c>
      <c r="Z271" s="9">
        <f>SUM(Y$7:Y271)</f>
        <v>0</v>
      </c>
      <c r="AA271" s="9" t="str">
        <f t="shared" ref="AA271" si="2883">Q272</f>
        <v>None</v>
      </c>
      <c r="AB271" s="9">
        <f t="shared" ref="AB271" si="2884">VLOOKUP(P272,$AI$2:$AN$5000,6,FALSE)</f>
        <v>21</v>
      </c>
      <c r="AC271" s="9" t="str">
        <f t="shared" ref="AC271" si="2885">Q273</f>
        <v/>
      </c>
      <c r="AD271" s="9">
        <f t="shared" ref="AD271" si="2886">IF(TRIM(F272)="",1,0)</f>
        <v>0</v>
      </c>
      <c r="AF271" s="346">
        <f t="shared" ref="AF271" si="2887">SUM($AD$7:$AD$5000)</f>
        <v>0</v>
      </c>
      <c r="AG271" s="9">
        <f>IF(AND(H271="X",C271=Labels!C313),1,0)</f>
        <v>0</v>
      </c>
      <c r="AI271" s="327" t="s">
        <v>2028</v>
      </c>
      <c r="AJ271" s="327">
        <v>1805172</v>
      </c>
      <c r="AK271" s="327">
        <v>5783309</v>
      </c>
      <c r="AL271" s="327">
        <v>0</v>
      </c>
      <c r="AM271" s="327">
        <v>5</v>
      </c>
      <c r="AN271" s="327">
        <v>21</v>
      </c>
      <c r="AO271" s="327">
        <v>0</v>
      </c>
      <c r="AP271" s="327">
        <v>1</v>
      </c>
      <c r="AQ271" s="327">
        <v>0</v>
      </c>
      <c r="AR271" s="327">
        <v>0</v>
      </c>
      <c r="AS271" s="327"/>
      <c r="AX271" s="9" t="s">
        <v>664</v>
      </c>
    </row>
    <row r="272" spans="1:50" ht="25.5">
      <c r="A272" s="211">
        <f t="shared" si="2821"/>
        <v>0</v>
      </c>
      <c r="B272" s="18" t="s">
        <v>1158</v>
      </c>
      <c r="C272" s="218" t="str">
        <f t="shared" ref="C272" si="2888">C271</f>
        <v>Major Must</v>
      </c>
      <c r="D272" s="44" t="str">
        <f t="shared" ref="D272" si="2889">D271</f>
        <v>CB. 4.3.6</v>
      </c>
      <c r="E272" s="19" t="str">
        <f>Labels!$C$103</f>
        <v>Answer 1 / Comment</v>
      </c>
      <c r="F272" s="62" t="str">
        <f>$AI$244</f>
        <v>CB. 4.3.6 -Yes</v>
      </c>
      <c r="G272" s="46" t="s">
        <v>2826</v>
      </c>
      <c r="H272" s="20" t="str">
        <f t="shared" ref="H272:H273" si="2890">H271</f>
        <v/>
      </c>
      <c r="I272" s="20" t="str">
        <f t="shared" ref="I272:I273" si="2891">I271</f>
        <v/>
      </c>
      <c r="J272" s="20" t="str">
        <f t="shared" ref="J272:J273" si="2892">J271</f>
        <v/>
      </c>
      <c r="K272" s="20" t="str">
        <f t="shared" ref="K272:K273" si="2893">K271</f>
        <v>X</v>
      </c>
      <c r="L272" s="28" t="str">
        <f t="shared" ref="L272" si="2894">L271</f>
        <v/>
      </c>
      <c r="M272" s="21"/>
      <c r="N272" s="22" t="str">
        <f t="shared" ref="N272:N273" si="2895">LEFT(F272,FIND(" -",F272)-1)</f>
        <v>CB. 4.3.6</v>
      </c>
      <c r="O272" s="22" t="str">
        <f t="shared" ref="O272" si="2896">IF(ISERR(N272),D271,N272)</f>
        <v>CB. 4.3.6</v>
      </c>
      <c r="P272" s="22" t="str">
        <f t="shared" ref="P272:P273" si="2897">TRIM(F272&amp;"")</f>
        <v>CB. 4.3.6 -Yes</v>
      </c>
      <c r="Q272" s="22" t="str">
        <f t="shared" ref="Q272:Q273" si="2898">TRIM(G272&amp;"")</f>
        <v>None</v>
      </c>
      <c r="R272" s="9">
        <f t="shared" ref="R272:R273" si="2899">VLOOKUP(F272,$AI$2:$AM$5000,5,FALSE)</f>
        <v>2</v>
      </c>
      <c r="S272" s="9">
        <f t="shared" ref="S272:S273" si="2900">IF(ISNA(R272),0,R272)</f>
        <v>2</v>
      </c>
      <c r="T272" s="9">
        <f t="shared" ref="T272:T273" si="2901">VLOOKUP(F272,$AI$2:$AL$5000,4,FALSE)</f>
        <v>2</v>
      </c>
      <c r="U272" s="9">
        <f t="shared" ref="U272:U273" si="2902">IF(ISNA(T272),0,T272)</f>
        <v>2</v>
      </c>
      <c r="X272" s="9">
        <f t="shared" ref="X272:X273" si="2903">VLOOKUP(F272,$AI$2:$AL$5000,3,FALSE)</f>
        <v>5783297</v>
      </c>
      <c r="Y272" s="348"/>
      <c r="Z272" s="9">
        <f>SUM(Y$7:Y272)</f>
        <v>0</v>
      </c>
      <c r="AC272" s="349">
        <f t="shared" ref="AC272" si="2904">IF(ISNA(VLOOKUP(F272,$AI$2:$AS$5000,11,FALSE)),"", VLOOKUP(F272,$AI$2:$AS$5000,11,FALSE))</f>
        <v>0</v>
      </c>
      <c r="AI272" s="327" t="s">
        <v>2029</v>
      </c>
      <c r="AJ272" s="327">
        <v>1805172</v>
      </c>
      <c r="AK272" s="327">
        <v>5783308</v>
      </c>
      <c r="AL272" s="327">
        <v>2</v>
      </c>
      <c r="AM272" s="327">
        <v>2</v>
      </c>
      <c r="AN272" s="327">
        <v>21</v>
      </c>
      <c r="AO272" s="327">
        <v>1</v>
      </c>
      <c r="AP272" s="327">
        <v>0</v>
      </c>
      <c r="AQ272" s="327">
        <v>0</v>
      </c>
      <c r="AR272" s="327">
        <v>0</v>
      </c>
      <c r="AS272" s="327"/>
    </row>
    <row r="273" spans="1:50" ht="26.25" thickBot="1">
      <c r="A273" s="211">
        <f t="shared" si="2821"/>
        <v>0</v>
      </c>
      <c r="B273" s="23" t="str">
        <f t="shared" ref="B273:D273" si="2905">B271</f>
        <v>GGFV52FA</v>
      </c>
      <c r="C273" s="219" t="str">
        <f t="shared" si="2905"/>
        <v>Major Must</v>
      </c>
      <c r="D273" s="45" t="str">
        <f t="shared" si="2905"/>
        <v>CB. 4.3.6</v>
      </c>
      <c r="E273" s="24" t="str">
        <f>Labels!$C$104</f>
        <v>Answer 2 / Evidence</v>
      </c>
      <c r="F273" s="221"/>
      <c r="G273" s="222"/>
      <c r="H273" s="25" t="str">
        <f t="shared" si="2890"/>
        <v/>
      </c>
      <c r="I273" s="25" t="str">
        <f t="shared" si="2891"/>
        <v/>
      </c>
      <c r="J273" s="25" t="str">
        <f t="shared" si="2892"/>
        <v/>
      </c>
      <c r="K273" s="25" t="str">
        <f t="shared" si="2893"/>
        <v>X</v>
      </c>
      <c r="L273" s="27" t="str">
        <f t="shared" ref="L273" si="2906">L271</f>
        <v/>
      </c>
      <c r="M273" s="21"/>
      <c r="N273" s="22" t="e">
        <f t="shared" si="2895"/>
        <v>#VALUE!</v>
      </c>
      <c r="O273" s="22" t="str">
        <f t="shared" ref="O273" si="2907">IF(ISERR(N273),D271,N273)</f>
        <v>CB. 4.3.6</v>
      </c>
      <c r="P273" s="22" t="str">
        <f t="shared" si="2897"/>
        <v/>
      </c>
      <c r="Q273" s="22" t="str">
        <f t="shared" si="2898"/>
        <v/>
      </c>
      <c r="R273" s="9" t="e">
        <f t="shared" si="2899"/>
        <v>#N/A</v>
      </c>
      <c r="S273" s="9">
        <f t="shared" si="2900"/>
        <v>0</v>
      </c>
      <c r="T273" s="9" t="e">
        <f t="shared" si="2901"/>
        <v>#N/A</v>
      </c>
      <c r="U273" s="9">
        <f t="shared" si="2902"/>
        <v>0</v>
      </c>
      <c r="V273" s="9">
        <f t="shared" ref="V273" si="2908">IF(U273=0,U272,U273)</f>
        <v>2</v>
      </c>
      <c r="W273" s="346">
        <v>2</v>
      </c>
      <c r="X273" s="9" t="e">
        <f t="shared" si="2903"/>
        <v>#N/A</v>
      </c>
      <c r="Y273" s="348"/>
      <c r="Z273" s="9">
        <f>SUM(Y$7:Y273)</f>
        <v>0</v>
      </c>
      <c r="AE273" s="9">
        <f t="shared" ref="AE273" si="2909">MIN(AH273,V273)</f>
        <v>2</v>
      </c>
      <c r="AH273" s="9">
        <v>2</v>
      </c>
      <c r="AI273" s="327" t="s">
        <v>2030</v>
      </c>
      <c r="AJ273" s="327">
        <v>1805173</v>
      </c>
      <c r="AK273" s="327">
        <v>5783313</v>
      </c>
      <c r="AL273" s="327">
        <v>0</v>
      </c>
      <c r="AM273" s="327">
        <v>6</v>
      </c>
      <c r="AN273" s="327">
        <v>21</v>
      </c>
      <c r="AO273" s="327">
        <v>1</v>
      </c>
      <c r="AP273" s="327">
        <v>0</v>
      </c>
      <c r="AQ273" s="327">
        <v>1</v>
      </c>
      <c r="AR273" s="327">
        <v>0</v>
      </c>
      <c r="AS273" s="327"/>
      <c r="AU273" s="9">
        <v>0</v>
      </c>
      <c r="AV273" s="9">
        <f>U272</f>
        <v>2</v>
      </c>
    </row>
    <row r="274" spans="1:50" ht="38.25">
      <c r="A274" s="211">
        <f t="shared" si="2821"/>
        <v>0</v>
      </c>
      <c r="B274" s="67" t="s">
        <v>1158</v>
      </c>
      <c r="C274" s="142" t="s">
        <v>1094</v>
      </c>
      <c r="D274" s="43" t="s">
        <v>2551</v>
      </c>
      <c r="E274" s="217" t="str">
        <f>Labels!$C$54</f>
        <v>Control Point</v>
      </c>
      <c r="F274" s="26" t="s">
        <v>2552</v>
      </c>
      <c r="G274" s="30" t="str">
        <f>IF(OR(ISERR(P275),ISERR(P276),ISERR(Q275),ISERR(Q276)),Labels!$C$94,Q274)</f>
        <v>Input Accepted</v>
      </c>
      <c r="H274" s="15" t="str">
        <f t="shared" ref="H274" si="2910">IF(F275&lt;&gt;"",IF(TRIM(VLOOKUP(F275,$AI$2:$AR$5000,8,FALSE))="1","X",""),"")</f>
        <v/>
      </c>
      <c r="I274" s="15" t="str">
        <f t="shared" ref="I274" si="2911">IF(F275&lt;&gt;"",IF(TRIM(VLOOKUP(F275,$AI$2:$AR$5000,9,FALSE))="1","X",""),"")</f>
        <v/>
      </c>
      <c r="J274" s="15" t="str">
        <f t="shared" ref="J274" si="2912">IF(TRIM(""&amp;G276)&lt;&gt;"","X","")</f>
        <v/>
      </c>
      <c r="K274" s="15" t="str">
        <f t="shared" ref="K274" si="2913">IF(TRIM(""&amp;G275)&lt;&gt;"","X","")</f>
        <v>X</v>
      </c>
      <c r="L274" s="31" t="str">
        <f>IF(G274&lt;&gt;Labels!$C$92,"X","")</f>
        <v/>
      </c>
      <c r="M274" s="16"/>
      <c r="N274" s="17">
        <v>1805150</v>
      </c>
      <c r="O274" s="17">
        <v>15573</v>
      </c>
      <c r="P274" s="17"/>
      <c r="Q274" s="22" t="str">
        <f>IF(F275="",Labels!$C$93,R274)</f>
        <v>Input Accepted</v>
      </c>
      <c r="R274" s="9" t="str">
        <f t="shared" ref="R274" si="2914"><![CDATA[IF(OR(O275&""<>D274&"",O276&""<>D274&""),"You are not allowed to copy cells in the answer column. Press Ctrl-z immediately to attempt to fix this error.",S274)]]></f>
        <v>Input Accepted</v>
      </c>
      <c r="S274" s="9" t="str">
        <f>IF(AND(OR(H274="X",S275=6,C274=Labels!$C$49,C274=Labels!$C$46,AX274="Y"),Q275=""),Labels!$C$95,T274)</f>
        <v>Input Accepted</v>
      </c>
      <c r="T274" s="345" t="str">
        <f>IF(OR(S276=6,AND(S276&gt;0,S275=6)),Labels!$C$96,IF(S276=1,Labels!$C$143,U274))</f>
        <v>Input Accepted</v>
      </c>
      <c r="U274" s="9" t="str">
        <f>IF(AND(S276&gt;0,U276&lt;=U275),Labels!C$97,V274)</f>
        <v>Input Accepted</v>
      </c>
      <c r="V274" s="9" t="str">
        <f>IF(AND(S276&gt;0,Q276=""),Labels!$C$98,W274)</f>
        <v>Input Accepted</v>
      </c>
      <c r="W274" s="9" t="str">
        <f>IF(AND(S276=0,Q276&lt;&gt;""),Labels!$C$99,Labels!$C$92)</f>
        <v>Input Accepted</v>
      </c>
      <c r="Y274" s="9">
        <f t="shared" ref="Y274" si="2915">IF(H274="X",1,0)</f>
        <v>0</v>
      </c>
      <c r="Z274" s="9">
        <f>SUM(Y$7:Y274)</f>
        <v>0</v>
      </c>
      <c r="AA274" s="9" t="str">
        <f t="shared" ref="AA274" si="2916">Q275</f>
        <v>None</v>
      </c>
      <c r="AB274" s="9">
        <f t="shared" ref="AB274" si="2917">VLOOKUP(P275,$AI$2:$AN$5000,6,FALSE)</f>
        <v>21</v>
      </c>
      <c r="AC274" s="9" t="str">
        <f t="shared" ref="AC274" si="2918">Q276</f>
        <v/>
      </c>
      <c r="AD274" s="9">
        <f t="shared" ref="AD274" si="2919">IF(TRIM(F275)="",1,0)</f>
        <v>0</v>
      </c>
      <c r="AF274" s="346">
        <f t="shared" ref="AF274" si="2920">SUM($AD$7:$AD$5000)</f>
        <v>0</v>
      </c>
      <c r="AG274" s="9">
        <f>IF(AND(H274="X",C274=Labels!C316),1,0)</f>
        <v>0</v>
      </c>
      <c r="AI274" s="327" t="s">
        <v>2031</v>
      </c>
      <c r="AJ274" s="327">
        <v>1805173</v>
      </c>
      <c r="AK274" s="327">
        <v>5783312</v>
      </c>
      <c r="AL274" s="327">
        <v>0</v>
      </c>
      <c r="AM274" s="327">
        <v>5</v>
      </c>
      <c r="AN274" s="327">
        <v>21</v>
      </c>
      <c r="AO274" s="327">
        <v>0</v>
      </c>
      <c r="AP274" s="327">
        <v>1</v>
      </c>
      <c r="AQ274" s="327">
        <v>0</v>
      </c>
      <c r="AR274" s="327">
        <v>0</v>
      </c>
      <c r="AS274" s="327"/>
      <c r="AX274" s="9" t="s">
        <v>664</v>
      </c>
    </row>
    <row r="275" spans="1:50" ht="25.5">
      <c r="A275" s="211">
        <f t="shared" si="2821"/>
        <v>0</v>
      </c>
      <c r="B275" s="18" t="s">
        <v>1158</v>
      </c>
      <c r="C275" s="218" t="str">
        <f t="shared" ref="C275" si="2921">C274</f>
        <v>Minor Must</v>
      </c>
      <c r="D275" s="44" t="str">
        <f t="shared" ref="D275" si="2922">D274</f>
        <v>CB. 4.3.7</v>
      </c>
      <c r="E275" s="19" t="str">
        <f>Labels!$C$103</f>
        <v>Answer 1 / Comment</v>
      </c>
      <c r="F275" s="62" t="str">
        <f>$AI$247</f>
        <v>CB. 4.3.7 -Yes</v>
      </c>
      <c r="G275" s="46" t="s">
        <v>2826</v>
      </c>
      <c r="H275" s="20" t="str">
        <f t="shared" ref="H275:H276" si="2923">H274</f>
        <v/>
      </c>
      <c r="I275" s="20" t="str">
        <f t="shared" ref="I275:I276" si="2924">I274</f>
        <v/>
      </c>
      <c r="J275" s="20" t="str">
        <f t="shared" ref="J275:J276" si="2925">J274</f>
        <v/>
      </c>
      <c r="K275" s="20" t="str">
        <f t="shared" ref="K275:K276" si="2926">K274</f>
        <v>X</v>
      </c>
      <c r="L275" s="28" t="str">
        <f t="shared" ref="L275" si="2927">L274</f>
        <v/>
      </c>
      <c r="M275" s="21"/>
      <c r="N275" s="22" t="str">
        <f t="shared" ref="N275:N276" si="2928">LEFT(F275,FIND(" -",F275)-1)</f>
        <v>CB. 4.3.7</v>
      </c>
      <c r="O275" s="22" t="str">
        <f t="shared" ref="O275" si="2929">IF(ISERR(N275),D274,N275)</f>
        <v>CB. 4.3.7</v>
      </c>
      <c r="P275" s="22" t="str">
        <f t="shared" ref="P275:P276" si="2930">TRIM(F275&amp;"")</f>
        <v>CB. 4.3.7 -Yes</v>
      </c>
      <c r="Q275" s="22" t="str">
        <f t="shared" ref="Q275:Q276" si="2931">TRIM(G275&amp;"")</f>
        <v>None</v>
      </c>
      <c r="R275" s="9">
        <f t="shared" ref="R275:R276" si="2932">VLOOKUP(F275,$AI$2:$AM$5000,5,FALSE)</f>
        <v>2</v>
      </c>
      <c r="S275" s="9">
        <f t="shared" ref="S275:S276" si="2933">IF(ISNA(R275),0,R275)</f>
        <v>2</v>
      </c>
      <c r="T275" s="9">
        <f t="shared" ref="T275:T276" si="2934">VLOOKUP(F275,$AI$2:$AL$5000,4,FALSE)</f>
        <v>2</v>
      </c>
      <c r="U275" s="9">
        <f t="shared" ref="U275:U276" si="2935">IF(ISNA(T275),0,T275)</f>
        <v>2</v>
      </c>
      <c r="X275" s="9">
        <f t="shared" ref="X275:X276" si="2936">VLOOKUP(F275,$AI$2:$AL$5000,3,FALSE)</f>
        <v>5783250</v>
      </c>
      <c r="Y275" s="348"/>
      <c r="Z275" s="9">
        <f>SUM(Y$7:Y275)</f>
        <v>0</v>
      </c>
      <c r="AC275" s="349">
        <f t="shared" ref="AC275" si="2937">IF(ISNA(VLOOKUP(F275,$AI$2:$AS$5000,11,FALSE)),"", VLOOKUP(F275,$AI$2:$AS$5000,11,FALSE))</f>
        <v>0</v>
      </c>
      <c r="AI275" s="327" t="s">
        <v>2032</v>
      </c>
      <c r="AJ275" s="327">
        <v>1805173</v>
      </c>
      <c r="AK275" s="327">
        <v>5783311</v>
      </c>
      <c r="AL275" s="327">
        <v>2</v>
      </c>
      <c r="AM275" s="327">
        <v>2</v>
      </c>
      <c r="AN275" s="327">
        <v>21</v>
      </c>
      <c r="AO275" s="327">
        <v>1</v>
      </c>
      <c r="AP275" s="327">
        <v>0</v>
      </c>
      <c r="AQ275" s="327">
        <v>0</v>
      </c>
      <c r="AR275" s="327">
        <v>0</v>
      </c>
      <c r="AS275" s="327"/>
    </row>
    <row r="276" spans="1:50" ht="26.25" thickBot="1">
      <c r="A276" s="211">
        <f t="shared" si="2821"/>
        <v>0</v>
      </c>
      <c r="B276" s="23" t="str">
        <f t="shared" ref="B276:D276" si="2938">B274</f>
        <v>GGFV52FA</v>
      </c>
      <c r="C276" s="219" t="str">
        <f t="shared" si="2938"/>
        <v>Minor Must</v>
      </c>
      <c r="D276" s="45" t="str">
        <f t="shared" si="2938"/>
        <v>CB. 4.3.7</v>
      </c>
      <c r="E276" s="24" t="str">
        <f>Labels!$C$104</f>
        <v>Answer 2 / Evidence</v>
      </c>
      <c r="F276" s="221"/>
      <c r="G276" s="222"/>
      <c r="H276" s="25" t="str">
        <f t="shared" si="2923"/>
        <v/>
      </c>
      <c r="I276" s="25" t="str">
        <f t="shared" si="2924"/>
        <v/>
      </c>
      <c r="J276" s="25" t="str">
        <f t="shared" si="2925"/>
        <v/>
      </c>
      <c r="K276" s="25" t="str">
        <f t="shared" si="2926"/>
        <v>X</v>
      </c>
      <c r="L276" s="27" t="str">
        <f t="shared" ref="L276" si="2939">L274</f>
        <v/>
      </c>
      <c r="M276" s="21"/>
      <c r="N276" s="22" t="e">
        <f t="shared" si="2928"/>
        <v>#VALUE!</v>
      </c>
      <c r="O276" s="22" t="str">
        <f t="shared" ref="O276" si="2940">IF(ISERR(N276),D274,N276)</f>
        <v>CB. 4.3.7</v>
      </c>
      <c r="P276" s="22" t="str">
        <f t="shared" si="2930"/>
        <v/>
      </c>
      <c r="Q276" s="22" t="str">
        <f t="shared" si="2931"/>
        <v/>
      </c>
      <c r="R276" s="9" t="e">
        <f t="shared" si="2932"/>
        <v>#N/A</v>
      </c>
      <c r="S276" s="9">
        <f t="shared" si="2933"/>
        <v>0</v>
      </c>
      <c r="T276" s="9" t="e">
        <f t="shared" si="2934"/>
        <v>#N/A</v>
      </c>
      <c r="U276" s="9">
        <f t="shared" si="2935"/>
        <v>0</v>
      </c>
      <c r="V276" s="9">
        <f t="shared" ref="V276" si="2941">IF(U276=0,U275,U276)</f>
        <v>2</v>
      </c>
      <c r="W276" s="346">
        <v>2</v>
      </c>
      <c r="X276" s="9" t="e">
        <f t="shared" si="2936"/>
        <v>#N/A</v>
      </c>
      <c r="Y276" s="348"/>
      <c r="Z276" s="9">
        <f>SUM(Y$7:Y276)</f>
        <v>0</v>
      </c>
      <c r="AE276" s="9">
        <f t="shared" ref="AE276" si="2942">MIN(AH276,V276)</f>
        <v>2</v>
      </c>
      <c r="AH276" s="9">
        <v>2</v>
      </c>
      <c r="AI276" s="327" t="s">
        <v>2033</v>
      </c>
      <c r="AJ276" s="327">
        <v>1805174</v>
      </c>
      <c r="AK276" s="327">
        <v>5783316</v>
      </c>
      <c r="AL276" s="327">
        <v>0</v>
      </c>
      <c r="AM276" s="327">
        <v>6</v>
      </c>
      <c r="AN276" s="327">
        <v>21</v>
      </c>
      <c r="AO276" s="327">
        <v>1</v>
      </c>
      <c r="AP276" s="327">
        <v>0</v>
      </c>
      <c r="AQ276" s="327">
        <v>1</v>
      </c>
      <c r="AR276" s="327">
        <v>0</v>
      </c>
      <c r="AS276" s="327"/>
      <c r="AU276" s="9">
        <v>0</v>
      </c>
      <c r="AV276" s="9">
        <f>U275</f>
        <v>2</v>
      </c>
    </row>
    <row r="277" spans="1:50" ht="25.5">
      <c r="A277" s="211">
        <f t="shared" si="2821"/>
        <v>0</v>
      </c>
      <c r="B277" s="67" t="s">
        <v>1158</v>
      </c>
      <c r="C277" s="142" t="s">
        <v>1093</v>
      </c>
      <c r="D277" s="43" t="s">
        <v>2553</v>
      </c>
      <c r="E277" s="217" t="str">
        <f>Labels!$C$54</f>
        <v>Control Point</v>
      </c>
      <c r="F277" s="26" t="s">
        <v>2554</v>
      </c>
      <c r="G277" s="30" t="str">
        <f>IF(OR(ISERR(P278),ISERR(P279),ISERR(Q278),ISERR(Q279)),Labels!$C$94,Q277)</f>
        <v>Input Accepted</v>
      </c>
      <c r="H277" s="15" t="str">
        <f t="shared" ref="H277" si="2943">IF(F278&lt;&gt;"",IF(TRIM(VLOOKUP(F278,$AI$2:$AR$5000,8,FALSE))="1","X",""),"")</f>
        <v/>
      </c>
      <c r="I277" s="15" t="str">
        <f t="shared" ref="I277" si="2944">IF(F278&lt;&gt;"",IF(TRIM(VLOOKUP(F278,$AI$2:$AR$5000,9,FALSE))="1","X",""),"")</f>
        <v/>
      </c>
      <c r="J277" s="15" t="str">
        <f t="shared" ref="J277" si="2945">IF(TRIM(""&amp;G279)&lt;&gt;"","X","")</f>
        <v/>
      </c>
      <c r="K277" s="15" t="str">
        <f t="shared" ref="K277" si="2946">IF(TRIM(""&amp;G278)&lt;&gt;"","X","")</f>
        <v>X</v>
      </c>
      <c r="L277" s="31" t="str">
        <f>IF(G277&lt;&gt;Labels!$C$92,"X","")</f>
        <v/>
      </c>
      <c r="M277" s="16"/>
      <c r="N277" s="17">
        <v>1805151</v>
      </c>
      <c r="O277" s="17">
        <v>15573</v>
      </c>
      <c r="P277" s="17"/>
      <c r="Q277" s="22" t="str">
        <f>IF(F278="",Labels!$C$93,R277)</f>
        <v>Input Accepted</v>
      </c>
      <c r="R277" s="9" t="str">
        <f t="shared" ref="R277" si="2947"><![CDATA[IF(OR(O278&""<>D277&"",O279&""<>D277&""),"You are not allowed to copy cells in the answer column. Press Ctrl-z immediately to attempt to fix this error.",S277)]]></f>
        <v>Input Accepted</v>
      </c>
      <c r="S277" s="9" t="str">
        <f>IF(AND(OR(H277="X",S278=6,C277=Labels!$C$49,C277=Labels!$C$46,AX277="Y"),Q278=""),Labels!$C$95,T277)</f>
        <v>Input Accepted</v>
      </c>
      <c r="T277" s="345" t="str">
        <f>IF(OR(S279=6,AND(S279&gt;0,S278=6)),Labels!$C$96,IF(S279=1,Labels!$C$143,U277))</f>
        <v>Input Accepted</v>
      </c>
      <c r="U277" s="9" t="str">
        <f>IF(AND(S279&gt;0,U279&lt;=U278),Labels!C$97,V277)</f>
        <v>Input Accepted</v>
      </c>
      <c r="V277" s="9" t="str">
        <f>IF(AND(S279&gt;0,Q279=""),Labels!$C$98,W277)</f>
        <v>Input Accepted</v>
      </c>
      <c r="W277" s="9" t="str">
        <f>IF(AND(S279=0,Q279&lt;&gt;""),Labels!$C$99,Labels!$C$92)</f>
        <v>Input Accepted</v>
      </c>
      <c r="Y277" s="9">
        <f t="shared" ref="Y277" si="2948">IF(H277="X",1,0)</f>
        <v>0</v>
      </c>
      <c r="Z277" s="9">
        <f>SUM(Y$7:Y277)</f>
        <v>0</v>
      </c>
      <c r="AA277" s="9" t="str">
        <f t="shared" ref="AA277" si="2949">Q278</f>
        <v>None</v>
      </c>
      <c r="AB277" s="9">
        <f t="shared" ref="AB277" si="2950">VLOOKUP(P278,$AI$2:$AN$5000,6,FALSE)</f>
        <v>21</v>
      </c>
      <c r="AC277" s="9" t="str">
        <f t="shared" ref="AC277" si="2951">Q279</f>
        <v/>
      </c>
      <c r="AD277" s="9">
        <f t="shared" ref="AD277" si="2952">IF(TRIM(F278)="",1,0)</f>
        <v>0</v>
      </c>
      <c r="AF277" s="346">
        <f t="shared" ref="AF277" si="2953">SUM($AD$7:$AD$5000)</f>
        <v>0</v>
      </c>
      <c r="AG277" s="9">
        <f>IF(AND(H277="X",C277=Labels!C319),1,0)</f>
        <v>0</v>
      </c>
      <c r="AI277" s="327" t="s">
        <v>2034</v>
      </c>
      <c r="AJ277" s="327">
        <v>1805174</v>
      </c>
      <c r="AK277" s="327">
        <v>5783315</v>
      </c>
      <c r="AL277" s="327">
        <v>0</v>
      </c>
      <c r="AM277" s="327">
        <v>5</v>
      </c>
      <c r="AN277" s="327">
        <v>21</v>
      </c>
      <c r="AO277" s="327">
        <v>0</v>
      </c>
      <c r="AP277" s="327">
        <v>1</v>
      </c>
      <c r="AQ277" s="327">
        <v>0</v>
      </c>
      <c r="AR277" s="327">
        <v>0</v>
      </c>
      <c r="AS277" s="327"/>
      <c r="AX277" s="9" t="s">
        <v>664</v>
      </c>
    </row>
    <row r="278" spans="1:50" ht="25.5">
      <c r="A278" s="211">
        <f t="shared" si="2821"/>
        <v>0</v>
      </c>
      <c r="B278" s="18" t="s">
        <v>1158</v>
      </c>
      <c r="C278" s="218" t="str">
        <f t="shared" ref="C278" si="2954">C277</f>
        <v>Major Must</v>
      </c>
      <c r="D278" s="44" t="str">
        <f t="shared" ref="D278" si="2955">D277</f>
        <v>CB. 4.4.1</v>
      </c>
      <c r="E278" s="19" t="str">
        <f>Labels!$C$103</f>
        <v>Answer 1 / Comment</v>
      </c>
      <c r="F278" s="62" t="str">
        <f>$AI$249</f>
        <v>CB. 4.4.1 -Yes</v>
      </c>
      <c r="G278" s="46" t="s">
        <v>2826</v>
      </c>
      <c r="H278" s="20" t="str">
        <f t="shared" ref="H278:H279" si="2956">H277</f>
        <v/>
      </c>
      <c r="I278" s="20" t="str">
        <f t="shared" ref="I278:I279" si="2957">I277</f>
        <v/>
      </c>
      <c r="J278" s="20" t="str">
        <f t="shared" ref="J278:J279" si="2958">J277</f>
        <v/>
      </c>
      <c r="K278" s="20" t="str">
        <f t="shared" ref="K278:K279" si="2959">K277</f>
        <v>X</v>
      </c>
      <c r="L278" s="28" t="str">
        <f t="shared" ref="L278" si="2960">L277</f>
        <v/>
      </c>
      <c r="M278" s="21"/>
      <c r="N278" s="22" t="str">
        <f t="shared" ref="N278:N279" si="2961">LEFT(F278,FIND(" -",F278)-1)</f>
        <v>CB. 4.4.1</v>
      </c>
      <c r="O278" s="22" t="str">
        <f t="shared" ref="O278" si="2962">IF(ISERR(N278),D277,N278)</f>
        <v>CB. 4.4.1</v>
      </c>
      <c r="P278" s="22" t="str">
        <f t="shared" ref="P278:P279" si="2963">TRIM(F278&amp;"")</f>
        <v>CB. 4.4.1 -Yes</v>
      </c>
      <c r="Q278" s="22" t="str">
        <f t="shared" ref="Q278:Q279" si="2964">TRIM(G278&amp;"")</f>
        <v>None</v>
      </c>
      <c r="R278" s="9">
        <f t="shared" ref="R278:R279" si="2965">VLOOKUP(F278,$AI$2:$AM$5000,5,FALSE)</f>
        <v>2</v>
      </c>
      <c r="S278" s="9">
        <f t="shared" ref="S278:S279" si="2966">IF(ISNA(R278),0,R278)</f>
        <v>2</v>
      </c>
      <c r="T278" s="9">
        <f t="shared" ref="T278:T279" si="2967">VLOOKUP(F278,$AI$2:$AL$5000,4,FALSE)</f>
        <v>2</v>
      </c>
      <c r="U278" s="9">
        <f t="shared" ref="U278:U279" si="2968">IF(ISNA(T278),0,T278)</f>
        <v>2</v>
      </c>
      <c r="X278" s="9">
        <f t="shared" ref="X278:X279" si="2969">VLOOKUP(F278,$AI$2:$AL$5000,3,FALSE)</f>
        <v>5783253</v>
      </c>
      <c r="Y278" s="348"/>
      <c r="Z278" s="9">
        <f>SUM(Y$7:Y278)</f>
        <v>0</v>
      </c>
      <c r="AC278" s="349">
        <f t="shared" ref="AC278" si="2970">IF(ISNA(VLOOKUP(F278,$AI$2:$AS$5000,11,FALSE)),"", VLOOKUP(F278,$AI$2:$AS$5000,11,FALSE))</f>
        <v>0</v>
      </c>
      <c r="AI278" s="327" t="s">
        <v>2035</v>
      </c>
      <c r="AJ278" s="327">
        <v>1805174</v>
      </c>
      <c r="AK278" s="327">
        <v>5783314</v>
      </c>
      <c r="AL278" s="327">
        <v>2</v>
      </c>
      <c r="AM278" s="327">
        <v>2</v>
      </c>
      <c r="AN278" s="327">
        <v>21</v>
      </c>
      <c r="AO278" s="327">
        <v>1</v>
      </c>
      <c r="AP278" s="327">
        <v>0</v>
      </c>
      <c r="AQ278" s="327">
        <v>0</v>
      </c>
      <c r="AR278" s="327">
        <v>0</v>
      </c>
      <c r="AS278" s="327"/>
    </row>
    <row r="279" spans="1:50" ht="26.25" thickBot="1">
      <c r="A279" s="211">
        <f t="shared" si="2821"/>
        <v>0</v>
      </c>
      <c r="B279" s="23" t="str">
        <f t="shared" ref="B279:D279" si="2971">B277</f>
        <v>GGFV52FA</v>
      </c>
      <c r="C279" s="219" t="str">
        <f t="shared" si="2971"/>
        <v>Major Must</v>
      </c>
      <c r="D279" s="45" t="str">
        <f t="shared" si="2971"/>
        <v>CB. 4.4.1</v>
      </c>
      <c r="E279" s="24" t="str">
        <f>Labels!$C$104</f>
        <v>Answer 2 / Evidence</v>
      </c>
      <c r="F279" s="221"/>
      <c r="G279" s="222"/>
      <c r="H279" s="25" t="str">
        <f t="shared" si="2956"/>
        <v/>
      </c>
      <c r="I279" s="25" t="str">
        <f t="shared" si="2957"/>
        <v/>
      </c>
      <c r="J279" s="25" t="str">
        <f t="shared" si="2958"/>
        <v/>
      </c>
      <c r="K279" s="25" t="str">
        <f t="shared" si="2959"/>
        <v>X</v>
      </c>
      <c r="L279" s="27" t="str">
        <f t="shared" ref="L279" si="2972">L277</f>
        <v/>
      </c>
      <c r="M279" s="21"/>
      <c r="N279" s="22" t="e">
        <f t="shared" si="2961"/>
        <v>#VALUE!</v>
      </c>
      <c r="O279" s="22" t="str">
        <f t="shared" ref="O279" si="2973">IF(ISERR(N279),D277,N279)</f>
        <v>CB. 4.4.1</v>
      </c>
      <c r="P279" s="22" t="str">
        <f t="shared" si="2963"/>
        <v/>
      </c>
      <c r="Q279" s="22" t="str">
        <f t="shared" si="2964"/>
        <v/>
      </c>
      <c r="R279" s="9" t="e">
        <f t="shared" si="2965"/>
        <v>#N/A</v>
      </c>
      <c r="S279" s="9">
        <f t="shared" si="2966"/>
        <v>0</v>
      </c>
      <c r="T279" s="9" t="e">
        <f t="shared" si="2967"/>
        <v>#N/A</v>
      </c>
      <c r="U279" s="9">
        <f t="shared" si="2968"/>
        <v>0</v>
      </c>
      <c r="V279" s="9">
        <f t="shared" ref="V279" si="2974">IF(U279=0,U278,U279)</f>
        <v>2</v>
      </c>
      <c r="W279" s="346">
        <v>2</v>
      </c>
      <c r="X279" s="9" t="e">
        <f t="shared" si="2969"/>
        <v>#N/A</v>
      </c>
      <c r="Y279" s="348"/>
      <c r="Z279" s="9">
        <f>SUM(Y$7:Y279)</f>
        <v>0</v>
      </c>
      <c r="AE279" s="9">
        <f t="shared" ref="AE279" si="2975">MIN(AH279,V279)</f>
        <v>2</v>
      </c>
      <c r="AH279" s="9">
        <v>2</v>
      </c>
      <c r="AI279" s="327" t="s">
        <v>2036</v>
      </c>
      <c r="AJ279" s="327">
        <v>1805175</v>
      </c>
      <c r="AK279" s="327">
        <v>5783319</v>
      </c>
      <c r="AL279" s="327">
        <v>0</v>
      </c>
      <c r="AM279" s="327">
        <v>6</v>
      </c>
      <c r="AN279" s="327">
        <v>21</v>
      </c>
      <c r="AO279" s="327">
        <v>1</v>
      </c>
      <c r="AP279" s="327">
        <v>0</v>
      </c>
      <c r="AQ279" s="327">
        <v>1</v>
      </c>
      <c r="AR279" s="327">
        <v>0</v>
      </c>
      <c r="AS279" s="327"/>
      <c r="AU279" s="9">
        <v>0</v>
      </c>
      <c r="AV279" s="9">
        <f>U278</f>
        <v>2</v>
      </c>
    </row>
    <row r="280" spans="1:50" ht="293.25">
      <c r="A280" s="211">
        <f t="shared" si="2821"/>
        <v>0</v>
      </c>
      <c r="B280" s="67" t="s">
        <v>1158</v>
      </c>
      <c r="C280" s="142" t="s">
        <v>1094</v>
      </c>
      <c r="D280" s="43" t="s">
        <v>2555</v>
      </c>
      <c r="E280" s="217" t="str">
        <f>Labels!$C$54</f>
        <v>Control Point</v>
      </c>
      <c r="F280" s="26" t="s">
        <v>2556</v>
      </c>
      <c r="G280" s="30" t="str">
        <f>IF(OR(ISERR(P281),ISERR(P282),ISERR(Q281),ISERR(Q282)),Labels!$C$94,Q280)</f>
        <v>Input Accepted</v>
      </c>
      <c r="H280" s="15" t="str">
        <f t="shared" ref="H280" si="2976">IF(F281&lt;&gt;"",IF(TRIM(VLOOKUP(F281,$AI$2:$AR$5000,8,FALSE))="1","X",""),"")</f>
        <v/>
      </c>
      <c r="I280" s="15" t="str">
        <f t="shared" ref="I280" si="2977">IF(F281&lt;&gt;"",IF(TRIM(VLOOKUP(F281,$AI$2:$AR$5000,9,FALSE))="1","X",""),"")</f>
        <v/>
      </c>
      <c r="J280" s="15" t="str">
        <f t="shared" ref="J280" si="2978">IF(TRIM(""&amp;G282)&lt;&gt;"","X","")</f>
        <v/>
      </c>
      <c r="K280" s="15" t="str">
        <f t="shared" ref="K280" si="2979">IF(TRIM(""&amp;G281)&lt;&gt;"","X","")</f>
        <v>X</v>
      </c>
      <c r="L280" s="31" t="str">
        <f>IF(G280&lt;&gt;Labels!$C$92,"X","")</f>
        <v/>
      </c>
      <c r="M280" s="16"/>
      <c r="N280" s="17">
        <v>1805152</v>
      </c>
      <c r="O280" s="17">
        <v>15573</v>
      </c>
      <c r="P280" s="17"/>
      <c r="Q280" s="22" t="str">
        <f>IF(F281="",Labels!$C$93,R280)</f>
        <v>Input Accepted</v>
      </c>
      <c r="R280" s="9" t="str">
        <f t="shared" ref="R280" si="2980"><![CDATA[IF(OR(O281&""<>D280&"",O282&""<>D280&""),"You are not allowed to copy cells in the answer column. Press Ctrl-z immediately to attempt to fix this error.",S280)]]></f>
        <v>Input Accepted</v>
      </c>
      <c r="S280" s="9" t="str">
        <f>IF(AND(OR(H280="X",S281=6,C280=Labels!$C$49,C280=Labels!$C$46,AX280="Y"),Q281=""),Labels!$C$95,T280)</f>
        <v>Input Accepted</v>
      </c>
      <c r="T280" s="345" t="str">
        <f>IF(OR(S282=6,AND(S282&gt;0,S281=6)),Labels!$C$96,IF(S282=1,Labels!$C$143,U280))</f>
        <v>Input Accepted</v>
      </c>
      <c r="U280" s="9" t="str">
        <f>IF(AND(S282&gt;0,U282&lt;=U281),Labels!C$97,V280)</f>
        <v>Input Accepted</v>
      </c>
      <c r="V280" s="9" t="str">
        <f>IF(AND(S282&gt;0,Q282=""),Labels!$C$98,W280)</f>
        <v>Input Accepted</v>
      </c>
      <c r="W280" s="9" t="str">
        <f>IF(AND(S282=0,Q282&lt;&gt;""),Labels!$C$99,Labels!$C$92)</f>
        <v>Input Accepted</v>
      </c>
      <c r="Y280" s="9">
        <f t="shared" ref="Y280" si="2981">IF(H280="X",1,0)</f>
        <v>0</v>
      </c>
      <c r="Z280" s="9">
        <f>SUM(Y$7:Y280)</f>
        <v>0</v>
      </c>
      <c r="AA280" s="9" t="str">
        <f t="shared" ref="AA280" si="2982">Q281</f>
        <v>None</v>
      </c>
      <c r="AB280" s="9">
        <f t="shared" ref="AB280" si="2983">VLOOKUP(P281,$AI$2:$AN$5000,6,FALSE)</f>
        <v>21</v>
      </c>
      <c r="AC280" s="9" t="str">
        <f t="shared" ref="AC280" si="2984">Q282</f>
        <v/>
      </c>
      <c r="AD280" s="9">
        <f t="shared" ref="AD280" si="2985">IF(TRIM(F281)="",1,0)</f>
        <v>0</v>
      </c>
      <c r="AF280" s="346">
        <f t="shared" ref="AF280" si="2986">SUM($AD$7:$AD$5000)</f>
        <v>0</v>
      </c>
      <c r="AG280" s="9">
        <f>IF(AND(H280="X",C280=Labels!C322),1,0)</f>
        <v>0</v>
      </c>
      <c r="AI280" s="327" t="s">
        <v>2037</v>
      </c>
      <c r="AJ280" s="327">
        <v>1805175</v>
      </c>
      <c r="AK280" s="327">
        <v>5783318</v>
      </c>
      <c r="AL280" s="327">
        <v>0</v>
      </c>
      <c r="AM280" s="327">
        <v>5</v>
      </c>
      <c r="AN280" s="327">
        <v>21</v>
      </c>
      <c r="AO280" s="327">
        <v>0</v>
      </c>
      <c r="AP280" s="327">
        <v>1</v>
      </c>
      <c r="AQ280" s="327">
        <v>0</v>
      </c>
      <c r="AR280" s="327">
        <v>0</v>
      </c>
      <c r="AS280" s="327"/>
      <c r="AX280" s="9" t="s">
        <v>664</v>
      </c>
    </row>
    <row r="281" spans="1:50" ht="25.5">
      <c r="A281" s="211">
        <f t="shared" si="2821"/>
        <v>0</v>
      </c>
      <c r="B281" s="18" t="s">
        <v>1158</v>
      </c>
      <c r="C281" s="218" t="str">
        <f t="shared" ref="C281" si="2987">C280</f>
        <v>Minor Must</v>
      </c>
      <c r="D281" s="44" t="str">
        <f t="shared" ref="D281" si="2988">D280</f>
        <v>CB. 4.4.2</v>
      </c>
      <c r="E281" s="19" t="str">
        <f>Labels!$C$103</f>
        <v>Answer 1 / Comment</v>
      </c>
      <c r="F281" s="62" t="str">
        <f>$AI$252</f>
        <v>CB. 4.4.2 -Yes</v>
      </c>
      <c r="G281" s="46" t="s">
        <v>2826</v>
      </c>
      <c r="H281" s="20" t="str">
        <f t="shared" ref="H281:H282" si="2989">H280</f>
        <v/>
      </c>
      <c r="I281" s="20" t="str">
        <f t="shared" ref="I281:I282" si="2990">I280</f>
        <v/>
      </c>
      <c r="J281" s="20" t="str">
        <f t="shared" ref="J281:J282" si="2991">J280</f>
        <v/>
      </c>
      <c r="K281" s="20" t="str">
        <f t="shared" ref="K281:K282" si="2992">K280</f>
        <v>X</v>
      </c>
      <c r="L281" s="28" t="str">
        <f t="shared" ref="L281" si="2993">L280</f>
        <v/>
      </c>
      <c r="M281" s="21"/>
      <c r="N281" s="22" t="str">
        <f t="shared" ref="N281:N282" si="2994">LEFT(F281,FIND(" -",F281)-1)</f>
        <v>CB. 4.4.2</v>
      </c>
      <c r="O281" s="22" t="str">
        <f t="shared" ref="O281" si="2995">IF(ISERR(N281),D280,N281)</f>
        <v>CB. 4.4.2</v>
      </c>
      <c r="P281" s="22" t="str">
        <f t="shared" ref="P281:P282" si="2996">TRIM(F281&amp;"")</f>
        <v>CB. 4.4.2 -Yes</v>
      </c>
      <c r="Q281" s="22" t="str">
        <f t="shared" ref="Q281:Q282" si="2997">TRIM(G281&amp;"")</f>
        <v>None</v>
      </c>
      <c r="R281" s="9">
        <f t="shared" ref="R281:R282" si="2998">VLOOKUP(F281,$AI$2:$AM$5000,5,FALSE)</f>
        <v>2</v>
      </c>
      <c r="S281" s="9">
        <f t="shared" ref="S281:S282" si="2999">IF(ISNA(R281),0,R281)</f>
        <v>2</v>
      </c>
      <c r="T281" s="9">
        <f t="shared" ref="T281:T282" si="3000">VLOOKUP(F281,$AI$2:$AL$5000,4,FALSE)</f>
        <v>2</v>
      </c>
      <c r="U281" s="9">
        <f t="shared" ref="U281:U282" si="3001">IF(ISNA(T281),0,T281)</f>
        <v>2</v>
      </c>
      <c r="X281" s="9">
        <f t="shared" ref="X281:X282" si="3002">VLOOKUP(F281,$AI$2:$AL$5000,3,FALSE)</f>
        <v>5783255</v>
      </c>
      <c r="Y281" s="348"/>
      <c r="Z281" s="9">
        <f>SUM(Y$7:Y281)</f>
        <v>0</v>
      </c>
      <c r="AC281" s="349">
        <f t="shared" ref="AC281" si="3003">IF(ISNA(VLOOKUP(F281,$AI$2:$AS$5000,11,FALSE)),"", VLOOKUP(F281,$AI$2:$AS$5000,11,FALSE))</f>
        <v>0</v>
      </c>
      <c r="AI281" s="327" t="s">
        <v>2038</v>
      </c>
      <c r="AJ281" s="327">
        <v>1805175</v>
      </c>
      <c r="AK281" s="327">
        <v>5783317</v>
      </c>
      <c r="AL281" s="327">
        <v>2</v>
      </c>
      <c r="AM281" s="327">
        <v>2</v>
      </c>
      <c r="AN281" s="327">
        <v>21</v>
      </c>
      <c r="AO281" s="327">
        <v>1</v>
      </c>
      <c r="AP281" s="327">
        <v>0</v>
      </c>
      <c r="AQ281" s="327">
        <v>0</v>
      </c>
      <c r="AR281" s="327">
        <v>0</v>
      </c>
      <c r="AS281" s="327"/>
    </row>
    <row r="282" spans="1:50" ht="26.25" thickBot="1">
      <c r="A282" s="211">
        <f t="shared" si="2821"/>
        <v>0</v>
      </c>
      <c r="B282" s="23" t="str">
        <f t="shared" ref="B282:D282" si="3004">B280</f>
        <v>GGFV52FA</v>
      </c>
      <c r="C282" s="219" t="str">
        <f t="shared" si="3004"/>
        <v>Minor Must</v>
      </c>
      <c r="D282" s="45" t="str">
        <f t="shared" si="3004"/>
        <v>CB. 4.4.2</v>
      </c>
      <c r="E282" s="24" t="str">
        <f>Labels!$C$104</f>
        <v>Answer 2 / Evidence</v>
      </c>
      <c r="F282" s="221"/>
      <c r="G282" s="222"/>
      <c r="H282" s="25" t="str">
        <f t="shared" si="2989"/>
        <v/>
      </c>
      <c r="I282" s="25" t="str">
        <f t="shared" si="2990"/>
        <v/>
      </c>
      <c r="J282" s="25" t="str">
        <f t="shared" si="2991"/>
        <v/>
      </c>
      <c r="K282" s="25" t="str">
        <f t="shared" si="2992"/>
        <v>X</v>
      </c>
      <c r="L282" s="27" t="str">
        <f t="shared" ref="L282" si="3005">L280</f>
        <v/>
      </c>
      <c r="M282" s="21"/>
      <c r="N282" s="22" t="e">
        <f t="shared" si="2994"/>
        <v>#VALUE!</v>
      </c>
      <c r="O282" s="22" t="str">
        <f t="shared" ref="O282" si="3006">IF(ISERR(N282),D280,N282)</f>
        <v>CB. 4.4.2</v>
      </c>
      <c r="P282" s="22" t="str">
        <f t="shared" si="2996"/>
        <v/>
      </c>
      <c r="Q282" s="22" t="str">
        <f t="shared" si="2997"/>
        <v/>
      </c>
      <c r="R282" s="9" t="e">
        <f t="shared" si="2998"/>
        <v>#N/A</v>
      </c>
      <c r="S282" s="9">
        <f t="shared" si="2999"/>
        <v>0</v>
      </c>
      <c r="T282" s="9" t="e">
        <f t="shared" si="3000"/>
        <v>#N/A</v>
      </c>
      <c r="U282" s="9">
        <f t="shared" si="3001"/>
        <v>0</v>
      </c>
      <c r="V282" s="9">
        <f t="shared" ref="V282" si="3007">IF(U282=0,U281,U282)</f>
        <v>2</v>
      </c>
      <c r="W282" s="346">
        <v>2</v>
      </c>
      <c r="X282" s="9" t="e">
        <f t="shared" si="3002"/>
        <v>#N/A</v>
      </c>
      <c r="Y282" s="348"/>
      <c r="Z282" s="9">
        <f>SUM(Y$7:Y282)</f>
        <v>0</v>
      </c>
      <c r="AE282" s="9">
        <f t="shared" ref="AE282" si="3008">MIN(AH282,V282)</f>
        <v>2</v>
      </c>
      <c r="AH282" s="9">
        <v>2</v>
      </c>
      <c r="AI282" s="327" t="s">
        <v>2039</v>
      </c>
      <c r="AJ282" s="327">
        <v>1805176</v>
      </c>
      <c r="AK282" s="327">
        <v>5783322</v>
      </c>
      <c r="AL282" s="327">
        <v>0</v>
      </c>
      <c r="AM282" s="327">
        <v>6</v>
      </c>
      <c r="AN282" s="327">
        <v>21</v>
      </c>
      <c r="AO282" s="327">
        <v>1</v>
      </c>
      <c r="AP282" s="327">
        <v>0</v>
      </c>
      <c r="AQ282" s="327">
        <v>1</v>
      </c>
      <c r="AR282" s="327">
        <v>0</v>
      </c>
      <c r="AS282" s="327"/>
      <c r="AU282" s="9">
        <v>0</v>
      </c>
      <c r="AV282" s="9">
        <f>U281</f>
        <v>2</v>
      </c>
    </row>
    <row r="283" spans="1:50" ht="38.25">
      <c r="A283" s="211">
        <f t="shared" si="2821"/>
        <v>0</v>
      </c>
      <c r="B283" s="67" t="s">
        <v>1158</v>
      </c>
      <c r="C283" s="142" t="s">
        <v>1094</v>
      </c>
      <c r="D283" s="43" t="s">
        <v>2557</v>
      </c>
      <c r="E283" s="217" t="str">
        <f>Labels!$C$54</f>
        <v>Control Point</v>
      </c>
      <c r="F283" s="26" t="s">
        <v>2558</v>
      </c>
      <c r="G283" s="30" t="str">
        <f>IF(OR(ISERR(P284),ISERR(P285),ISERR(Q284),ISERR(Q285)),Labels!$C$94,Q283)</f>
        <v>Input Accepted</v>
      </c>
      <c r="H283" s="15" t="str">
        <f t="shared" ref="H283" si="3009">IF(F284&lt;&gt;"",IF(TRIM(VLOOKUP(F284,$AI$2:$AR$5000,8,FALSE))="1","X",""),"")</f>
        <v/>
      </c>
      <c r="I283" s="15" t="str">
        <f t="shared" ref="I283" si="3010">IF(F284&lt;&gt;"",IF(TRIM(VLOOKUP(F284,$AI$2:$AR$5000,9,FALSE))="1","X",""),"")</f>
        <v/>
      </c>
      <c r="J283" s="15" t="str">
        <f t="shared" ref="J283" si="3011">IF(TRIM(""&amp;G285)&lt;&gt;"","X","")</f>
        <v/>
      </c>
      <c r="K283" s="15" t="str">
        <f t="shared" ref="K283" si="3012">IF(TRIM(""&amp;G284)&lt;&gt;"","X","")</f>
        <v>X</v>
      </c>
      <c r="L283" s="31" t="str">
        <f>IF(G283&lt;&gt;Labels!$C$92,"X","")</f>
        <v/>
      </c>
      <c r="M283" s="16"/>
      <c r="N283" s="17">
        <v>1805153</v>
      </c>
      <c r="O283" s="17">
        <v>15573</v>
      </c>
      <c r="P283" s="17"/>
      <c r="Q283" s="22" t="str">
        <f>IF(F284="",Labels!$C$93,R283)</f>
        <v>Input Accepted</v>
      </c>
      <c r="R283" s="9" t="str">
        <f t="shared" ref="R283" si="3013"><![CDATA[IF(OR(O284&""<>D283&"",O285&""<>D283&""),"You are not allowed to copy cells in the answer column. Press Ctrl-z immediately to attempt to fix this error.",S283)]]></f>
        <v>Input Accepted</v>
      </c>
      <c r="S283" s="9" t="str">
        <f>IF(AND(OR(H283="X",S284=6,C283=Labels!$C$49,C283=Labels!$C$46,AX283="Y"),Q284=""),Labels!$C$95,T283)</f>
        <v>Input Accepted</v>
      </c>
      <c r="T283" s="345" t="str">
        <f>IF(OR(S285=6,AND(S285&gt;0,S284=6)),Labels!$C$96,IF(S285=1,Labels!$C$143,U283))</f>
        <v>Input Accepted</v>
      </c>
      <c r="U283" s="9" t="str">
        <f>IF(AND(S285&gt;0,U285&lt;=U284),Labels!C$97,V283)</f>
        <v>Input Accepted</v>
      </c>
      <c r="V283" s="9" t="str">
        <f>IF(AND(S285&gt;0,Q285=""),Labels!$C$98,W283)</f>
        <v>Input Accepted</v>
      </c>
      <c r="W283" s="9" t="str">
        <f>IF(AND(S285=0,Q285&lt;&gt;""),Labels!$C$99,Labels!$C$92)</f>
        <v>Input Accepted</v>
      </c>
      <c r="Y283" s="9">
        <f t="shared" ref="Y283" si="3014">IF(H283="X",1,0)</f>
        <v>0</v>
      </c>
      <c r="Z283" s="9">
        <f>SUM(Y$7:Y283)</f>
        <v>0</v>
      </c>
      <c r="AA283" s="9" t="str">
        <f t="shared" ref="AA283" si="3015">Q284</f>
        <v>None</v>
      </c>
      <c r="AB283" s="9">
        <f t="shared" ref="AB283" si="3016">VLOOKUP(P284,$AI$2:$AN$5000,6,FALSE)</f>
        <v>21</v>
      </c>
      <c r="AC283" s="9" t="str">
        <f t="shared" ref="AC283" si="3017">Q285</f>
        <v/>
      </c>
      <c r="AD283" s="9">
        <f t="shared" ref="AD283" si="3018">IF(TRIM(F284)="",1,0)</f>
        <v>0</v>
      </c>
      <c r="AF283" s="346">
        <f t="shared" ref="AF283" si="3019">SUM($AD$7:$AD$5000)</f>
        <v>0</v>
      </c>
      <c r="AG283" s="9">
        <f>IF(AND(H283="X",C283=Labels!C325),1,0)</f>
        <v>0</v>
      </c>
      <c r="AI283" s="327" t="s">
        <v>2040</v>
      </c>
      <c r="AJ283" s="327">
        <v>1805176</v>
      </c>
      <c r="AK283" s="327">
        <v>5783321</v>
      </c>
      <c r="AL283" s="327">
        <v>0</v>
      </c>
      <c r="AM283" s="327">
        <v>5</v>
      </c>
      <c r="AN283" s="327">
        <v>21</v>
      </c>
      <c r="AO283" s="327">
        <v>0</v>
      </c>
      <c r="AP283" s="327">
        <v>1</v>
      </c>
      <c r="AQ283" s="327">
        <v>0</v>
      </c>
      <c r="AR283" s="327">
        <v>0</v>
      </c>
      <c r="AS283" s="327"/>
      <c r="AX283" s="9" t="s">
        <v>664</v>
      </c>
    </row>
    <row r="284" spans="1:50" ht="25.5">
      <c r="A284" s="211">
        <f t="shared" si="2821"/>
        <v>0</v>
      </c>
      <c r="B284" s="18" t="s">
        <v>1158</v>
      </c>
      <c r="C284" s="218" t="str">
        <f t="shared" ref="C284" si="3020">C283</f>
        <v>Minor Must</v>
      </c>
      <c r="D284" s="44" t="str">
        <f t="shared" ref="D284" si="3021">D283</f>
        <v>CB. 4.4.3</v>
      </c>
      <c r="E284" s="19" t="str">
        <f>Labels!$C$103</f>
        <v>Answer 1 / Comment</v>
      </c>
      <c r="F284" s="62" t="str">
        <f>$AI$255</f>
        <v>CB. 4.4.3 -Yes</v>
      </c>
      <c r="G284" s="46" t="s">
        <v>2826</v>
      </c>
      <c r="H284" s="20" t="str">
        <f t="shared" ref="H284:H285" si="3022">H283</f>
        <v/>
      </c>
      <c r="I284" s="20" t="str">
        <f t="shared" ref="I284:I285" si="3023">I283</f>
        <v/>
      </c>
      <c r="J284" s="20" t="str">
        <f t="shared" ref="J284:J285" si="3024">J283</f>
        <v/>
      </c>
      <c r="K284" s="20" t="str">
        <f t="shared" ref="K284:K285" si="3025">K283</f>
        <v>X</v>
      </c>
      <c r="L284" s="28" t="str">
        <f t="shared" ref="L284" si="3026">L283</f>
        <v/>
      </c>
      <c r="M284" s="21"/>
      <c r="N284" s="22" t="str">
        <f t="shared" ref="N284:N285" si="3027">LEFT(F284,FIND(" -",F284)-1)</f>
        <v>CB. 4.4.3</v>
      </c>
      <c r="O284" s="22" t="str">
        <f t="shared" ref="O284" si="3028">IF(ISERR(N284),D283,N284)</f>
        <v>CB. 4.4.3</v>
      </c>
      <c r="P284" s="22" t="str">
        <f t="shared" ref="P284:P285" si="3029">TRIM(F284&amp;"")</f>
        <v>CB. 4.4.3 -Yes</v>
      </c>
      <c r="Q284" s="22" t="str">
        <f t="shared" ref="Q284:Q285" si="3030">TRIM(G284&amp;"")</f>
        <v>None</v>
      </c>
      <c r="R284" s="9">
        <f t="shared" ref="R284:R285" si="3031">VLOOKUP(F284,$AI$2:$AM$5000,5,FALSE)</f>
        <v>2</v>
      </c>
      <c r="S284" s="9">
        <f t="shared" ref="S284:S285" si="3032">IF(ISNA(R284),0,R284)</f>
        <v>2</v>
      </c>
      <c r="T284" s="9">
        <f t="shared" ref="T284:T285" si="3033">VLOOKUP(F284,$AI$2:$AL$5000,4,FALSE)</f>
        <v>2</v>
      </c>
      <c r="U284" s="9">
        <f t="shared" ref="U284:U285" si="3034">IF(ISNA(T284),0,T284)</f>
        <v>2</v>
      </c>
      <c r="X284" s="9">
        <f t="shared" ref="X284:X285" si="3035">VLOOKUP(F284,$AI$2:$AL$5000,3,FALSE)</f>
        <v>5783258</v>
      </c>
      <c r="Y284" s="348"/>
      <c r="Z284" s="9">
        <f>SUM(Y$7:Y284)</f>
        <v>0</v>
      </c>
      <c r="AC284" s="349">
        <f t="shared" ref="AC284" si="3036">IF(ISNA(VLOOKUP(F284,$AI$2:$AS$5000,11,FALSE)),"", VLOOKUP(F284,$AI$2:$AS$5000,11,FALSE))</f>
        <v>0</v>
      </c>
      <c r="AI284" s="327" t="s">
        <v>2041</v>
      </c>
      <c r="AJ284" s="327">
        <v>1805176</v>
      </c>
      <c r="AK284" s="327">
        <v>5783320</v>
      </c>
      <c r="AL284" s="327">
        <v>2</v>
      </c>
      <c r="AM284" s="327">
        <v>2</v>
      </c>
      <c r="AN284" s="327">
        <v>21</v>
      </c>
      <c r="AO284" s="327">
        <v>1</v>
      </c>
      <c r="AP284" s="327">
        <v>0</v>
      </c>
      <c r="AQ284" s="327">
        <v>0</v>
      </c>
      <c r="AR284" s="327">
        <v>0</v>
      </c>
      <c r="AS284" s="327"/>
    </row>
    <row r="285" spans="1:50" ht="26.25" thickBot="1">
      <c r="A285" s="211">
        <f t="shared" si="2821"/>
        <v>0</v>
      </c>
      <c r="B285" s="23" t="str">
        <f t="shared" ref="B285:D285" si="3037">B283</f>
        <v>GGFV52FA</v>
      </c>
      <c r="C285" s="219" t="str">
        <f t="shared" si="3037"/>
        <v>Minor Must</v>
      </c>
      <c r="D285" s="45" t="str">
        <f t="shared" si="3037"/>
        <v>CB. 4.4.3</v>
      </c>
      <c r="E285" s="24" t="str">
        <f>Labels!$C$104</f>
        <v>Answer 2 / Evidence</v>
      </c>
      <c r="F285" s="221"/>
      <c r="G285" s="222"/>
      <c r="H285" s="25" t="str">
        <f t="shared" si="3022"/>
        <v/>
      </c>
      <c r="I285" s="25" t="str">
        <f t="shared" si="3023"/>
        <v/>
      </c>
      <c r="J285" s="25" t="str">
        <f t="shared" si="3024"/>
        <v/>
      </c>
      <c r="K285" s="25" t="str">
        <f t="shared" si="3025"/>
        <v>X</v>
      </c>
      <c r="L285" s="27" t="str">
        <f t="shared" ref="L285" si="3038">L283</f>
        <v/>
      </c>
      <c r="M285" s="21"/>
      <c r="N285" s="22" t="e">
        <f t="shared" si="3027"/>
        <v>#VALUE!</v>
      </c>
      <c r="O285" s="22" t="str">
        <f t="shared" ref="O285" si="3039">IF(ISERR(N285),D283,N285)</f>
        <v>CB. 4.4.3</v>
      </c>
      <c r="P285" s="22" t="str">
        <f t="shared" si="3029"/>
        <v/>
      </c>
      <c r="Q285" s="22" t="str">
        <f t="shared" si="3030"/>
        <v/>
      </c>
      <c r="R285" s="9" t="e">
        <f t="shared" si="3031"/>
        <v>#N/A</v>
      </c>
      <c r="S285" s="9">
        <f t="shared" si="3032"/>
        <v>0</v>
      </c>
      <c r="T285" s="9" t="e">
        <f t="shared" si="3033"/>
        <v>#N/A</v>
      </c>
      <c r="U285" s="9">
        <f t="shared" si="3034"/>
        <v>0</v>
      </c>
      <c r="V285" s="9">
        <f t="shared" ref="V285" si="3040">IF(U285=0,U284,U285)</f>
        <v>2</v>
      </c>
      <c r="W285" s="346">
        <v>2</v>
      </c>
      <c r="X285" s="9" t="e">
        <f t="shared" si="3035"/>
        <v>#N/A</v>
      </c>
      <c r="Y285" s="348"/>
      <c r="Z285" s="9">
        <f>SUM(Y$7:Y285)</f>
        <v>0</v>
      </c>
      <c r="AE285" s="9">
        <f t="shared" ref="AE285" si="3041">MIN(AH285,V285)</f>
        <v>2</v>
      </c>
      <c r="AH285" s="9">
        <v>2</v>
      </c>
      <c r="AI285" s="327" t="s">
        <v>2042</v>
      </c>
      <c r="AJ285" s="327">
        <v>1805177</v>
      </c>
      <c r="AK285" s="327">
        <v>5783325</v>
      </c>
      <c r="AL285" s="327">
        <v>0</v>
      </c>
      <c r="AM285" s="327">
        <v>6</v>
      </c>
      <c r="AN285" s="327">
        <v>21</v>
      </c>
      <c r="AO285" s="327">
        <v>1</v>
      </c>
      <c r="AP285" s="327">
        <v>0</v>
      </c>
      <c r="AQ285" s="327">
        <v>1</v>
      </c>
      <c r="AR285" s="327">
        <v>0</v>
      </c>
      <c r="AS285" s="327"/>
      <c r="AU285" s="9">
        <v>0</v>
      </c>
      <c r="AV285" s="9">
        <f>U284</f>
        <v>2</v>
      </c>
    </row>
    <row r="286" spans="1:50" ht="25.5">
      <c r="A286" s="211">
        <f t="shared" si="2821"/>
        <v>0</v>
      </c>
      <c r="B286" s="67" t="s">
        <v>1158</v>
      </c>
      <c r="C286" s="142" t="s">
        <v>1094</v>
      </c>
      <c r="D286" s="43" t="s">
        <v>2559</v>
      </c>
      <c r="E286" s="217" t="str">
        <f>Labels!$C$54</f>
        <v>Control Point</v>
      </c>
      <c r="F286" s="26" t="s">
        <v>2560</v>
      </c>
      <c r="G286" s="30" t="str">
        <f>IF(OR(ISERR(P287),ISERR(P288),ISERR(Q287),ISERR(Q288)),Labels!$C$94,Q286)</f>
        <v>Input Accepted</v>
      </c>
      <c r="H286" s="15" t="str">
        <f t="shared" ref="H286" si="3042">IF(F287&lt;&gt;"",IF(TRIM(VLOOKUP(F287,$AI$2:$AR$5000,8,FALSE))="1","X",""),"")</f>
        <v/>
      </c>
      <c r="I286" s="15" t="str">
        <f t="shared" ref="I286" si="3043">IF(F287&lt;&gt;"",IF(TRIM(VLOOKUP(F287,$AI$2:$AR$5000,9,FALSE))="1","X",""),"")</f>
        <v/>
      </c>
      <c r="J286" s="15" t="str">
        <f t="shared" ref="J286" si="3044">IF(TRIM(""&amp;G288)&lt;&gt;"","X","")</f>
        <v/>
      </c>
      <c r="K286" s="15" t="str">
        <f t="shared" ref="K286" si="3045">IF(TRIM(""&amp;G287)&lt;&gt;"","X","")</f>
        <v>X</v>
      </c>
      <c r="L286" s="31" t="str">
        <f>IF(G286&lt;&gt;Labels!$C$92,"X","")</f>
        <v/>
      </c>
      <c r="M286" s="16"/>
      <c r="N286" s="17">
        <v>1805154</v>
      </c>
      <c r="O286" s="17">
        <v>15573</v>
      </c>
      <c r="P286" s="17"/>
      <c r="Q286" s="22" t="str">
        <f>IF(F287="",Labels!$C$93,R286)</f>
        <v>Input Accepted</v>
      </c>
      <c r="R286" s="9" t="str">
        <f t="shared" ref="R286" si="3046"><![CDATA[IF(OR(O287&""<>D286&"",O288&""<>D286&""),"You are not allowed to copy cells in the answer column. Press Ctrl-z immediately to attempt to fix this error.",S286)]]></f>
        <v>Input Accepted</v>
      </c>
      <c r="S286" s="9" t="str">
        <f>IF(AND(OR(H286="X",S287=6,C286=Labels!$C$49,C286=Labels!$C$46,AX286="Y"),Q287=""),Labels!$C$95,T286)</f>
        <v>Input Accepted</v>
      </c>
      <c r="T286" s="345" t="str">
        <f>IF(OR(S288=6,AND(S288&gt;0,S287=6)),Labels!$C$96,IF(S288=1,Labels!$C$143,U286))</f>
        <v>Input Accepted</v>
      </c>
      <c r="U286" s="9" t="str">
        <f>IF(AND(S288&gt;0,U288&lt;=U287),Labels!C$97,V286)</f>
        <v>Input Accepted</v>
      </c>
      <c r="V286" s="9" t="str">
        <f>IF(AND(S288&gt;0,Q288=""),Labels!$C$98,W286)</f>
        <v>Input Accepted</v>
      </c>
      <c r="W286" s="9" t="str">
        <f>IF(AND(S288=0,Q288&lt;&gt;""),Labels!$C$99,Labels!$C$92)</f>
        <v>Input Accepted</v>
      </c>
      <c r="Y286" s="9">
        <f t="shared" ref="Y286" si="3047">IF(H286="X",1,0)</f>
        <v>0</v>
      </c>
      <c r="Z286" s="9">
        <f>SUM(Y$7:Y286)</f>
        <v>0</v>
      </c>
      <c r="AA286" s="9" t="str">
        <f t="shared" ref="AA286" si="3048">Q287</f>
        <v>None</v>
      </c>
      <c r="AB286" s="9">
        <f t="shared" ref="AB286" si="3049">VLOOKUP(P287,$AI$2:$AN$5000,6,FALSE)</f>
        <v>21</v>
      </c>
      <c r="AC286" s="9" t="str">
        <f t="shared" ref="AC286" si="3050">Q288</f>
        <v/>
      </c>
      <c r="AD286" s="9">
        <f t="shared" ref="AD286" si="3051">IF(TRIM(F287)="",1,0)</f>
        <v>0</v>
      </c>
      <c r="AF286" s="346">
        <f t="shared" ref="AF286" si="3052">SUM($AD$7:$AD$5000)</f>
        <v>0</v>
      </c>
      <c r="AG286" s="9">
        <f>IF(AND(H286="X",C286=Labels!C328),1,0)</f>
        <v>0</v>
      </c>
      <c r="AI286" s="327" t="s">
        <v>2043</v>
      </c>
      <c r="AJ286" s="327">
        <v>1805177</v>
      </c>
      <c r="AK286" s="327">
        <v>5783324</v>
      </c>
      <c r="AL286" s="327">
        <v>0</v>
      </c>
      <c r="AM286" s="327">
        <v>5</v>
      </c>
      <c r="AN286" s="327">
        <v>21</v>
      </c>
      <c r="AO286" s="327">
        <v>0</v>
      </c>
      <c r="AP286" s="327">
        <v>1</v>
      </c>
      <c r="AQ286" s="327">
        <v>0</v>
      </c>
      <c r="AR286" s="327">
        <v>0</v>
      </c>
      <c r="AS286" s="327"/>
      <c r="AX286" s="9" t="s">
        <v>664</v>
      </c>
    </row>
    <row r="287" spans="1:50" ht="25.5">
      <c r="A287" s="211">
        <f t="shared" si="2821"/>
        <v>0</v>
      </c>
      <c r="B287" s="18" t="s">
        <v>1158</v>
      </c>
      <c r="C287" s="218" t="str">
        <f t="shared" ref="C287" si="3053">C286</f>
        <v>Minor Must</v>
      </c>
      <c r="D287" s="44" t="str">
        <f t="shared" ref="D287" si="3054">D286</f>
        <v>CB. 4.5.1</v>
      </c>
      <c r="E287" s="19" t="str">
        <f>Labels!$C$103</f>
        <v>Answer 1 / Comment</v>
      </c>
      <c r="F287" s="62" t="str">
        <f>$AI$258</f>
        <v>CB. 4.5.1 -Yes</v>
      </c>
      <c r="G287" s="46" t="s">
        <v>2826</v>
      </c>
      <c r="H287" s="20" t="str">
        <f t="shared" ref="H287:H288" si="3055">H286</f>
        <v/>
      </c>
      <c r="I287" s="20" t="str">
        <f t="shared" ref="I287:I288" si="3056">I286</f>
        <v/>
      </c>
      <c r="J287" s="20" t="str">
        <f t="shared" ref="J287:J288" si="3057">J286</f>
        <v/>
      </c>
      <c r="K287" s="20" t="str">
        <f t="shared" ref="K287:K288" si="3058">K286</f>
        <v>X</v>
      </c>
      <c r="L287" s="28" t="str">
        <f t="shared" ref="L287" si="3059">L286</f>
        <v/>
      </c>
      <c r="M287" s="21"/>
      <c r="N287" s="22" t="str">
        <f t="shared" ref="N287:N288" si="3060">LEFT(F287,FIND(" -",F287)-1)</f>
        <v>CB. 4.5.1</v>
      </c>
      <c r="O287" s="22" t="str">
        <f t="shared" ref="O287" si="3061">IF(ISERR(N287),D286,N287)</f>
        <v>CB. 4.5.1</v>
      </c>
      <c r="P287" s="22" t="str">
        <f t="shared" ref="P287:P288" si="3062">TRIM(F287&amp;"")</f>
        <v>CB. 4.5.1 -Yes</v>
      </c>
      <c r="Q287" s="22" t="str">
        <f t="shared" ref="Q287:Q288" si="3063">TRIM(G287&amp;"")</f>
        <v>None</v>
      </c>
      <c r="R287" s="9">
        <f t="shared" ref="R287:R288" si="3064">VLOOKUP(F287,$AI$2:$AM$5000,5,FALSE)</f>
        <v>2</v>
      </c>
      <c r="S287" s="9">
        <f t="shared" ref="S287:S288" si="3065">IF(ISNA(R287),0,R287)</f>
        <v>2</v>
      </c>
      <c r="T287" s="9">
        <f t="shared" ref="T287:T288" si="3066">VLOOKUP(F287,$AI$2:$AL$5000,4,FALSE)</f>
        <v>2</v>
      </c>
      <c r="U287" s="9">
        <f t="shared" ref="U287:U288" si="3067">IF(ISNA(T287),0,T287)</f>
        <v>2</v>
      </c>
      <c r="X287" s="9">
        <f t="shared" ref="X287:X288" si="3068">VLOOKUP(F287,$AI$2:$AL$5000,3,FALSE)</f>
        <v>5783261</v>
      </c>
      <c r="Y287" s="348"/>
      <c r="Z287" s="9">
        <f>SUM(Y$7:Y287)</f>
        <v>0</v>
      </c>
      <c r="AC287" s="349">
        <f t="shared" ref="AC287" si="3069">IF(ISNA(VLOOKUP(F287,$AI$2:$AS$5000,11,FALSE)),"", VLOOKUP(F287,$AI$2:$AS$5000,11,FALSE))</f>
        <v>0</v>
      </c>
      <c r="AI287" s="327" t="s">
        <v>2044</v>
      </c>
      <c r="AJ287" s="327">
        <v>1805177</v>
      </c>
      <c r="AK287" s="327">
        <v>5783323</v>
      </c>
      <c r="AL287" s="327">
        <v>2</v>
      </c>
      <c r="AM287" s="327">
        <v>2</v>
      </c>
      <c r="AN287" s="327">
        <v>21</v>
      </c>
      <c r="AO287" s="327">
        <v>1</v>
      </c>
      <c r="AP287" s="327">
        <v>0</v>
      </c>
      <c r="AQ287" s="327">
        <v>0</v>
      </c>
      <c r="AR287" s="327">
        <v>0</v>
      </c>
      <c r="AS287" s="327"/>
    </row>
    <row r="288" spans="1:50" ht="26.25" thickBot="1">
      <c r="A288" s="211">
        <f t="shared" si="2821"/>
        <v>0</v>
      </c>
      <c r="B288" s="23" t="str">
        <f t="shared" ref="B288:D288" si="3070">B286</f>
        <v>GGFV52FA</v>
      </c>
      <c r="C288" s="219" t="str">
        <f t="shared" si="3070"/>
        <v>Minor Must</v>
      </c>
      <c r="D288" s="45" t="str">
        <f t="shared" si="3070"/>
        <v>CB. 4.5.1</v>
      </c>
      <c r="E288" s="24" t="str">
        <f>Labels!$C$104</f>
        <v>Answer 2 / Evidence</v>
      </c>
      <c r="F288" s="221"/>
      <c r="G288" s="222"/>
      <c r="H288" s="25" t="str">
        <f t="shared" si="3055"/>
        <v/>
      </c>
      <c r="I288" s="25" t="str">
        <f t="shared" si="3056"/>
        <v/>
      </c>
      <c r="J288" s="25" t="str">
        <f t="shared" si="3057"/>
        <v/>
      </c>
      <c r="K288" s="25" t="str">
        <f t="shared" si="3058"/>
        <v>X</v>
      </c>
      <c r="L288" s="27" t="str">
        <f t="shared" ref="L288" si="3071">L286</f>
        <v/>
      </c>
      <c r="M288" s="21"/>
      <c r="N288" s="22" t="e">
        <f t="shared" si="3060"/>
        <v>#VALUE!</v>
      </c>
      <c r="O288" s="22" t="str">
        <f t="shared" ref="O288" si="3072">IF(ISERR(N288),D286,N288)</f>
        <v>CB. 4.5.1</v>
      </c>
      <c r="P288" s="22" t="str">
        <f t="shared" si="3062"/>
        <v/>
      </c>
      <c r="Q288" s="22" t="str">
        <f t="shared" si="3063"/>
        <v/>
      </c>
      <c r="R288" s="9" t="e">
        <f t="shared" si="3064"/>
        <v>#N/A</v>
      </c>
      <c r="S288" s="9">
        <f t="shared" si="3065"/>
        <v>0</v>
      </c>
      <c r="T288" s="9" t="e">
        <f t="shared" si="3066"/>
        <v>#N/A</v>
      </c>
      <c r="U288" s="9">
        <f t="shared" si="3067"/>
        <v>0</v>
      </c>
      <c r="V288" s="9">
        <f t="shared" ref="V288" si="3073">IF(U288=0,U287,U288)</f>
        <v>2</v>
      </c>
      <c r="W288" s="346">
        <v>2</v>
      </c>
      <c r="X288" s="9" t="e">
        <f t="shared" si="3068"/>
        <v>#N/A</v>
      </c>
      <c r="Y288" s="348"/>
      <c r="Z288" s="9">
        <f>SUM(Y$7:Y288)</f>
        <v>0</v>
      </c>
      <c r="AE288" s="9">
        <f t="shared" ref="AE288" si="3074">MIN(AH288,V288)</f>
        <v>2</v>
      </c>
      <c r="AH288" s="9">
        <v>2</v>
      </c>
      <c r="AI288" s="327" t="s">
        <v>2045</v>
      </c>
      <c r="AJ288" s="327">
        <v>1805178</v>
      </c>
      <c r="AK288" s="327">
        <v>5783328</v>
      </c>
      <c r="AL288" s="327">
        <v>0</v>
      </c>
      <c r="AM288" s="327">
        <v>6</v>
      </c>
      <c r="AN288" s="327">
        <v>21</v>
      </c>
      <c r="AO288" s="327">
        <v>1</v>
      </c>
      <c r="AP288" s="327">
        <v>0</v>
      </c>
      <c r="AQ288" s="327">
        <v>1</v>
      </c>
      <c r="AR288" s="327">
        <v>0</v>
      </c>
      <c r="AS288" s="327"/>
      <c r="AU288" s="9">
        <v>0</v>
      </c>
      <c r="AV288" s="9">
        <f>U287</f>
        <v>2</v>
      </c>
    </row>
    <row r="289" spans="1:50" ht="38.25">
      <c r="A289" s="211">
        <f t="shared" si="2821"/>
        <v>0</v>
      </c>
      <c r="B289" s="67" t="s">
        <v>1158</v>
      </c>
      <c r="C289" s="142" t="s">
        <v>407</v>
      </c>
      <c r="D289" s="43" t="s">
        <v>2561</v>
      </c>
      <c r="E289" s="217" t="str">
        <f>Labels!$C$54</f>
        <v>Control Point</v>
      </c>
      <c r="F289" s="26" t="s">
        <v>2562</v>
      </c>
      <c r="G289" s="30" t="str">
        <f>IF(OR(ISERR(P290),ISERR(P291),ISERR(Q290),ISERR(Q291)),Labels!$C$94,Q289)</f>
        <v>Input Accepted</v>
      </c>
      <c r="H289" s="15" t="str">
        <f t="shared" ref="H289" si="3075">IF(F290&lt;&gt;"",IF(TRIM(VLOOKUP(F290,$AI$2:$AR$5000,8,FALSE))="1","X",""),"")</f>
        <v/>
      </c>
      <c r="I289" s="15" t="str">
        <f t="shared" ref="I289" si="3076">IF(F290&lt;&gt;"",IF(TRIM(VLOOKUP(F290,$AI$2:$AR$5000,9,FALSE))="1","X",""),"")</f>
        <v/>
      </c>
      <c r="J289" s="15" t="str">
        <f t="shared" ref="J289" si="3077">IF(TRIM(""&amp;G291)&lt;&gt;"","X","")</f>
        <v/>
      </c>
      <c r="K289" s="15" t="str">
        <f t="shared" ref="K289" si="3078">IF(TRIM(""&amp;G290)&lt;&gt;"","X","")</f>
        <v>X</v>
      </c>
      <c r="L289" s="31" t="str">
        <f>IF(G289&lt;&gt;Labels!$C$92,"X","")</f>
        <v/>
      </c>
      <c r="M289" s="16"/>
      <c r="N289" s="17">
        <v>1805155</v>
      </c>
      <c r="O289" s="17">
        <v>15573</v>
      </c>
      <c r="P289" s="17"/>
      <c r="Q289" s="22" t="str">
        <f>IF(F290="",Labels!$C$93,R289)</f>
        <v>Input Accepted</v>
      </c>
      <c r="R289" s="9" t="str">
        <f t="shared" ref="R289" si="3079"><![CDATA[IF(OR(O290&""<>D289&"",O291&""<>D289&""),"You are not allowed to copy cells in the answer column. Press Ctrl-z immediately to attempt to fix this error.",S289)]]></f>
        <v>Input Accepted</v>
      </c>
      <c r="S289" s="9" t="str">
        <f>IF(AND(OR(H289="X",S290=6,C289=Labels!$C$49,C289=Labels!$C$46,AX289="Y"),Q290=""),Labels!$C$95,T289)</f>
        <v>Input Accepted</v>
      </c>
      <c r="T289" s="345" t="str">
        <f>IF(OR(S291=6,AND(S291&gt;0,S290=6)),Labels!$C$96,IF(S291=1,Labels!$C$143,U289))</f>
        <v>Input Accepted</v>
      </c>
      <c r="U289" s="9" t="str">
        <f>IF(AND(S291&gt;0,U291&lt;=U290),Labels!C$97,V289)</f>
        <v>Input Accepted</v>
      </c>
      <c r="V289" s="9" t="str">
        <f>IF(AND(S291&gt;0,Q291=""),Labels!$C$98,W289)</f>
        <v>Input Accepted</v>
      </c>
      <c r="W289" s="9" t="str">
        <f>IF(AND(S291=0,Q291&lt;&gt;""),Labels!$C$99,Labels!$C$92)</f>
        <v>Input Accepted</v>
      </c>
      <c r="Y289" s="9">
        <f t="shared" ref="Y289" si="3080">IF(H289="X",1,0)</f>
        <v>0</v>
      </c>
      <c r="Z289" s="9">
        <f>SUM(Y$7:Y289)</f>
        <v>0</v>
      </c>
      <c r="AA289" s="9" t="str">
        <f t="shared" ref="AA289" si="3081">Q290</f>
        <v>None</v>
      </c>
      <c r="AB289" s="9">
        <f t="shared" ref="AB289" si="3082">VLOOKUP(P290,$AI$2:$AN$5000,6,FALSE)</f>
        <v>21</v>
      </c>
      <c r="AC289" s="9" t="str">
        <f t="shared" ref="AC289" si="3083">Q291</f>
        <v/>
      </c>
      <c r="AD289" s="9">
        <f t="shared" ref="AD289" si="3084">IF(TRIM(F290)="",1,0)</f>
        <v>0</v>
      </c>
      <c r="AF289" s="346">
        <f t="shared" ref="AF289" si="3085">SUM($AD$7:$AD$5000)</f>
        <v>0</v>
      </c>
      <c r="AG289" s="9">
        <f>IF(AND(H289="X",C289=Labels!C331),1,0)</f>
        <v>0</v>
      </c>
      <c r="AI289" s="327" t="s">
        <v>2046</v>
      </c>
      <c r="AJ289" s="327">
        <v>1805178</v>
      </c>
      <c r="AK289" s="327">
        <v>5783327</v>
      </c>
      <c r="AL289" s="327">
        <v>0</v>
      </c>
      <c r="AM289" s="327">
        <v>5</v>
      </c>
      <c r="AN289" s="327">
        <v>21</v>
      </c>
      <c r="AO289" s="327">
        <v>0</v>
      </c>
      <c r="AP289" s="327">
        <v>1</v>
      </c>
      <c r="AQ289" s="327">
        <v>0</v>
      </c>
      <c r="AR289" s="327">
        <v>0</v>
      </c>
      <c r="AS289" s="327"/>
      <c r="AX289" s="9" t="s">
        <v>664</v>
      </c>
    </row>
    <row r="290" spans="1:50" ht="25.5">
      <c r="A290" s="211">
        <f t="shared" si="2821"/>
        <v>0</v>
      </c>
      <c r="B290" s="18" t="s">
        <v>1158</v>
      </c>
      <c r="C290" s="218" t="str">
        <f t="shared" ref="C290" si="3086">C289</f>
        <v>Recommended</v>
      </c>
      <c r="D290" s="44" t="str">
        <f t="shared" ref="D290" si="3087">D289</f>
        <v>CB. 4.5.2</v>
      </c>
      <c r="E290" s="19" t="str">
        <f>Labels!$C$103</f>
        <v>Answer 1 / Comment</v>
      </c>
      <c r="F290" s="62" t="str">
        <f>$AI$261</f>
        <v>CB. 4.5.2 -Yes</v>
      </c>
      <c r="G290" s="46" t="s">
        <v>2826</v>
      </c>
      <c r="H290" s="20" t="str">
        <f t="shared" ref="H290:H291" si="3088">H289</f>
        <v/>
      </c>
      <c r="I290" s="20" t="str">
        <f t="shared" ref="I290:I291" si="3089">I289</f>
        <v/>
      </c>
      <c r="J290" s="20" t="str">
        <f t="shared" ref="J290:J291" si="3090">J289</f>
        <v/>
      </c>
      <c r="K290" s="20" t="str">
        <f t="shared" ref="K290:K291" si="3091">K289</f>
        <v>X</v>
      </c>
      <c r="L290" s="28" t="str">
        <f t="shared" ref="L290" si="3092">L289</f>
        <v/>
      </c>
      <c r="M290" s="21"/>
      <c r="N290" s="22" t="str">
        <f t="shared" ref="N290:N291" si="3093">LEFT(F290,FIND(" -",F290)-1)</f>
        <v>CB. 4.5.2</v>
      </c>
      <c r="O290" s="22" t="str">
        <f t="shared" ref="O290" si="3094">IF(ISERR(N290),D289,N290)</f>
        <v>CB. 4.5.2</v>
      </c>
      <c r="P290" s="22" t="str">
        <f t="shared" ref="P290:P291" si="3095">TRIM(F290&amp;"")</f>
        <v>CB. 4.5.2 -Yes</v>
      </c>
      <c r="Q290" s="22" t="str">
        <f t="shared" ref="Q290:Q291" si="3096">TRIM(G290&amp;"")</f>
        <v>None</v>
      </c>
      <c r="R290" s="9">
        <f t="shared" ref="R290:R291" si="3097">VLOOKUP(F290,$AI$2:$AM$5000,5,FALSE)</f>
        <v>2</v>
      </c>
      <c r="S290" s="9">
        <f t="shared" ref="S290:S291" si="3098">IF(ISNA(R290),0,R290)</f>
        <v>2</v>
      </c>
      <c r="T290" s="9">
        <f t="shared" ref="T290:T291" si="3099">VLOOKUP(F290,$AI$2:$AL$5000,4,FALSE)</f>
        <v>2</v>
      </c>
      <c r="U290" s="9">
        <f t="shared" ref="U290:U291" si="3100">IF(ISNA(T290),0,T290)</f>
        <v>2</v>
      </c>
      <c r="X290" s="9">
        <f t="shared" ref="X290:X291" si="3101">VLOOKUP(F290,$AI$2:$AL$5000,3,FALSE)</f>
        <v>5783264</v>
      </c>
      <c r="Y290" s="348"/>
      <c r="Z290" s="9">
        <f>SUM(Y$7:Y290)</f>
        <v>0</v>
      </c>
      <c r="AC290" s="349">
        <f t="shared" ref="AC290" si="3102">IF(ISNA(VLOOKUP(F290,$AI$2:$AS$5000,11,FALSE)),"", VLOOKUP(F290,$AI$2:$AS$5000,11,FALSE))</f>
        <v>0</v>
      </c>
      <c r="AI290" s="327" t="s">
        <v>2047</v>
      </c>
      <c r="AJ290" s="327">
        <v>1805178</v>
      </c>
      <c r="AK290" s="327">
        <v>5783326</v>
      </c>
      <c r="AL290" s="327">
        <v>2</v>
      </c>
      <c r="AM290" s="327">
        <v>2</v>
      </c>
      <c r="AN290" s="327">
        <v>21</v>
      </c>
      <c r="AO290" s="327">
        <v>1</v>
      </c>
      <c r="AP290" s="327">
        <v>0</v>
      </c>
      <c r="AQ290" s="327">
        <v>0</v>
      </c>
      <c r="AR290" s="327">
        <v>0</v>
      </c>
      <c r="AS290" s="327"/>
    </row>
    <row r="291" spans="1:50" ht="26.25" thickBot="1">
      <c r="A291" s="211">
        <f t="shared" si="2821"/>
        <v>0</v>
      </c>
      <c r="B291" s="23" t="str">
        <f t="shared" ref="B291:D291" si="3103">B289</f>
        <v>GGFV52FA</v>
      </c>
      <c r="C291" s="219" t="str">
        <f t="shared" si="3103"/>
        <v>Recommended</v>
      </c>
      <c r="D291" s="45" t="str">
        <f t="shared" si="3103"/>
        <v>CB. 4.5.2</v>
      </c>
      <c r="E291" s="24" t="str">
        <f>Labels!$C$104</f>
        <v>Answer 2 / Evidence</v>
      </c>
      <c r="F291" s="221"/>
      <c r="G291" s="222"/>
      <c r="H291" s="25" t="str">
        <f t="shared" si="3088"/>
        <v/>
      </c>
      <c r="I291" s="25" t="str">
        <f t="shared" si="3089"/>
        <v/>
      </c>
      <c r="J291" s="25" t="str">
        <f t="shared" si="3090"/>
        <v/>
      </c>
      <c r="K291" s="25" t="str">
        <f t="shared" si="3091"/>
        <v>X</v>
      </c>
      <c r="L291" s="27" t="str">
        <f t="shared" ref="L291" si="3104">L289</f>
        <v/>
      </c>
      <c r="M291" s="21"/>
      <c r="N291" s="22" t="e">
        <f t="shared" si="3093"/>
        <v>#VALUE!</v>
      </c>
      <c r="O291" s="22" t="str">
        <f t="shared" ref="O291" si="3105">IF(ISERR(N291),D289,N291)</f>
        <v>CB. 4.5.2</v>
      </c>
      <c r="P291" s="22" t="str">
        <f t="shared" si="3095"/>
        <v/>
      </c>
      <c r="Q291" s="22" t="str">
        <f t="shared" si="3096"/>
        <v/>
      </c>
      <c r="R291" s="9" t="e">
        <f t="shared" si="3097"/>
        <v>#N/A</v>
      </c>
      <c r="S291" s="9">
        <f t="shared" si="3098"/>
        <v>0</v>
      </c>
      <c r="T291" s="9" t="e">
        <f t="shared" si="3099"/>
        <v>#N/A</v>
      </c>
      <c r="U291" s="9">
        <f t="shared" si="3100"/>
        <v>0</v>
      </c>
      <c r="V291" s="9">
        <f t="shared" ref="V291" si="3106">IF(U291=0,U290,U291)</f>
        <v>2</v>
      </c>
      <c r="W291" s="346">
        <v>2</v>
      </c>
      <c r="X291" s="9" t="e">
        <f t="shared" si="3101"/>
        <v>#N/A</v>
      </c>
      <c r="Y291" s="348"/>
      <c r="Z291" s="9">
        <f>SUM(Y$7:Y291)</f>
        <v>0</v>
      </c>
      <c r="AE291" s="9">
        <f t="shared" ref="AE291" si="3107">MIN(AH291,V291)</f>
        <v>2</v>
      </c>
      <c r="AH291" s="9">
        <v>2</v>
      </c>
      <c r="AI291" s="327" t="s">
        <v>2048</v>
      </c>
      <c r="AJ291" s="327">
        <v>1805179</v>
      </c>
      <c r="AK291" s="327">
        <v>5783331</v>
      </c>
      <c r="AL291" s="327">
        <v>0</v>
      </c>
      <c r="AM291" s="327">
        <v>6</v>
      </c>
      <c r="AN291" s="327">
        <v>21</v>
      </c>
      <c r="AO291" s="327">
        <v>1</v>
      </c>
      <c r="AP291" s="327">
        <v>0</v>
      </c>
      <c r="AQ291" s="327">
        <v>1</v>
      </c>
      <c r="AR291" s="327">
        <v>0</v>
      </c>
      <c r="AS291" s="327"/>
      <c r="AU291" s="9">
        <v>0</v>
      </c>
      <c r="AV291" s="9">
        <f>U290</f>
        <v>2</v>
      </c>
    </row>
    <row r="292" spans="1:50" ht="25.5">
      <c r="A292" s="211">
        <f t="shared" si="2821"/>
        <v>0</v>
      </c>
      <c r="B292" s="67" t="s">
        <v>1158</v>
      </c>
      <c r="C292" s="142" t="s">
        <v>1094</v>
      </c>
      <c r="D292" s="43" t="s">
        <v>2563</v>
      </c>
      <c r="E292" s="217" t="str">
        <f>Labels!$C$54</f>
        <v>Control Point</v>
      </c>
      <c r="F292" s="26" t="s">
        <v>2564</v>
      </c>
      <c r="G292" s="30" t="str">
        <f>IF(OR(ISERR(P293),ISERR(P294),ISERR(Q293),ISERR(Q294)),Labels!$C$94,Q292)</f>
        <v>Input Accepted</v>
      </c>
      <c r="H292" s="15" t="str">
        <f t="shared" ref="H292" si="3108">IF(F293&lt;&gt;"",IF(TRIM(VLOOKUP(F293,$AI$2:$AR$5000,8,FALSE))="1","X",""),"")</f>
        <v/>
      </c>
      <c r="I292" s="15" t="str">
        <f t="shared" ref="I292" si="3109">IF(F293&lt;&gt;"",IF(TRIM(VLOOKUP(F293,$AI$2:$AR$5000,9,FALSE))="1","X",""),"")</f>
        <v/>
      </c>
      <c r="J292" s="15" t="str">
        <f t="shared" ref="J292" si="3110">IF(TRIM(""&amp;G294)&lt;&gt;"","X","")</f>
        <v/>
      </c>
      <c r="K292" s="15" t="str">
        <f t="shared" ref="K292" si="3111">IF(TRIM(""&amp;G293)&lt;&gt;"","X","")</f>
        <v>X</v>
      </c>
      <c r="L292" s="31" t="str">
        <f>IF(G292&lt;&gt;Labels!$C$92,"X","")</f>
        <v/>
      </c>
      <c r="M292" s="16"/>
      <c r="N292" s="17">
        <v>1805169</v>
      </c>
      <c r="O292" s="17">
        <v>15573</v>
      </c>
      <c r="P292" s="17"/>
      <c r="Q292" s="22" t="str">
        <f>IF(F293="",Labels!$C$93,R292)</f>
        <v>Input Accepted</v>
      </c>
      <c r="R292" s="9" t="str">
        <f t="shared" ref="R292" si="3112"><![CDATA[IF(OR(O293&""<>D292&"",O294&""<>D292&""),"You are not allowed to copy cells in the answer column. Press Ctrl-z immediately to attempt to fix this error.",S292)]]></f>
        <v>Input Accepted</v>
      </c>
      <c r="S292" s="9" t="str">
        <f>IF(AND(OR(H292="X",S293=6,C292=Labels!$C$49,C292=Labels!$C$46,AX292="Y"),Q293=""),Labels!$C$95,T292)</f>
        <v>Input Accepted</v>
      </c>
      <c r="T292" s="345" t="str">
        <f>IF(OR(S294=6,AND(S294&gt;0,S293=6)),Labels!$C$96,IF(S294=1,Labels!$C$143,U292))</f>
        <v>Input Accepted</v>
      </c>
      <c r="U292" s="9" t="str">
        <f>IF(AND(S294&gt;0,U294&lt;=U293),Labels!C$97,V292)</f>
        <v>Input Accepted</v>
      </c>
      <c r="V292" s="9" t="str">
        <f>IF(AND(S294&gt;0,Q294=""),Labels!$C$98,W292)</f>
        <v>Input Accepted</v>
      </c>
      <c r="W292" s="9" t="str">
        <f>IF(AND(S294=0,Q294&lt;&gt;""),Labels!$C$99,Labels!$C$92)</f>
        <v>Input Accepted</v>
      </c>
      <c r="Y292" s="9">
        <f t="shared" ref="Y292" si="3113">IF(H292="X",1,0)</f>
        <v>0</v>
      </c>
      <c r="Z292" s="9">
        <f>SUM(Y$7:Y292)</f>
        <v>0</v>
      </c>
      <c r="AA292" s="9" t="str">
        <f t="shared" ref="AA292" si="3114">Q293</f>
        <v>None</v>
      </c>
      <c r="AB292" s="9">
        <f t="shared" ref="AB292" si="3115">VLOOKUP(P293,$AI$2:$AN$5000,6,FALSE)</f>
        <v>21</v>
      </c>
      <c r="AC292" s="9" t="str">
        <f t="shared" ref="AC292" si="3116">Q294</f>
        <v/>
      </c>
      <c r="AD292" s="9">
        <f t="shared" ref="AD292" si="3117">IF(TRIM(F293)="",1,0)</f>
        <v>0</v>
      </c>
      <c r="AF292" s="346">
        <f t="shared" ref="AF292" si="3118">SUM($AD$7:$AD$5000)</f>
        <v>0</v>
      </c>
      <c r="AG292" s="9">
        <f>IF(AND(H292="X",C292=Labels!C334),1,0)</f>
        <v>0</v>
      </c>
      <c r="AI292" s="327" t="s">
        <v>2049</v>
      </c>
      <c r="AJ292" s="327">
        <v>1805179</v>
      </c>
      <c r="AK292" s="327">
        <v>5783330</v>
      </c>
      <c r="AL292" s="327">
        <v>0</v>
      </c>
      <c r="AM292" s="327">
        <v>5</v>
      </c>
      <c r="AN292" s="327">
        <v>21</v>
      </c>
      <c r="AO292" s="327">
        <v>0</v>
      </c>
      <c r="AP292" s="327">
        <v>1</v>
      </c>
      <c r="AQ292" s="327">
        <v>0</v>
      </c>
      <c r="AR292" s="327">
        <v>0</v>
      </c>
      <c r="AS292" s="327"/>
      <c r="AX292" s="9" t="s">
        <v>664</v>
      </c>
    </row>
    <row r="293" spans="1:50" ht="25.5">
      <c r="A293" s="211">
        <f t="shared" si="2821"/>
        <v>0</v>
      </c>
      <c r="B293" s="18" t="s">
        <v>1158</v>
      </c>
      <c r="C293" s="218" t="str">
        <f t="shared" ref="C293" si="3119">C292</f>
        <v>Minor Must</v>
      </c>
      <c r="D293" s="44" t="str">
        <f t="shared" ref="D293" si="3120">D292</f>
        <v>CB. 5.1.1</v>
      </c>
      <c r="E293" s="19" t="str">
        <f>Labels!$C$103</f>
        <v>Answer 1 / Comment</v>
      </c>
      <c r="F293" s="62" t="str">
        <f>$AI$264</f>
        <v>CB. 5.1.1 -Yes</v>
      </c>
      <c r="G293" s="46" t="s">
        <v>2826</v>
      </c>
      <c r="H293" s="20" t="str">
        <f t="shared" ref="H293:H294" si="3121">H292</f>
        <v/>
      </c>
      <c r="I293" s="20" t="str">
        <f t="shared" ref="I293:I294" si="3122">I292</f>
        <v/>
      </c>
      <c r="J293" s="20" t="str">
        <f t="shared" ref="J293:J294" si="3123">J292</f>
        <v/>
      </c>
      <c r="K293" s="20" t="str">
        <f t="shared" ref="K293:K294" si="3124">K292</f>
        <v>X</v>
      </c>
      <c r="L293" s="28" t="str">
        <f t="shared" ref="L293" si="3125">L292</f>
        <v/>
      </c>
      <c r="M293" s="21"/>
      <c r="N293" s="22" t="str">
        <f t="shared" ref="N293:N294" si="3126">LEFT(F293,FIND(" -",F293)-1)</f>
        <v>CB. 5.1.1</v>
      </c>
      <c r="O293" s="22" t="str">
        <f t="shared" ref="O293" si="3127">IF(ISERR(N293),D292,N293)</f>
        <v>CB. 5.1.1</v>
      </c>
      <c r="P293" s="22" t="str">
        <f t="shared" ref="P293:P294" si="3128">TRIM(F293&amp;"")</f>
        <v>CB. 5.1.1 -Yes</v>
      </c>
      <c r="Q293" s="22" t="str">
        <f t="shared" ref="Q293:Q294" si="3129">TRIM(G293&amp;"")</f>
        <v>None</v>
      </c>
      <c r="R293" s="9">
        <f t="shared" ref="R293:R294" si="3130">VLOOKUP(F293,$AI$2:$AM$5000,5,FALSE)</f>
        <v>2</v>
      </c>
      <c r="S293" s="9">
        <f t="shared" ref="S293:S294" si="3131">IF(ISNA(R293),0,R293)</f>
        <v>2</v>
      </c>
      <c r="T293" s="9">
        <f t="shared" ref="T293:T294" si="3132">VLOOKUP(F293,$AI$2:$AL$5000,4,FALSE)</f>
        <v>2</v>
      </c>
      <c r="U293" s="9">
        <f t="shared" ref="U293:U294" si="3133">IF(ISNA(T293),0,T293)</f>
        <v>2</v>
      </c>
      <c r="X293" s="9">
        <f t="shared" ref="X293:X294" si="3134">VLOOKUP(F293,$AI$2:$AL$5000,3,FALSE)</f>
        <v>5783300</v>
      </c>
      <c r="Y293" s="348"/>
      <c r="Z293" s="9">
        <f>SUM(Y$7:Y293)</f>
        <v>0</v>
      </c>
      <c r="AC293" s="349">
        <f t="shared" ref="AC293" si="3135">IF(ISNA(VLOOKUP(F293,$AI$2:$AS$5000,11,FALSE)),"", VLOOKUP(F293,$AI$2:$AS$5000,11,FALSE))</f>
        <v>0</v>
      </c>
      <c r="AI293" s="327" t="s">
        <v>2050</v>
      </c>
      <c r="AJ293" s="327">
        <v>1805179</v>
      </c>
      <c r="AK293" s="327">
        <v>5783329</v>
      </c>
      <c r="AL293" s="327">
        <v>2</v>
      </c>
      <c r="AM293" s="327">
        <v>2</v>
      </c>
      <c r="AN293" s="327">
        <v>21</v>
      </c>
      <c r="AO293" s="327">
        <v>1</v>
      </c>
      <c r="AP293" s="327">
        <v>0</v>
      </c>
      <c r="AQ293" s="327">
        <v>0</v>
      </c>
      <c r="AR293" s="327">
        <v>0</v>
      </c>
      <c r="AS293" s="327"/>
    </row>
    <row r="294" spans="1:50" ht="26.25" thickBot="1">
      <c r="A294" s="211">
        <f t="shared" si="2821"/>
        <v>0</v>
      </c>
      <c r="B294" s="23" t="str">
        <f t="shared" ref="B294:D294" si="3136">B292</f>
        <v>GGFV52FA</v>
      </c>
      <c r="C294" s="219" t="str">
        <f t="shared" si="3136"/>
        <v>Minor Must</v>
      </c>
      <c r="D294" s="45" t="str">
        <f t="shared" si="3136"/>
        <v>CB. 5.1.1</v>
      </c>
      <c r="E294" s="24" t="str">
        <f>Labels!$C$104</f>
        <v>Answer 2 / Evidence</v>
      </c>
      <c r="F294" s="221"/>
      <c r="G294" s="222"/>
      <c r="H294" s="25" t="str">
        <f t="shared" si="3121"/>
        <v/>
      </c>
      <c r="I294" s="25" t="str">
        <f t="shared" si="3122"/>
        <v/>
      </c>
      <c r="J294" s="25" t="str">
        <f t="shared" si="3123"/>
        <v/>
      </c>
      <c r="K294" s="25" t="str">
        <f t="shared" si="3124"/>
        <v>X</v>
      </c>
      <c r="L294" s="27" t="str">
        <f t="shared" ref="L294" si="3137">L292</f>
        <v/>
      </c>
      <c r="M294" s="21"/>
      <c r="N294" s="22" t="e">
        <f t="shared" si="3126"/>
        <v>#VALUE!</v>
      </c>
      <c r="O294" s="22" t="str">
        <f t="shared" ref="O294" si="3138">IF(ISERR(N294),D292,N294)</f>
        <v>CB. 5.1.1</v>
      </c>
      <c r="P294" s="22" t="str">
        <f t="shared" si="3128"/>
        <v/>
      </c>
      <c r="Q294" s="22" t="str">
        <f t="shared" si="3129"/>
        <v/>
      </c>
      <c r="R294" s="9" t="e">
        <f t="shared" si="3130"/>
        <v>#N/A</v>
      </c>
      <c r="S294" s="9">
        <f t="shared" si="3131"/>
        <v>0</v>
      </c>
      <c r="T294" s="9" t="e">
        <f t="shared" si="3132"/>
        <v>#N/A</v>
      </c>
      <c r="U294" s="9">
        <f t="shared" si="3133"/>
        <v>0</v>
      </c>
      <c r="V294" s="9">
        <f t="shared" ref="V294" si="3139">IF(U294=0,U293,U294)</f>
        <v>2</v>
      </c>
      <c r="W294" s="346">
        <v>2</v>
      </c>
      <c r="X294" s="9" t="e">
        <f t="shared" si="3134"/>
        <v>#N/A</v>
      </c>
      <c r="Y294" s="348"/>
      <c r="Z294" s="9">
        <f>SUM(Y$7:Y294)</f>
        <v>0</v>
      </c>
      <c r="AE294" s="9">
        <f t="shared" ref="AE294" si="3140">MIN(AH294,V294)</f>
        <v>2</v>
      </c>
      <c r="AH294" s="9">
        <v>2</v>
      </c>
      <c r="AI294" s="327" t="s">
        <v>2051</v>
      </c>
      <c r="AJ294" s="327">
        <v>1805180</v>
      </c>
      <c r="AK294" s="327">
        <v>5783334</v>
      </c>
      <c r="AL294" s="327">
        <v>0</v>
      </c>
      <c r="AM294" s="327">
        <v>6</v>
      </c>
      <c r="AN294" s="327">
        <v>21</v>
      </c>
      <c r="AO294" s="327">
        <v>1</v>
      </c>
      <c r="AP294" s="327">
        <v>0</v>
      </c>
      <c r="AQ294" s="327">
        <v>1</v>
      </c>
      <c r="AR294" s="327">
        <v>0</v>
      </c>
      <c r="AS294" s="327"/>
      <c r="AU294" s="9">
        <v>0</v>
      </c>
      <c r="AV294" s="9">
        <f>U293</f>
        <v>2</v>
      </c>
    </row>
    <row r="295" spans="1:50" ht="63.75">
      <c r="A295" s="211">
        <f t="shared" si="2821"/>
        <v>0</v>
      </c>
      <c r="B295" s="67" t="s">
        <v>1158</v>
      </c>
      <c r="C295" s="142" t="s">
        <v>1093</v>
      </c>
      <c r="D295" s="43" t="s">
        <v>2565</v>
      </c>
      <c r="E295" s="217" t="str">
        <f>Labels!$C$54</f>
        <v>Control Point</v>
      </c>
      <c r="F295" s="26" t="s">
        <v>2566</v>
      </c>
      <c r="G295" s="30" t="str">
        <f>IF(OR(ISERR(P296),ISERR(P297),ISERR(Q296),ISERR(Q297)),Labels!$C$94,Q295)</f>
        <v>Input Accepted</v>
      </c>
      <c r="H295" s="15" t="str">
        <f t="shared" ref="H295" si="3141">IF(F296&lt;&gt;"",IF(TRIM(VLOOKUP(F296,$AI$2:$AR$5000,8,FALSE))="1","X",""),"")</f>
        <v/>
      </c>
      <c r="I295" s="15" t="str">
        <f t="shared" ref="I295" si="3142">IF(F296&lt;&gt;"",IF(TRIM(VLOOKUP(F296,$AI$2:$AR$5000,9,FALSE))="1","X",""),"")</f>
        <v/>
      </c>
      <c r="J295" s="15" t="str">
        <f t="shared" ref="J295" si="3143">IF(TRIM(""&amp;G297)&lt;&gt;"","X","")</f>
        <v/>
      </c>
      <c r="K295" s="15" t="str">
        <f t="shared" ref="K295" si="3144">IF(TRIM(""&amp;G296)&lt;&gt;"","X","")</f>
        <v>X</v>
      </c>
      <c r="L295" s="31" t="str">
        <f>IF(G295&lt;&gt;Labels!$C$92,"X","")</f>
        <v/>
      </c>
      <c r="M295" s="16"/>
      <c r="N295" s="17">
        <v>1805170</v>
      </c>
      <c r="O295" s="17">
        <v>15573</v>
      </c>
      <c r="P295" s="17"/>
      <c r="Q295" s="22" t="str">
        <f>IF(F296="",Labels!$C$93,R295)</f>
        <v>Input Accepted</v>
      </c>
      <c r="R295" s="9" t="str">
        <f t="shared" ref="R295" si="3145"><![CDATA[IF(OR(O296&""<>D295&"",O297&""<>D295&""),"You are not allowed to copy cells in the answer column. Press Ctrl-z immediately to attempt to fix this error.",S295)]]></f>
        <v>Input Accepted</v>
      </c>
      <c r="S295" s="9" t="str">
        <f>IF(AND(OR(H295="X",S296=6,C295=Labels!$C$49,C295=Labels!$C$46,AX295="Y"),Q296=""),Labels!$C$95,T295)</f>
        <v>Input Accepted</v>
      </c>
      <c r="T295" s="345" t="str">
        <f>IF(OR(S297=6,AND(S297&gt;0,S296=6)),Labels!$C$96,IF(S297=1,Labels!$C$143,U295))</f>
        <v>Input Accepted</v>
      </c>
      <c r="U295" s="9" t="str">
        <f>IF(AND(S297&gt;0,U297&lt;=U296),Labels!C$97,V295)</f>
        <v>Input Accepted</v>
      </c>
      <c r="V295" s="9" t="str">
        <f>IF(AND(S297&gt;0,Q297=""),Labels!$C$98,W295)</f>
        <v>Input Accepted</v>
      </c>
      <c r="W295" s="9" t="str">
        <f>IF(AND(S297=0,Q297&lt;&gt;""),Labels!$C$99,Labels!$C$92)</f>
        <v>Input Accepted</v>
      </c>
      <c r="Y295" s="9">
        <f t="shared" ref="Y295" si="3146">IF(H295="X",1,0)</f>
        <v>0</v>
      </c>
      <c r="Z295" s="9">
        <f>SUM(Y$7:Y295)</f>
        <v>0</v>
      </c>
      <c r="AA295" s="9" t="str">
        <f t="shared" ref="AA295" si="3147">Q296</f>
        <v>None</v>
      </c>
      <c r="AB295" s="9">
        <f t="shared" ref="AB295" si="3148">VLOOKUP(P296,$AI$2:$AN$5000,6,FALSE)</f>
        <v>21</v>
      </c>
      <c r="AC295" s="9" t="str">
        <f t="shared" ref="AC295" si="3149">Q297</f>
        <v/>
      </c>
      <c r="AD295" s="9">
        <f t="shared" ref="AD295" si="3150">IF(TRIM(F296)="",1,0)</f>
        <v>0</v>
      </c>
      <c r="AF295" s="346">
        <f t="shared" ref="AF295" si="3151">SUM($AD$7:$AD$5000)</f>
        <v>0</v>
      </c>
      <c r="AG295" s="9">
        <f>IF(AND(H295="X",C295=Labels!C337),1,0)</f>
        <v>0</v>
      </c>
      <c r="AI295" s="327" t="s">
        <v>2052</v>
      </c>
      <c r="AJ295" s="327">
        <v>1805180</v>
      </c>
      <c r="AK295" s="327">
        <v>5783333</v>
      </c>
      <c r="AL295" s="327">
        <v>0</v>
      </c>
      <c r="AM295" s="327">
        <v>5</v>
      </c>
      <c r="AN295" s="327">
        <v>21</v>
      </c>
      <c r="AO295" s="327">
        <v>0</v>
      </c>
      <c r="AP295" s="327">
        <v>1</v>
      </c>
      <c r="AQ295" s="327">
        <v>0</v>
      </c>
      <c r="AR295" s="327">
        <v>0</v>
      </c>
      <c r="AS295" s="327"/>
      <c r="AX295" s="9" t="s">
        <v>664</v>
      </c>
    </row>
    <row r="296" spans="1:50" ht="25.5">
      <c r="A296" s="211">
        <f t="shared" si="2821"/>
        <v>0</v>
      </c>
      <c r="B296" s="18" t="s">
        <v>1158</v>
      </c>
      <c r="C296" s="218" t="str">
        <f t="shared" ref="C296" si="3152">C295</f>
        <v>Major Must</v>
      </c>
      <c r="D296" s="44" t="str">
        <f t="shared" ref="D296" si="3153">D295</f>
        <v>CB. 5.2.1</v>
      </c>
      <c r="E296" s="19" t="str">
        <f>Labels!$C$103</f>
        <v>Answer 1 / Comment</v>
      </c>
      <c r="F296" s="62" t="str">
        <f>$AI$266</f>
        <v>CB. 5.2.1 -Yes</v>
      </c>
      <c r="G296" s="46" t="s">
        <v>2826</v>
      </c>
      <c r="H296" s="20" t="str">
        <f t="shared" ref="H296:H297" si="3154">H295</f>
        <v/>
      </c>
      <c r="I296" s="20" t="str">
        <f t="shared" ref="I296:I297" si="3155">I295</f>
        <v/>
      </c>
      <c r="J296" s="20" t="str">
        <f t="shared" ref="J296:J297" si="3156">J295</f>
        <v/>
      </c>
      <c r="K296" s="20" t="str">
        <f t="shared" ref="K296:K297" si="3157">K295</f>
        <v>X</v>
      </c>
      <c r="L296" s="28" t="str">
        <f t="shared" ref="L296" si="3158">L295</f>
        <v/>
      </c>
      <c r="M296" s="21"/>
      <c r="N296" s="22" t="str">
        <f t="shared" ref="N296:N297" si="3159">LEFT(F296,FIND(" -",F296)-1)</f>
        <v>CB. 5.2.1</v>
      </c>
      <c r="O296" s="22" t="str">
        <f t="shared" ref="O296" si="3160">IF(ISERR(N296),D295,N296)</f>
        <v>CB. 5.2.1</v>
      </c>
      <c r="P296" s="22" t="str">
        <f t="shared" ref="P296:P297" si="3161">TRIM(F296&amp;"")</f>
        <v>CB. 5.2.1 -Yes</v>
      </c>
      <c r="Q296" s="22" t="str">
        <f t="shared" ref="Q296:Q297" si="3162">TRIM(G296&amp;"")</f>
        <v>None</v>
      </c>
      <c r="R296" s="9">
        <f t="shared" ref="R296:R297" si="3163">VLOOKUP(F296,$AI$2:$AM$5000,5,FALSE)</f>
        <v>2</v>
      </c>
      <c r="S296" s="9">
        <f t="shared" ref="S296:S297" si="3164">IF(ISNA(R296),0,R296)</f>
        <v>2</v>
      </c>
      <c r="T296" s="9">
        <f t="shared" ref="T296:T297" si="3165">VLOOKUP(F296,$AI$2:$AL$5000,4,FALSE)</f>
        <v>2</v>
      </c>
      <c r="U296" s="9">
        <f t="shared" ref="U296:U297" si="3166">IF(ISNA(T296),0,T296)</f>
        <v>2</v>
      </c>
      <c r="X296" s="9">
        <f t="shared" ref="X296:X297" si="3167">VLOOKUP(F296,$AI$2:$AL$5000,3,FALSE)</f>
        <v>5783303</v>
      </c>
      <c r="Y296" s="348"/>
      <c r="Z296" s="9">
        <f>SUM(Y$7:Y296)</f>
        <v>0</v>
      </c>
      <c r="AC296" s="349">
        <f t="shared" ref="AC296" si="3168">IF(ISNA(VLOOKUP(F296,$AI$2:$AS$5000,11,FALSE)),"", VLOOKUP(F296,$AI$2:$AS$5000,11,FALSE))</f>
        <v>0</v>
      </c>
      <c r="AI296" s="327" t="s">
        <v>2053</v>
      </c>
      <c r="AJ296" s="327">
        <v>1805180</v>
      </c>
      <c r="AK296" s="327">
        <v>5783332</v>
      </c>
      <c r="AL296" s="327">
        <v>2</v>
      </c>
      <c r="AM296" s="327">
        <v>2</v>
      </c>
      <c r="AN296" s="327">
        <v>21</v>
      </c>
      <c r="AO296" s="327">
        <v>1</v>
      </c>
      <c r="AP296" s="327">
        <v>0</v>
      </c>
      <c r="AQ296" s="327">
        <v>0</v>
      </c>
      <c r="AR296" s="327">
        <v>0</v>
      </c>
      <c r="AS296" s="327"/>
    </row>
    <row r="297" spans="1:50" ht="26.25" thickBot="1">
      <c r="A297" s="211">
        <f t="shared" si="2821"/>
        <v>0</v>
      </c>
      <c r="B297" s="23" t="str">
        <f t="shared" ref="B297:D297" si="3169">B295</f>
        <v>GGFV52FA</v>
      </c>
      <c r="C297" s="219" t="str">
        <f t="shared" si="3169"/>
        <v>Major Must</v>
      </c>
      <c r="D297" s="45" t="str">
        <f t="shared" si="3169"/>
        <v>CB. 5.2.1</v>
      </c>
      <c r="E297" s="24" t="str">
        <f>Labels!$C$104</f>
        <v>Answer 2 / Evidence</v>
      </c>
      <c r="F297" s="221"/>
      <c r="G297" s="222"/>
      <c r="H297" s="25" t="str">
        <f t="shared" si="3154"/>
        <v/>
      </c>
      <c r="I297" s="25" t="str">
        <f t="shared" si="3155"/>
        <v/>
      </c>
      <c r="J297" s="25" t="str">
        <f t="shared" si="3156"/>
        <v/>
      </c>
      <c r="K297" s="25" t="str">
        <f t="shared" si="3157"/>
        <v>X</v>
      </c>
      <c r="L297" s="27" t="str">
        <f t="shared" ref="L297" si="3170">L295</f>
        <v/>
      </c>
      <c r="M297" s="21"/>
      <c r="N297" s="22" t="e">
        <f t="shared" si="3159"/>
        <v>#VALUE!</v>
      </c>
      <c r="O297" s="22" t="str">
        <f t="shared" ref="O297" si="3171">IF(ISERR(N297),D295,N297)</f>
        <v>CB. 5.2.1</v>
      </c>
      <c r="P297" s="22" t="str">
        <f t="shared" si="3161"/>
        <v/>
      </c>
      <c r="Q297" s="22" t="str">
        <f t="shared" si="3162"/>
        <v/>
      </c>
      <c r="R297" s="9" t="e">
        <f t="shared" si="3163"/>
        <v>#N/A</v>
      </c>
      <c r="S297" s="9">
        <f t="shared" si="3164"/>
        <v>0</v>
      </c>
      <c r="T297" s="9" t="e">
        <f t="shared" si="3165"/>
        <v>#N/A</v>
      </c>
      <c r="U297" s="9">
        <f t="shared" si="3166"/>
        <v>0</v>
      </c>
      <c r="V297" s="9">
        <f t="shared" ref="V297" si="3172">IF(U297=0,U296,U297)</f>
        <v>2</v>
      </c>
      <c r="W297" s="346">
        <v>2</v>
      </c>
      <c r="X297" s="9" t="e">
        <f t="shared" si="3167"/>
        <v>#N/A</v>
      </c>
      <c r="Y297" s="348"/>
      <c r="Z297" s="9">
        <f>SUM(Y$7:Y297)</f>
        <v>0</v>
      </c>
      <c r="AE297" s="9">
        <f t="shared" ref="AE297" si="3173">MIN(AH297,V297)</f>
        <v>2</v>
      </c>
      <c r="AH297" s="9">
        <v>2</v>
      </c>
      <c r="AI297" s="327" t="s">
        <v>2054</v>
      </c>
      <c r="AJ297" s="327">
        <v>1805018</v>
      </c>
      <c r="AK297" s="327">
        <v>5782892</v>
      </c>
      <c r="AL297" s="327">
        <v>0</v>
      </c>
      <c r="AM297" s="327">
        <v>6</v>
      </c>
      <c r="AN297" s="327">
        <v>21</v>
      </c>
      <c r="AO297" s="327">
        <v>1</v>
      </c>
      <c r="AP297" s="327">
        <v>0</v>
      </c>
      <c r="AQ297" s="327">
        <v>1</v>
      </c>
      <c r="AR297" s="327">
        <v>0</v>
      </c>
      <c r="AS297" s="327"/>
      <c r="AU297" s="9">
        <v>0</v>
      </c>
      <c r="AV297" s="9">
        <f>U296</f>
        <v>2</v>
      </c>
    </row>
    <row r="298" spans="1:50" ht="63.75">
      <c r="A298" s="211">
        <f t="shared" si="2821"/>
        <v>0</v>
      </c>
      <c r="B298" s="67" t="s">
        <v>1158</v>
      </c>
      <c r="C298" s="142" t="s">
        <v>1093</v>
      </c>
      <c r="D298" s="43" t="s">
        <v>2567</v>
      </c>
      <c r="E298" s="217" t="str">
        <f>Labels!$C$54</f>
        <v>Control Point</v>
      </c>
      <c r="F298" s="26" t="s">
        <v>2568</v>
      </c>
      <c r="G298" s="30" t="str">
        <f>IF(OR(ISERR(P299),ISERR(P300),ISERR(Q299),ISERR(Q300)),Labels!$C$94,Q298)</f>
        <v>Input Accepted</v>
      </c>
      <c r="H298" s="15" t="str">
        <f t="shared" ref="H298" si="3174">IF(F299&lt;&gt;"",IF(TRIM(VLOOKUP(F299,$AI$2:$AR$5000,8,FALSE))="1","X",""),"")</f>
        <v/>
      </c>
      <c r="I298" s="15" t="str">
        <f t="shared" ref="I298" si="3175">IF(F299&lt;&gt;"",IF(TRIM(VLOOKUP(F299,$AI$2:$AR$5000,9,FALSE))="1","X",""),"")</f>
        <v/>
      </c>
      <c r="J298" s="15" t="str">
        <f t="shared" ref="J298" si="3176">IF(TRIM(""&amp;G300)&lt;&gt;"","X","")</f>
        <v/>
      </c>
      <c r="K298" s="15" t="str">
        <f t="shared" ref="K298" si="3177">IF(TRIM(""&amp;G299)&lt;&gt;"","X","")</f>
        <v>X</v>
      </c>
      <c r="L298" s="31" t="str">
        <f>IF(G298&lt;&gt;Labels!$C$92,"X","")</f>
        <v/>
      </c>
      <c r="M298" s="16"/>
      <c r="N298" s="17">
        <v>1805171</v>
      </c>
      <c r="O298" s="17">
        <v>15573</v>
      </c>
      <c r="P298" s="17"/>
      <c r="Q298" s="22" t="str">
        <f>IF(F299="",Labels!$C$93,R298)</f>
        <v>Input Accepted</v>
      </c>
      <c r="R298" s="9" t="str">
        <f t="shared" ref="R298" si="3178"><![CDATA[IF(OR(O299&""<>D298&"",O300&""<>D298&""),"You are not allowed to copy cells in the answer column. Press Ctrl-z immediately to attempt to fix this error.",S298)]]></f>
        <v>Input Accepted</v>
      </c>
      <c r="S298" s="9" t="str">
        <f>IF(AND(OR(H298="X",S299=6,C298=Labels!$C$49,C298=Labels!$C$46,AX298="Y"),Q299=""),Labels!$C$95,T298)</f>
        <v>Input Accepted</v>
      </c>
      <c r="T298" s="345" t="str">
        <f>IF(OR(S300=6,AND(S300&gt;0,S299=6)),Labels!$C$96,IF(S300=1,Labels!$C$143,U298))</f>
        <v>Input Accepted</v>
      </c>
      <c r="U298" s="9" t="str">
        <f>IF(AND(S300&gt;0,U300&lt;=U299),Labels!C$97,V298)</f>
        <v>Input Accepted</v>
      </c>
      <c r="V298" s="9" t="str">
        <f>IF(AND(S300&gt;0,Q300=""),Labels!$C$98,W298)</f>
        <v>Input Accepted</v>
      </c>
      <c r="W298" s="9" t="str">
        <f>IF(AND(S300=0,Q300&lt;&gt;""),Labels!$C$99,Labels!$C$92)</f>
        <v>Input Accepted</v>
      </c>
      <c r="Y298" s="9">
        <f t="shared" ref="Y298" si="3179">IF(H298="X",1,0)</f>
        <v>0</v>
      </c>
      <c r="Z298" s="9">
        <f>SUM(Y$7:Y298)</f>
        <v>0</v>
      </c>
      <c r="AA298" s="9" t="str">
        <f t="shared" ref="AA298" si="3180">Q299</f>
        <v>None</v>
      </c>
      <c r="AB298" s="9">
        <f t="shared" ref="AB298" si="3181">VLOOKUP(P299,$AI$2:$AN$5000,6,FALSE)</f>
        <v>21</v>
      </c>
      <c r="AC298" s="9" t="str">
        <f t="shared" ref="AC298" si="3182">Q300</f>
        <v/>
      </c>
      <c r="AD298" s="9">
        <f t="shared" ref="AD298" si="3183">IF(TRIM(F299)="",1,0)</f>
        <v>0</v>
      </c>
      <c r="AF298" s="346">
        <f t="shared" ref="AF298" si="3184">SUM($AD$7:$AD$5000)</f>
        <v>0</v>
      </c>
      <c r="AG298" s="9">
        <f>IF(AND(H298="X",C298=Labels!C340),1,0)</f>
        <v>0</v>
      </c>
      <c r="AI298" s="327" t="s">
        <v>2055</v>
      </c>
      <c r="AJ298" s="327">
        <v>1805018</v>
      </c>
      <c r="AK298" s="327">
        <v>5782891</v>
      </c>
      <c r="AL298" s="327">
        <v>0</v>
      </c>
      <c r="AM298" s="327">
        <v>5</v>
      </c>
      <c r="AN298" s="327">
        <v>21</v>
      </c>
      <c r="AO298" s="327">
        <v>0</v>
      </c>
      <c r="AP298" s="327">
        <v>1</v>
      </c>
      <c r="AQ298" s="327">
        <v>0</v>
      </c>
      <c r="AR298" s="327">
        <v>0</v>
      </c>
      <c r="AS298" s="327"/>
      <c r="AX298" s="9" t="s">
        <v>664</v>
      </c>
    </row>
    <row r="299" spans="1:50" ht="25.5">
      <c r="A299" s="211">
        <f t="shared" si="2821"/>
        <v>0</v>
      </c>
      <c r="B299" s="18" t="s">
        <v>1158</v>
      </c>
      <c r="C299" s="218" t="str">
        <f t="shared" ref="C299" si="3185">C298</f>
        <v>Major Must</v>
      </c>
      <c r="D299" s="44" t="str">
        <f t="shared" ref="D299" si="3186">D298</f>
        <v>CB. 5.2.2</v>
      </c>
      <c r="E299" s="19" t="str">
        <f>Labels!$C$103</f>
        <v>Answer 1 / Comment</v>
      </c>
      <c r="F299" s="62" t="str">
        <f>$AI$269</f>
        <v>CB. 5.2.2 -Yes</v>
      </c>
      <c r="G299" s="46" t="s">
        <v>2826</v>
      </c>
      <c r="H299" s="20" t="str">
        <f t="shared" ref="H299:H300" si="3187">H298</f>
        <v/>
      </c>
      <c r="I299" s="20" t="str">
        <f t="shared" ref="I299:I300" si="3188">I298</f>
        <v/>
      </c>
      <c r="J299" s="20" t="str">
        <f t="shared" ref="J299:J300" si="3189">J298</f>
        <v/>
      </c>
      <c r="K299" s="20" t="str">
        <f t="shared" ref="K299:K300" si="3190">K298</f>
        <v>X</v>
      </c>
      <c r="L299" s="28" t="str">
        <f t="shared" ref="L299" si="3191">L298</f>
        <v/>
      </c>
      <c r="M299" s="21"/>
      <c r="N299" s="22" t="str">
        <f t="shared" ref="N299:N300" si="3192">LEFT(F299,FIND(" -",F299)-1)</f>
        <v>CB. 5.2.2</v>
      </c>
      <c r="O299" s="22" t="str">
        <f t="shared" ref="O299" si="3193">IF(ISERR(N299),D298,N299)</f>
        <v>CB. 5.2.2</v>
      </c>
      <c r="P299" s="22" t="str">
        <f t="shared" ref="P299:P300" si="3194">TRIM(F299&amp;"")</f>
        <v>CB. 5.2.2 -Yes</v>
      </c>
      <c r="Q299" s="22" t="str">
        <f t="shared" ref="Q299:Q300" si="3195">TRIM(G299&amp;"")</f>
        <v>None</v>
      </c>
      <c r="R299" s="9">
        <f t="shared" ref="R299:R300" si="3196">VLOOKUP(F299,$AI$2:$AM$5000,5,FALSE)</f>
        <v>2</v>
      </c>
      <c r="S299" s="9">
        <f t="shared" ref="S299:S300" si="3197">IF(ISNA(R299),0,R299)</f>
        <v>2</v>
      </c>
      <c r="T299" s="9">
        <f t="shared" ref="T299:T300" si="3198">VLOOKUP(F299,$AI$2:$AL$5000,4,FALSE)</f>
        <v>2</v>
      </c>
      <c r="U299" s="9">
        <f t="shared" ref="U299:U300" si="3199">IF(ISNA(T299),0,T299)</f>
        <v>2</v>
      </c>
      <c r="X299" s="9">
        <f t="shared" ref="X299:X300" si="3200">VLOOKUP(F299,$AI$2:$AL$5000,3,FALSE)</f>
        <v>5783305</v>
      </c>
      <c r="Y299" s="348"/>
      <c r="Z299" s="9">
        <f>SUM(Y$7:Y299)</f>
        <v>0</v>
      </c>
      <c r="AC299" s="349">
        <f t="shared" ref="AC299" si="3201">IF(ISNA(VLOOKUP(F299,$AI$2:$AS$5000,11,FALSE)),"", VLOOKUP(F299,$AI$2:$AS$5000,11,FALSE))</f>
        <v>0</v>
      </c>
      <c r="AI299" s="327" t="s">
        <v>2056</v>
      </c>
      <c r="AJ299" s="327">
        <v>1805018</v>
      </c>
      <c r="AK299" s="327">
        <v>5782890</v>
      </c>
      <c r="AL299" s="327">
        <v>2</v>
      </c>
      <c r="AM299" s="327">
        <v>2</v>
      </c>
      <c r="AN299" s="327">
        <v>21</v>
      </c>
      <c r="AO299" s="327">
        <v>1</v>
      </c>
      <c r="AP299" s="327">
        <v>0</v>
      </c>
      <c r="AQ299" s="327">
        <v>0</v>
      </c>
      <c r="AR299" s="327">
        <v>0</v>
      </c>
      <c r="AS299" s="327"/>
    </row>
    <row r="300" spans="1:50" ht="26.25" thickBot="1">
      <c r="A300" s="211">
        <f t="shared" si="2821"/>
        <v>0</v>
      </c>
      <c r="B300" s="23" t="str">
        <f t="shared" ref="B300:D300" si="3202">B298</f>
        <v>GGFV52FA</v>
      </c>
      <c r="C300" s="219" t="str">
        <f t="shared" si="3202"/>
        <v>Major Must</v>
      </c>
      <c r="D300" s="45" t="str">
        <f t="shared" si="3202"/>
        <v>CB. 5.2.2</v>
      </c>
      <c r="E300" s="24" t="str">
        <f>Labels!$C$104</f>
        <v>Answer 2 / Evidence</v>
      </c>
      <c r="F300" s="221"/>
      <c r="G300" s="222"/>
      <c r="H300" s="25" t="str">
        <f t="shared" si="3187"/>
        <v/>
      </c>
      <c r="I300" s="25" t="str">
        <f t="shared" si="3188"/>
        <v/>
      </c>
      <c r="J300" s="25" t="str">
        <f t="shared" si="3189"/>
        <v/>
      </c>
      <c r="K300" s="25" t="str">
        <f t="shared" si="3190"/>
        <v>X</v>
      </c>
      <c r="L300" s="27" t="str">
        <f t="shared" ref="L300" si="3203">L298</f>
        <v/>
      </c>
      <c r="M300" s="21"/>
      <c r="N300" s="22" t="e">
        <f t="shared" si="3192"/>
        <v>#VALUE!</v>
      </c>
      <c r="O300" s="22" t="str">
        <f t="shared" ref="O300" si="3204">IF(ISERR(N300),D298,N300)</f>
        <v>CB. 5.2.2</v>
      </c>
      <c r="P300" s="22" t="str">
        <f t="shared" si="3194"/>
        <v/>
      </c>
      <c r="Q300" s="22" t="str">
        <f t="shared" si="3195"/>
        <v/>
      </c>
      <c r="R300" s="9" t="e">
        <f t="shared" si="3196"/>
        <v>#N/A</v>
      </c>
      <c r="S300" s="9">
        <f t="shared" si="3197"/>
        <v>0</v>
      </c>
      <c r="T300" s="9" t="e">
        <f t="shared" si="3198"/>
        <v>#N/A</v>
      </c>
      <c r="U300" s="9">
        <f t="shared" si="3199"/>
        <v>0</v>
      </c>
      <c r="V300" s="9">
        <f t="shared" ref="V300" si="3205">IF(U300=0,U299,U300)</f>
        <v>2</v>
      </c>
      <c r="W300" s="346">
        <v>2</v>
      </c>
      <c r="X300" s="9" t="e">
        <f t="shared" si="3200"/>
        <v>#N/A</v>
      </c>
      <c r="Y300" s="348"/>
      <c r="Z300" s="9">
        <f>SUM(Y$7:Y300)</f>
        <v>0</v>
      </c>
      <c r="AE300" s="9">
        <f t="shared" ref="AE300" si="3206">MIN(AH300,V300)</f>
        <v>2</v>
      </c>
      <c r="AH300" s="9">
        <v>2</v>
      </c>
      <c r="AI300" s="327" t="s">
        <v>2057</v>
      </c>
      <c r="AJ300" s="327">
        <v>1805019</v>
      </c>
      <c r="AK300" s="327">
        <v>5782895</v>
      </c>
      <c r="AL300" s="327">
        <v>0</v>
      </c>
      <c r="AM300" s="327">
        <v>6</v>
      </c>
      <c r="AN300" s="327">
        <v>21</v>
      </c>
      <c r="AO300" s="327">
        <v>1</v>
      </c>
      <c r="AP300" s="327">
        <v>0</v>
      </c>
      <c r="AQ300" s="327">
        <v>1</v>
      </c>
      <c r="AR300" s="327">
        <v>0</v>
      </c>
      <c r="AS300" s="327"/>
      <c r="AU300" s="9">
        <v>0</v>
      </c>
      <c r="AV300" s="9">
        <f>U299</f>
        <v>2</v>
      </c>
    </row>
    <row r="301" spans="1:50" ht="51">
      <c r="A301" s="211">
        <f t="shared" si="2821"/>
        <v>0</v>
      </c>
      <c r="B301" s="67" t="s">
        <v>1158</v>
      </c>
      <c r="C301" s="142" t="s">
        <v>1094</v>
      </c>
      <c r="D301" s="43" t="s">
        <v>2569</v>
      </c>
      <c r="E301" s="217" t="str">
        <f>Labels!$C$54</f>
        <v>Control Point</v>
      </c>
      <c r="F301" s="26" t="s">
        <v>2570</v>
      </c>
      <c r="G301" s="30" t="str">
        <f>IF(OR(ISERR(P302),ISERR(P303),ISERR(Q302),ISERR(Q303)),Labels!$C$94,Q301)</f>
        <v>Input Accepted</v>
      </c>
      <c r="H301" s="15" t="str">
        <f t="shared" ref="H301" si="3207">IF(F302&lt;&gt;"",IF(TRIM(VLOOKUP(F302,$AI$2:$AR$5000,8,FALSE))="1","X",""),"")</f>
        <v/>
      </c>
      <c r="I301" s="15" t="str">
        <f t="shared" ref="I301" si="3208">IF(F302&lt;&gt;"",IF(TRIM(VLOOKUP(F302,$AI$2:$AR$5000,9,FALSE))="1","X",""),"")</f>
        <v/>
      </c>
      <c r="J301" s="15" t="str">
        <f t="shared" ref="J301" si="3209">IF(TRIM(""&amp;G303)&lt;&gt;"","X","")</f>
        <v/>
      </c>
      <c r="K301" s="15" t="str">
        <f t="shared" ref="K301" si="3210">IF(TRIM(""&amp;G302)&lt;&gt;"","X","")</f>
        <v>X</v>
      </c>
      <c r="L301" s="31" t="str">
        <f>IF(G301&lt;&gt;Labels!$C$92,"X","")</f>
        <v/>
      </c>
      <c r="M301" s="16"/>
      <c r="N301" s="17">
        <v>1805172</v>
      </c>
      <c r="O301" s="17">
        <v>15573</v>
      </c>
      <c r="P301" s="17"/>
      <c r="Q301" s="22" t="str">
        <f>IF(F302="",Labels!$C$93,R301)</f>
        <v>Input Accepted</v>
      </c>
      <c r="R301" s="9" t="str">
        <f t="shared" ref="R301" si="3211"><![CDATA[IF(OR(O302&""<>D301&"",O303&""<>D301&""),"You are not allowed to copy cells in the answer column. Press Ctrl-z immediately to attempt to fix this error.",S301)]]></f>
        <v>Input Accepted</v>
      </c>
      <c r="S301" s="9" t="str">
        <f>IF(AND(OR(H301="X",S302=6,C301=Labels!$C$49,C301=Labels!$C$46,AX301="Y"),Q302=""),Labels!$C$95,T301)</f>
        <v>Input Accepted</v>
      </c>
      <c r="T301" s="345" t="str">
        <f>IF(OR(S303=6,AND(S303&gt;0,S302=6)),Labels!$C$96,IF(S303=1,Labels!$C$143,U301))</f>
        <v>Input Accepted</v>
      </c>
      <c r="U301" s="9" t="str">
        <f>IF(AND(S303&gt;0,U303&lt;=U302),Labels!C$97,V301)</f>
        <v>Input Accepted</v>
      </c>
      <c r="V301" s="9" t="str">
        <f>IF(AND(S303&gt;0,Q303=""),Labels!$C$98,W301)</f>
        <v>Input Accepted</v>
      </c>
      <c r="W301" s="9" t="str">
        <f>IF(AND(S303=0,Q303&lt;&gt;""),Labels!$C$99,Labels!$C$92)</f>
        <v>Input Accepted</v>
      </c>
      <c r="Y301" s="9">
        <f t="shared" ref="Y301" si="3212">IF(H301="X",1,0)</f>
        <v>0</v>
      </c>
      <c r="Z301" s="9">
        <f>SUM(Y$7:Y301)</f>
        <v>0</v>
      </c>
      <c r="AA301" s="9" t="str">
        <f t="shared" ref="AA301" si="3213">Q302</f>
        <v>None</v>
      </c>
      <c r="AB301" s="9">
        <f t="shared" ref="AB301" si="3214">VLOOKUP(P302,$AI$2:$AN$5000,6,FALSE)</f>
        <v>21</v>
      </c>
      <c r="AC301" s="9" t="str">
        <f t="shared" ref="AC301" si="3215">Q303</f>
        <v/>
      </c>
      <c r="AD301" s="9">
        <f t="shared" ref="AD301" si="3216">IF(TRIM(F302)="",1,0)</f>
        <v>0</v>
      </c>
      <c r="AF301" s="346">
        <f t="shared" ref="AF301" si="3217">SUM($AD$7:$AD$5000)</f>
        <v>0</v>
      </c>
      <c r="AG301" s="9">
        <f>IF(AND(H301="X",C301=Labels!C343),1,0)</f>
        <v>0</v>
      </c>
      <c r="AI301" s="327" t="s">
        <v>2058</v>
      </c>
      <c r="AJ301" s="327">
        <v>1805019</v>
      </c>
      <c r="AK301" s="327">
        <v>5782894</v>
      </c>
      <c r="AL301" s="327">
        <v>0</v>
      </c>
      <c r="AM301" s="327">
        <v>5</v>
      </c>
      <c r="AN301" s="327">
        <v>21</v>
      </c>
      <c r="AO301" s="327">
        <v>0</v>
      </c>
      <c r="AP301" s="327">
        <v>1</v>
      </c>
      <c r="AQ301" s="327">
        <v>0</v>
      </c>
      <c r="AR301" s="327">
        <v>0</v>
      </c>
      <c r="AS301" s="327"/>
      <c r="AX301" s="9" t="s">
        <v>664</v>
      </c>
    </row>
    <row r="302" spans="1:50" ht="25.5">
      <c r="A302" s="211">
        <f t="shared" si="2821"/>
        <v>0</v>
      </c>
      <c r="B302" s="18" t="s">
        <v>1158</v>
      </c>
      <c r="C302" s="218" t="str">
        <f t="shared" ref="C302" si="3218">C301</f>
        <v>Minor Must</v>
      </c>
      <c r="D302" s="44" t="str">
        <f t="shared" ref="D302" si="3219">D301</f>
        <v>CB. 5.2.3</v>
      </c>
      <c r="E302" s="19" t="str">
        <f>Labels!$C$103</f>
        <v>Answer 1 / Comment</v>
      </c>
      <c r="F302" s="62" t="str">
        <f>$AI$272</f>
        <v>CB. 5.2.3 -Yes</v>
      </c>
      <c r="G302" s="46" t="s">
        <v>2826</v>
      </c>
      <c r="H302" s="20" t="str">
        <f t="shared" ref="H302:H303" si="3220">H301</f>
        <v/>
      </c>
      <c r="I302" s="20" t="str">
        <f t="shared" ref="I302:I303" si="3221">I301</f>
        <v/>
      </c>
      <c r="J302" s="20" t="str">
        <f t="shared" ref="J302:J303" si="3222">J301</f>
        <v/>
      </c>
      <c r="K302" s="20" t="str">
        <f t="shared" ref="K302:K303" si="3223">K301</f>
        <v>X</v>
      </c>
      <c r="L302" s="28" t="str">
        <f t="shared" ref="L302" si="3224">L301</f>
        <v/>
      </c>
      <c r="M302" s="21"/>
      <c r="N302" s="22" t="str">
        <f t="shared" ref="N302:N303" si="3225">LEFT(F302,FIND(" -",F302)-1)</f>
        <v>CB. 5.2.3</v>
      </c>
      <c r="O302" s="22" t="str">
        <f t="shared" ref="O302" si="3226">IF(ISERR(N302),D301,N302)</f>
        <v>CB. 5.2.3</v>
      </c>
      <c r="P302" s="22" t="str">
        <f t="shared" ref="P302:P303" si="3227">TRIM(F302&amp;"")</f>
        <v>CB. 5.2.3 -Yes</v>
      </c>
      <c r="Q302" s="22" t="str">
        <f t="shared" ref="Q302:Q303" si="3228">TRIM(G302&amp;"")</f>
        <v>None</v>
      </c>
      <c r="R302" s="9">
        <f t="shared" ref="R302:R303" si="3229">VLOOKUP(F302,$AI$2:$AM$5000,5,FALSE)</f>
        <v>2</v>
      </c>
      <c r="S302" s="9">
        <f t="shared" ref="S302:S303" si="3230">IF(ISNA(R302),0,R302)</f>
        <v>2</v>
      </c>
      <c r="T302" s="9">
        <f t="shared" ref="T302:T303" si="3231">VLOOKUP(F302,$AI$2:$AL$5000,4,FALSE)</f>
        <v>2</v>
      </c>
      <c r="U302" s="9">
        <f t="shared" ref="U302:U303" si="3232">IF(ISNA(T302),0,T302)</f>
        <v>2</v>
      </c>
      <c r="X302" s="9">
        <f t="shared" ref="X302:X303" si="3233">VLOOKUP(F302,$AI$2:$AL$5000,3,FALSE)</f>
        <v>5783308</v>
      </c>
      <c r="Y302" s="348"/>
      <c r="Z302" s="9">
        <f>SUM(Y$7:Y302)</f>
        <v>0</v>
      </c>
      <c r="AC302" s="349">
        <f t="shared" ref="AC302" si="3234">IF(ISNA(VLOOKUP(F302,$AI$2:$AS$5000,11,FALSE)),"", VLOOKUP(F302,$AI$2:$AS$5000,11,FALSE))</f>
        <v>0</v>
      </c>
      <c r="AI302" s="327" t="s">
        <v>2059</v>
      </c>
      <c r="AJ302" s="327">
        <v>1805019</v>
      </c>
      <c r="AK302" s="327">
        <v>5782893</v>
      </c>
      <c r="AL302" s="327">
        <v>2</v>
      </c>
      <c r="AM302" s="327">
        <v>2</v>
      </c>
      <c r="AN302" s="327">
        <v>21</v>
      </c>
      <c r="AO302" s="327">
        <v>1</v>
      </c>
      <c r="AP302" s="327">
        <v>0</v>
      </c>
      <c r="AQ302" s="327">
        <v>0</v>
      </c>
      <c r="AR302" s="327">
        <v>0</v>
      </c>
      <c r="AS302" s="327"/>
    </row>
    <row r="303" spans="1:50" ht="26.25" thickBot="1">
      <c r="A303" s="211">
        <f t="shared" si="2821"/>
        <v>0</v>
      </c>
      <c r="B303" s="23" t="str">
        <f t="shared" ref="B303:D303" si="3235">B301</f>
        <v>GGFV52FA</v>
      </c>
      <c r="C303" s="219" t="str">
        <f t="shared" si="3235"/>
        <v>Minor Must</v>
      </c>
      <c r="D303" s="45" t="str">
        <f t="shared" si="3235"/>
        <v>CB. 5.2.3</v>
      </c>
      <c r="E303" s="24" t="str">
        <f>Labels!$C$104</f>
        <v>Answer 2 / Evidence</v>
      </c>
      <c r="F303" s="221"/>
      <c r="G303" s="222"/>
      <c r="H303" s="25" t="str">
        <f t="shared" si="3220"/>
        <v/>
      </c>
      <c r="I303" s="25" t="str">
        <f t="shared" si="3221"/>
        <v/>
      </c>
      <c r="J303" s="25" t="str">
        <f t="shared" si="3222"/>
        <v/>
      </c>
      <c r="K303" s="25" t="str">
        <f t="shared" si="3223"/>
        <v>X</v>
      </c>
      <c r="L303" s="27" t="str">
        <f t="shared" ref="L303" si="3236">L301</f>
        <v/>
      </c>
      <c r="M303" s="21"/>
      <c r="N303" s="22" t="e">
        <f t="shared" si="3225"/>
        <v>#VALUE!</v>
      </c>
      <c r="O303" s="22" t="str">
        <f t="shared" ref="O303" si="3237">IF(ISERR(N303),D301,N303)</f>
        <v>CB. 5.2.3</v>
      </c>
      <c r="P303" s="22" t="str">
        <f t="shared" si="3227"/>
        <v/>
      </c>
      <c r="Q303" s="22" t="str">
        <f t="shared" si="3228"/>
        <v/>
      </c>
      <c r="R303" s="9" t="e">
        <f t="shared" si="3229"/>
        <v>#N/A</v>
      </c>
      <c r="S303" s="9">
        <f t="shared" si="3230"/>
        <v>0</v>
      </c>
      <c r="T303" s="9" t="e">
        <f t="shared" si="3231"/>
        <v>#N/A</v>
      </c>
      <c r="U303" s="9">
        <f t="shared" si="3232"/>
        <v>0</v>
      </c>
      <c r="V303" s="9">
        <f t="shared" ref="V303" si="3238">IF(U303=0,U302,U303)</f>
        <v>2</v>
      </c>
      <c r="W303" s="346">
        <v>2</v>
      </c>
      <c r="X303" s="9" t="e">
        <f t="shared" si="3233"/>
        <v>#N/A</v>
      </c>
      <c r="Y303" s="348"/>
      <c r="Z303" s="9">
        <f>SUM(Y$7:Y303)</f>
        <v>0</v>
      </c>
      <c r="AE303" s="9">
        <f t="shared" ref="AE303" si="3239">MIN(AH303,V303)</f>
        <v>2</v>
      </c>
      <c r="AH303" s="9">
        <v>2</v>
      </c>
      <c r="AI303" s="327" t="s">
        <v>2060</v>
      </c>
      <c r="AJ303" s="327">
        <v>1805020</v>
      </c>
      <c r="AK303" s="327">
        <v>5782898</v>
      </c>
      <c r="AL303" s="327">
        <v>0</v>
      </c>
      <c r="AM303" s="327">
        <v>6</v>
      </c>
      <c r="AN303" s="327">
        <v>21</v>
      </c>
      <c r="AO303" s="327">
        <v>1</v>
      </c>
      <c r="AP303" s="327">
        <v>0</v>
      </c>
      <c r="AQ303" s="327">
        <v>1</v>
      </c>
      <c r="AR303" s="327">
        <v>0</v>
      </c>
      <c r="AS303" s="327"/>
      <c r="AU303" s="9">
        <v>0</v>
      </c>
      <c r="AV303" s="9">
        <f>U302</f>
        <v>2</v>
      </c>
    </row>
    <row r="304" spans="1:50" ht="38.25">
      <c r="A304" s="211">
        <f t="shared" si="2821"/>
        <v>0</v>
      </c>
      <c r="B304" s="67" t="s">
        <v>1158</v>
      </c>
      <c r="C304" s="142" t="s">
        <v>1093</v>
      </c>
      <c r="D304" s="43" t="s">
        <v>2571</v>
      </c>
      <c r="E304" s="217" t="str">
        <f>Labels!$C$54</f>
        <v>Control Point</v>
      </c>
      <c r="F304" s="26" t="s">
        <v>2572</v>
      </c>
      <c r="G304" s="30" t="str">
        <f>IF(OR(ISERR(P305),ISERR(P306),ISERR(Q305),ISERR(Q306)),Labels!$C$94,Q304)</f>
        <v>Input Accepted</v>
      </c>
      <c r="H304" s="15" t="str">
        <f t="shared" ref="H304" si="3240">IF(F305&lt;&gt;"",IF(TRIM(VLOOKUP(F305,$AI$2:$AR$5000,8,FALSE))="1","X",""),"")</f>
        <v/>
      </c>
      <c r="I304" s="15" t="str">
        <f t="shared" ref="I304" si="3241">IF(F305&lt;&gt;"",IF(TRIM(VLOOKUP(F305,$AI$2:$AR$5000,9,FALSE))="1","X",""),"")</f>
        <v/>
      </c>
      <c r="J304" s="15" t="str">
        <f t="shared" ref="J304" si="3242">IF(TRIM(""&amp;G306)&lt;&gt;"","X","")</f>
        <v/>
      </c>
      <c r="K304" s="15" t="str">
        <f t="shared" ref="K304" si="3243">IF(TRIM(""&amp;G305)&lt;&gt;"","X","")</f>
        <v>X</v>
      </c>
      <c r="L304" s="31" t="str">
        <f>IF(G304&lt;&gt;Labels!$C$92,"X","")</f>
        <v/>
      </c>
      <c r="M304" s="16"/>
      <c r="N304" s="17">
        <v>1805173</v>
      </c>
      <c r="O304" s="17">
        <v>15573</v>
      </c>
      <c r="P304" s="17"/>
      <c r="Q304" s="22" t="str">
        <f>IF(F305="",Labels!$C$93,R304)</f>
        <v>Input Accepted</v>
      </c>
      <c r="R304" s="9" t="str">
        <f t="shared" ref="R304" si="3244"><![CDATA[IF(OR(O305&""<>D304&"",O306&""<>D304&""),"You are not allowed to copy cells in the answer column. Press Ctrl-z immediately to attempt to fix this error.",S304)]]></f>
        <v>Input Accepted</v>
      </c>
      <c r="S304" s="9" t="str">
        <f>IF(AND(OR(H304="X",S305=6,C304=Labels!$C$49,C304=Labels!$C$46,AX304="Y"),Q305=""),Labels!$C$95,T304)</f>
        <v>Input Accepted</v>
      </c>
      <c r="T304" s="345" t="str">
        <f>IF(OR(S306=6,AND(S306&gt;0,S305=6)),Labels!$C$96,IF(S306=1,Labels!$C$143,U304))</f>
        <v>Input Accepted</v>
      </c>
      <c r="U304" s="9" t="str">
        <f>IF(AND(S306&gt;0,U306&lt;=U305),Labels!C$97,V304)</f>
        <v>Input Accepted</v>
      </c>
      <c r="V304" s="9" t="str">
        <f>IF(AND(S306&gt;0,Q306=""),Labels!$C$98,W304)</f>
        <v>Input Accepted</v>
      </c>
      <c r="W304" s="9" t="str">
        <f>IF(AND(S306=0,Q306&lt;&gt;""),Labels!$C$99,Labels!$C$92)</f>
        <v>Input Accepted</v>
      </c>
      <c r="Y304" s="9">
        <f t="shared" ref="Y304" si="3245">IF(H304="X",1,0)</f>
        <v>0</v>
      </c>
      <c r="Z304" s="9">
        <f>SUM(Y$7:Y304)</f>
        <v>0</v>
      </c>
      <c r="AA304" s="9" t="str">
        <f t="shared" ref="AA304" si="3246">Q305</f>
        <v>None</v>
      </c>
      <c r="AB304" s="9">
        <f t="shared" ref="AB304" si="3247">VLOOKUP(P305,$AI$2:$AN$5000,6,FALSE)</f>
        <v>21</v>
      </c>
      <c r="AC304" s="9" t="str">
        <f t="shared" ref="AC304" si="3248">Q306</f>
        <v/>
      </c>
      <c r="AD304" s="9">
        <f t="shared" ref="AD304" si="3249">IF(TRIM(F305)="",1,0)</f>
        <v>0</v>
      </c>
      <c r="AF304" s="346">
        <f t="shared" ref="AF304" si="3250">SUM($AD$7:$AD$5000)</f>
        <v>0</v>
      </c>
      <c r="AG304" s="9">
        <f>IF(AND(H304="X",C304=Labels!C346),1,0)</f>
        <v>0</v>
      </c>
      <c r="AI304" s="327" t="s">
        <v>2061</v>
      </c>
      <c r="AJ304" s="327">
        <v>1805020</v>
      </c>
      <c r="AK304" s="327">
        <v>5782897</v>
      </c>
      <c r="AL304" s="327">
        <v>0</v>
      </c>
      <c r="AM304" s="327">
        <v>5</v>
      </c>
      <c r="AN304" s="327">
        <v>21</v>
      </c>
      <c r="AO304" s="327">
        <v>0</v>
      </c>
      <c r="AP304" s="327">
        <v>1</v>
      </c>
      <c r="AQ304" s="327">
        <v>0</v>
      </c>
      <c r="AR304" s="327">
        <v>0</v>
      </c>
      <c r="AS304" s="327"/>
      <c r="AX304" s="9" t="s">
        <v>664</v>
      </c>
    </row>
    <row r="305" spans="1:50" ht="25.5">
      <c r="A305" s="211">
        <f t="shared" si="2821"/>
        <v>0</v>
      </c>
      <c r="B305" s="18" t="s">
        <v>1158</v>
      </c>
      <c r="C305" s="218" t="str">
        <f t="shared" ref="C305" si="3251">C304</f>
        <v>Major Must</v>
      </c>
      <c r="D305" s="44" t="str">
        <f t="shared" ref="D305" si="3252">D304</f>
        <v>CB. 5.3.1</v>
      </c>
      <c r="E305" s="19" t="str">
        <f>Labels!$C$103</f>
        <v>Answer 1 / Comment</v>
      </c>
      <c r="F305" s="62" t="str">
        <f>$AI$275</f>
        <v>CB. 5.3.1 -Yes</v>
      </c>
      <c r="G305" s="46" t="s">
        <v>2826</v>
      </c>
      <c r="H305" s="20" t="str">
        <f t="shared" ref="H305:H306" si="3253">H304</f>
        <v/>
      </c>
      <c r="I305" s="20" t="str">
        <f t="shared" ref="I305:I306" si="3254">I304</f>
        <v/>
      </c>
      <c r="J305" s="20" t="str">
        <f t="shared" ref="J305:J306" si="3255">J304</f>
        <v/>
      </c>
      <c r="K305" s="20" t="str">
        <f t="shared" ref="K305:K306" si="3256">K304</f>
        <v>X</v>
      </c>
      <c r="L305" s="28" t="str">
        <f t="shared" ref="L305" si="3257">L304</f>
        <v/>
      </c>
      <c r="M305" s="21"/>
      <c r="N305" s="22" t="str">
        <f t="shared" ref="N305:N306" si="3258">LEFT(F305,FIND(" -",F305)-1)</f>
        <v>CB. 5.3.1</v>
      </c>
      <c r="O305" s="22" t="str">
        <f t="shared" ref="O305" si="3259">IF(ISERR(N305),D304,N305)</f>
        <v>CB. 5.3.1</v>
      </c>
      <c r="P305" s="22" t="str">
        <f t="shared" ref="P305:P306" si="3260">TRIM(F305&amp;"")</f>
        <v>CB. 5.3.1 -Yes</v>
      </c>
      <c r="Q305" s="22" t="str">
        <f t="shared" ref="Q305:Q306" si="3261">TRIM(G305&amp;"")</f>
        <v>None</v>
      </c>
      <c r="R305" s="9">
        <f t="shared" ref="R305:R306" si="3262">VLOOKUP(F305,$AI$2:$AM$5000,5,FALSE)</f>
        <v>2</v>
      </c>
      <c r="S305" s="9">
        <f t="shared" ref="S305:S306" si="3263">IF(ISNA(R305),0,R305)</f>
        <v>2</v>
      </c>
      <c r="T305" s="9">
        <f t="shared" ref="T305:T306" si="3264">VLOOKUP(F305,$AI$2:$AL$5000,4,FALSE)</f>
        <v>2</v>
      </c>
      <c r="U305" s="9">
        <f t="shared" ref="U305:U306" si="3265">IF(ISNA(T305),0,T305)</f>
        <v>2</v>
      </c>
      <c r="X305" s="9">
        <f t="shared" ref="X305:X306" si="3266">VLOOKUP(F305,$AI$2:$AL$5000,3,FALSE)</f>
        <v>5783311</v>
      </c>
      <c r="Y305" s="348"/>
      <c r="Z305" s="9">
        <f>SUM(Y$7:Y305)</f>
        <v>0</v>
      </c>
      <c r="AC305" s="349">
        <f t="shared" ref="AC305" si="3267">IF(ISNA(VLOOKUP(F305,$AI$2:$AS$5000,11,FALSE)),"", VLOOKUP(F305,$AI$2:$AS$5000,11,FALSE))</f>
        <v>0</v>
      </c>
      <c r="AI305" s="327" t="s">
        <v>2062</v>
      </c>
      <c r="AJ305" s="327">
        <v>1805020</v>
      </c>
      <c r="AK305" s="327">
        <v>5782896</v>
      </c>
      <c r="AL305" s="327">
        <v>2</v>
      </c>
      <c r="AM305" s="327">
        <v>2</v>
      </c>
      <c r="AN305" s="327">
        <v>21</v>
      </c>
      <c r="AO305" s="327">
        <v>1</v>
      </c>
      <c r="AP305" s="327">
        <v>0</v>
      </c>
      <c r="AQ305" s="327">
        <v>0</v>
      </c>
      <c r="AR305" s="327">
        <v>0</v>
      </c>
      <c r="AS305" s="327"/>
    </row>
    <row r="306" spans="1:50" ht="26.25" thickBot="1">
      <c r="A306" s="211">
        <f t="shared" si="2821"/>
        <v>0</v>
      </c>
      <c r="B306" s="23" t="str">
        <f t="shared" ref="B306:D306" si="3268">B304</f>
        <v>GGFV52FA</v>
      </c>
      <c r="C306" s="219" t="str">
        <f t="shared" si="3268"/>
        <v>Major Must</v>
      </c>
      <c r="D306" s="45" t="str">
        <f t="shared" si="3268"/>
        <v>CB. 5.3.1</v>
      </c>
      <c r="E306" s="24" t="str">
        <f>Labels!$C$104</f>
        <v>Answer 2 / Evidence</v>
      </c>
      <c r="F306" s="221"/>
      <c r="G306" s="222"/>
      <c r="H306" s="25" t="str">
        <f t="shared" si="3253"/>
        <v/>
      </c>
      <c r="I306" s="25" t="str">
        <f t="shared" si="3254"/>
        <v/>
      </c>
      <c r="J306" s="25" t="str">
        <f t="shared" si="3255"/>
        <v/>
      </c>
      <c r="K306" s="25" t="str">
        <f t="shared" si="3256"/>
        <v>X</v>
      </c>
      <c r="L306" s="27" t="str">
        <f t="shared" ref="L306" si="3269">L304</f>
        <v/>
      </c>
      <c r="M306" s="21"/>
      <c r="N306" s="22" t="e">
        <f t="shared" si="3258"/>
        <v>#VALUE!</v>
      </c>
      <c r="O306" s="22" t="str">
        <f t="shared" ref="O306" si="3270">IF(ISERR(N306),D304,N306)</f>
        <v>CB. 5.3.1</v>
      </c>
      <c r="P306" s="22" t="str">
        <f t="shared" si="3260"/>
        <v/>
      </c>
      <c r="Q306" s="22" t="str">
        <f t="shared" si="3261"/>
        <v/>
      </c>
      <c r="R306" s="9" t="e">
        <f t="shared" si="3262"/>
        <v>#N/A</v>
      </c>
      <c r="S306" s="9">
        <f t="shared" si="3263"/>
        <v>0</v>
      </c>
      <c r="T306" s="9" t="e">
        <f t="shared" si="3264"/>
        <v>#N/A</v>
      </c>
      <c r="U306" s="9">
        <f t="shared" si="3265"/>
        <v>0</v>
      </c>
      <c r="V306" s="9">
        <f t="shared" ref="V306" si="3271">IF(U306=0,U305,U306)</f>
        <v>2</v>
      </c>
      <c r="W306" s="346">
        <v>2</v>
      </c>
      <c r="X306" s="9" t="e">
        <f t="shared" si="3266"/>
        <v>#N/A</v>
      </c>
      <c r="Y306" s="348"/>
      <c r="Z306" s="9">
        <f>SUM(Y$7:Y306)</f>
        <v>0</v>
      </c>
      <c r="AE306" s="9">
        <f t="shared" ref="AE306" si="3272">MIN(AH306,V306)</f>
        <v>2</v>
      </c>
      <c r="AH306" s="9">
        <v>2</v>
      </c>
      <c r="AI306" s="327" t="s">
        <v>2063</v>
      </c>
      <c r="AJ306" s="327">
        <v>1805021</v>
      </c>
      <c r="AK306" s="327">
        <v>5782901</v>
      </c>
      <c r="AL306" s="327">
        <v>0</v>
      </c>
      <c r="AM306" s="327">
        <v>6</v>
      </c>
      <c r="AN306" s="327">
        <v>21</v>
      </c>
      <c r="AO306" s="327">
        <v>1</v>
      </c>
      <c r="AP306" s="327">
        <v>0</v>
      </c>
      <c r="AQ306" s="327">
        <v>1</v>
      </c>
      <c r="AR306" s="327">
        <v>0</v>
      </c>
      <c r="AS306" s="327"/>
      <c r="AU306" s="9">
        <v>0</v>
      </c>
      <c r="AV306" s="9">
        <f>U305</f>
        <v>2</v>
      </c>
    </row>
    <row r="307" spans="1:50" ht="63.75">
      <c r="A307" s="211">
        <f t="shared" si="2821"/>
        <v>0</v>
      </c>
      <c r="B307" s="67" t="s">
        <v>1158</v>
      </c>
      <c r="C307" s="142" t="s">
        <v>1094</v>
      </c>
      <c r="D307" s="43" t="s">
        <v>2573</v>
      </c>
      <c r="E307" s="217" t="str">
        <f>Labels!$C$54</f>
        <v>Control Point</v>
      </c>
      <c r="F307" s="26" t="s">
        <v>2574</v>
      </c>
      <c r="G307" s="30" t="str">
        <f>IF(OR(ISERR(P308),ISERR(P309),ISERR(Q308),ISERR(Q309)),Labels!$C$94,Q307)</f>
        <v>Input Accepted</v>
      </c>
      <c r="H307" s="15" t="str">
        <f t="shared" ref="H307" si="3273">IF(F308&lt;&gt;"",IF(TRIM(VLOOKUP(F308,$AI$2:$AR$5000,8,FALSE))="1","X",""),"")</f>
        <v/>
      </c>
      <c r="I307" s="15" t="str">
        <f t="shared" ref="I307" si="3274">IF(F308&lt;&gt;"",IF(TRIM(VLOOKUP(F308,$AI$2:$AR$5000,9,FALSE))="1","X",""),"")</f>
        <v/>
      </c>
      <c r="J307" s="15" t="str">
        <f t="shared" ref="J307" si="3275">IF(TRIM(""&amp;G309)&lt;&gt;"","X","")</f>
        <v/>
      </c>
      <c r="K307" s="15" t="str">
        <f t="shared" ref="K307" si="3276">IF(TRIM(""&amp;G308)&lt;&gt;"","X","")</f>
        <v>X</v>
      </c>
      <c r="L307" s="31" t="str">
        <f>IF(G307&lt;&gt;Labels!$C$92,"X","")</f>
        <v/>
      </c>
      <c r="M307" s="16"/>
      <c r="N307" s="17">
        <v>1805174</v>
      </c>
      <c r="O307" s="17">
        <v>15573</v>
      </c>
      <c r="P307" s="17"/>
      <c r="Q307" s="22" t="str">
        <f>IF(F308="",Labels!$C$93,R307)</f>
        <v>Input Accepted</v>
      </c>
      <c r="R307" s="9" t="str">
        <f t="shared" ref="R307" si="3277"><![CDATA[IF(OR(O308&""<>D307&"",O309&""<>D307&""),"You are not allowed to copy cells in the answer column. Press Ctrl-z immediately to attempt to fix this error.",S307)]]></f>
        <v>Input Accepted</v>
      </c>
      <c r="S307" s="9" t="str">
        <f>IF(AND(OR(H307="X",S308=6,C307=Labels!$C$49,C307=Labels!$C$46,AX307="Y"),Q308=""),Labels!$C$95,T307)</f>
        <v>Input Accepted</v>
      </c>
      <c r="T307" s="345" t="str">
        <f>IF(OR(S309=6,AND(S309&gt;0,S308=6)),Labels!$C$96,IF(S309=1,Labels!$C$143,U307))</f>
        <v>Input Accepted</v>
      </c>
      <c r="U307" s="9" t="str">
        <f>IF(AND(S309&gt;0,U309&lt;=U308),Labels!C$97,V307)</f>
        <v>Input Accepted</v>
      </c>
      <c r="V307" s="9" t="str">
        <f>IF(AND(S309&gt;0,Q309=""),Labels!$C$98,W307)</f>
        <v>Input Accepted</v>
      </c>
      <c r="W307" s="9" t="str">
        <f>IF(AND(S309=0,Q309&lt;&gt;""),Labels!$C$99,Labels!$C$92)</f>
        <v>Input Accepted</v>
      </c>
      <c r="Y307" s="9">
        <f t="shared" ref="Y307" si="3278">IF(H307="X",1,0)</f>
        <v>0</v>
      </c>
      <c r="Z307" s="9">
        <f>SUM(Y$7:Y307)</f>
        <v>0</v>
      </c>
      <c r="AA307" s="9" t="str">
        <f t="shared" ref="AA307" si="3279">Q308</f>
        <v>None</v>
      </c>
      <c r="AB307" s="9">
        <f t="shared" ref="AB307" si="3280">VLOOKUP(P308,$AI$2:$AN$5000,6,FALSE)</f>
        <v>21</v>
      </c>
      <c r="AC307" s="9" t="str">
        <f t="shared" ref="AC307" si="3281">Q309</f>
        <v/>
      </c>
      <c r="AD307" s="9">
        <f t="shared" ref="AD307" si="3282">IF(TRIM(F308)="",1,0)</f>
        <v>0</v>
      </c>
      <c r="AF307" s="346">
        <f t="shared" ref="AF307" si="3283">SUM($AD$7:$AD$5000)</f>
        <v>0</v>
      </c>
      <c r="AG307" s="9">
        <f>IF(AND(H307="X",C307=Labels!C349),1,0)</f>
        <v>0</v>
      </c>
      <c r="AI307" s="327" t="s">
        <v>2064</v>
      </c>
      <c r="AJ307" s="327">
        <v>1805021</v>
      </c>
      <c r="AK307" s="327">
        <v>5782900</v>
      </c>
      <c r="AL307" s="327">
        <v>0</v>
      </c>
      <c r="AM307" s="327">
        <v>5</v>
      </c>
      <c r="AN307" s="327">
        <v>21</v>
      </c>
      <c r="AO307" s="327">
        <v>0</v>
      </c>
      <c r="AP307" s="327">
        <v>1</v>
      </c>
      <c r="AQ307" s="327">
        <v>0</v>
      </c>
      <c r="AR307" s="327">
        <v>0</v>
      </c>
      <c r="AS307" s="327"/>
      <c r="AX307" s="9" t="s">
        <v>664</v>
      </c>
    </row>
    <row r="308" spans="1:50" ht="25.5">
      <c r="A308" s="211">
        <f t="shared" si="2821"/>
        <v>0</v>
      </c>
      <c r="B308" s="18" t="s">
        <v>1158</v>
      </c>
      <c r="C308" s="218" t="str">
        <f t="shared" ref="C308" si="3284">C307</f>
        <v>Minor Must</v>
      </c>
      <c r="D308" s="44" t="str">
        <f t="shared" ref="D308" si="3285">D307</f>
        <v>CB. 5.3.2</v>
      </c>
      <c r="E308" s="19" t="str">
        <f>Labels!$C$103</f>
        <v>Answer 1 / Comment</v>
      </c>
      <c r="F308" s="62" t="str">
        <f>$AI$278</f>
        <v>CB. 5.3.2 -Yes</v>
      </c>
      <c r="G308" s="46" t="s">
        <v>2826</v>
      </c>
      <c r="H308" s="20" t="str">
        <f t="shared" ref="H308:H309" si="3286">H307</f>
        <v/>
      </c>
      <c r="I308" s="20" t="str">
        <f t="shared" ref="I308:I309" si="3287">I307</f>
        <v/>
      </c>
      <c r="J308" s="20" t="str">
        <f t="shared" ref="J308:J309" si="3288">J307</f>
        <v/>
      </c>
      <c r="K308" s="20" t="str">
        <f t="shared" ref="K308:K309" si="3289">K307</f>
        <v>X</v>
      </c>
      <c r="L308" s="28" t="str">
        <f t="shared" ref="L308" si="3290">L307</f>
        <v/>
      </c>
      <c r="M308" s="21"/>
      <c r="N308" s="22" t="str">
        <f t="shared" ref="N308:N309" si="3291">LEFT(F308,FIND(" -",F308)-1)</f>
        <v>CB. 5.3.2</v>
      </c>
      <c r="O308" s="22" t="str">
        <f t="shared" ref="O308" si="3292">IF(ISERR(N308),D307,N308)</f>
        <v>CB. 5.3.2</v>
      </c>
      <c r="P308" s="22" t="str">
        <f t="shared" ref="P308:P309" si="3293">TRIM(F308&amp;"")</f>
        <v>CB. 5.3.2 -Yes</v>
      </c>
      <c r="Q308" s="22" t="str">
        <f t="shared" ref="Q308:Q309" si="3294">TRIM(G308&amp;"")</f>
        <v>None</v>
      </c>
      <c r="R308" s="9">
        <f t="shared" ref="R308:R309" si="3295">VLOOKUP(F308,$AI$2:$AM$5000,5,FALSE)</f>
        <v>2</v>
      </c>
      <c r="S308" s="9">
        <f t="shared" ref="S308:S309" si="3296">IF(ISNA(R308),0,R308)</f>
        <v>2</v>
      </c>
      <c r="T308" s="9">
        <f t="shared" ref="T308:T309" si="3297">VLOOKUP(F308,$AI$2:$AL$5000,4,FALSE)</f>
        <v>2</v>
      </c>
      <c r="U308" s="9">
        <f t="shared" ref="U308:U309" si="3298">IF(ISNA(T308),0,T308)</f>
        <v>2</v>
      </c>
      <c r="X308" s="9">
        <f t="shared" ref="X308:X309" si="3299">VLOOKUP(F308,$AI$2:$AL$5000,3,FALSE)</f>
        <v>5783314</v>
      </c>
      <c r="Y308" s="348"/>
      <c r="Z308" s="9">
        <f>SUM(Y$7:Y308)</f>
        <v>0</v>
      </c>
      <c r="AC308" s="349">
        <f t="shared" ref="AC308" si="3300">IF(ISNA(VLOOKUP(F308,$AI$2:$AS$5000,11,FALSE)),"", VLOOKUP(F308,$AI$2:$AS$5000,11,FALSE))</f>
        <v>0</v>
      </c>
      <c r="AI308" s="327" t="s">
        <v>2065</v>
      </c>
      <c r="AJ308" s="327">
        <v>1805021</v>
      </c>
      <c r="AK308" s="327">
        <v>5782899</v>
      </c>
      <c r="AL308" s="327">
        <v>2</v>
      </c>
      <c r="AM308" s="327">
        <v>2</v>
      </c>
      <c r="AN308" s="327">
        <v>21</v>
      </c>
      <c r="AO308" s="327">
        <v>1</v>
      </c>
      <c r="AP308" s="327">
        <v>0</v>
      </c>
      <c r="AQ308" s="327">
        <v>0</v>
      </c>
      <c r="AR308" s="327">
        <v>0</v>
      </c>
      <c r="AS308" s="327"/>
    </row>
    <row r="309" spans="1:50" ht="26.25" thickBot="1">
      <c r="A309" s="211">
        <f t="shared" si="2821"/>
        <v>0</v>
      </c>
      <c r="B309" s="23" t="str">
        <f t="shared" ref="B309:D309" si="3301">B307</f>
        <v>GGFV52FA</v>
      </c>
      <c r="C309" s="219" t="str">
        <f t="shared" si="3301"/>
        <v>Minor Must</v>
      </c>
      <c r="D309" s="45" t="str">
        <f t="shared" si="3301"/>
        <v>CB. 5.3.2</v>
      </c>
      <c r="E309" s="24" t="str">
        <f>Labels!$C$104</f>
        <v>Answer 2 / Evidence</v>
      </c>
      <c r="F309" s="221"/>
      <c r="G309" s="222"/>
      <c r="H309" s="25" t="str">
        <f t="shared" si="3286"/>
        <v/>
      </c>
      <c r="I309" s="25" t="str">
        <f t="shared" si="3287"/>
        <v/>
      </c>
      <c r="J309" s="25" t="str">
        <f t="shared" si="3288"/>
        <v/>
      </c>
      <c r="K309" s="25" t="str">
        <f t="shared" si="3289"/>
        <v>X</v>
      </c>
      <c r="L309" s="27" t="str">
        <f t="shared" ref="L309" si="3302">L307</f>
        <v/>
      </c>
      <c r="M309" s="21"/>
      <c r="N309" s="22" t="e">
        <f t="shared" si="3291"/>
        <v>#VALUE!</v>
      </c>
      <c r="O309" s="22" t="str">
        <f t="shared" ref="O309" si="3303">IF(ISERR(N309),D307,N309)</f>
        <v>CB. 5.3.2</v>
      </c>
      <c r="P309" s="22" t="str">
        <f t="shared" si="3293"/>
        <v/>
      </c>
      <c r="Q309" s="22" t="str">
        <f t="shared" si="3294"/>
        <v/>
      </c>
      <c r="R309" s="9" t="e">
        <f t="shared" si="3295"/>
        <v>#N/A</v>
      </c>
      <c r="S309" s="9">
        <f t="shared" si="3296"/>
        <v>0</v>
      </c>
      <c r="T309" s="9" t="e">
        <f t="shared" si="3297"/>
        <v>#N/A</v>
      </c>
      <c r="U309" s="9">
        <f t="shared" si="3298"/>
        <v>0</v>
      </c>
      <c r="V309" s="9">
        <f t="shared" ref="V309" si="3304">IF(U309=0,U308,U309)</f>
        <v>2</v>
      </c>
      <c r="W309" s="346">
        <v>2</v>
      </c>
      <c r="X309" s="9" t="e">
        <f t="shared" si="3299"/>
        <v>#N/A</v>
      </c>
      <c r="Y309" s="348"/>
      <c r="Z309" s="9">
        <f>SUM(Y$7:Y309)</f>
        <v>0</v>
      </c>
      <c r="AE309" s="9">
        <f t="shared" ref="AE309" si="3305">MIN(AH309,V309)</f>
        <v>2</v>
      </c>
      <c r="AH309" s="9">
        <v>2</v>
      </c>
      <c r="AI309" s="327" t="s">
        <v>2066</v>
      </c>
      <c r="AJ309" s="327">
        <v>1805022</v>
      </c>
      <c r="AK309" s="327">
        <v>5782904</v>
      </c>
      <c r="AL309" s="327">
        <v>0</v>
      </c>
      <c r="AM309" s="327">
        <v>6</v>
      </c>
      <c r="AN309" s="327">
        <v>21</v>
      </c>
      <c r="AO309" s="327">
        <v>1</v>
      </c>
      <c r="AP309" s="327">
        <v>0</v>
      </c>
      <c r="AQ309" s="327">
        <v>1</v>
      </c>
      <c r="AR309" s="327">
        <v>0</v>
      </c>
      <c r="AS309" s="327"/>
      <c r="AU309" s="9">
        <v>0</v>
      </c>
      <c r="AV309" s="9">
        <f>U308</f>
        <v>2</v>
      </c>
    </row>
    <row r="310" spans="1:50" ht="51">
      <c r="A310" s="211">
        <f t="shared" si="2821"/>
        <v>0</v>
      </c>
      <c r="B310" s="67" t="s">
        <v>1158</v>
      </c>
      <c r="C310" s="142" t="s">
        <v>1094</v>
      </c>
      <c r="D310" s="43" t="s">
        <v>2575</v>
      </c>
      <c r="E310" s="217" t="str">
        <f>Labels!$C$54</f>
        <v>Control Point</v>
      </c>
      <c r="F310" s="26" t="s">
        <v>2576</v>
      </c>
      <c r="G310" s="30" t="str">
        <f>IF(OR(ISERR(P311),ISERR(P312),ISERR(Q311),ISERR(Q312)),Labels!$C$94,Q310)</f>
        <v>Input Accepted</v>
      </c>
      <c r="H310" s="15" t="str">
        <f t="shared" ref="H310" si="3306">IF(F311&lt;&gt;"",IF(TRIM(VLOOKUP(F311,$AI$2:$AR$5000,8,FALSE))="1","X",""),"")</f>
        <v/>
      </c>
      <c r="I310" s="15" t="str">
        <f t="shared" ref="I310" si="3307">IF(F311&lt;&gt;"",IF(TRIM(VLOOKUP(F311,$AI$2:$AR$5000,9,FALSE))="1","X",""),"")</f>
        <v/>
      </c>
      <c r="J310" s="15" t="str">
        <f t="shared" ref="J310" si="3308">IF(TRIM(""&amp;G312)&lt;&gt;"","X","")</f>
        <v/>
      </c>
      <c r="K310" s="15" t="str">
        <f t="shared" ref="K310" si="3309">IF(TRIM(""&amp;G311)&lt;&gt;"","X","")</f>
        <v>X</v>
      </c>
      <c r="L310" s="31" t="str">
        <f>IF(G310&lt;&gt;Labels!$C$92,"X","")</f>
        <v/>
      </c>
      <c r="M310" s="16"/>
      <c r="N310" s="17">
        <v>1805175</v>
      </c>
      <c r="O310" s="17">
        <v>15573</v>
      </c>
      <c r="P310" s="17"/>
      <c r="Q310" s="22" t="str">
        <f>IF(F311="",Labels!$C$93,R310)</f>
        <v>Input Accepted</v>
      </c>
      <c r="R310" s="9" t="str">
        <f t="shared" ref="R310" si="3310"><![CDATA[IF(OR(O311&""<>D310&"",O312&""<>D310&""),"You are not allowed to copy cells in the answer column. Press Ctrl-z immediately to attempt to fix this error.",S310)]]></f>
        <v>Input Accepted</v>
      </c>
      <c r="S310" s="9" t="str">
        <f>IF(AND(OR(H310="X",S311=6,C310=Labels!$C$49,C310=Labels!$C$46,AX310="Y"),Q311=""),Labels!$C$95,T310)</f>
        <v>Input Accepted</v>
      </c>
      <c r="T310" s="345" t="str">
        <f>IF(OR(S312=6,AND(S312&gt;0,S311=6)),Labels!$C$96,IF(S312=1,Labels!$C$143,U310))</f>
        <v>Input Accepted</v>
      </c>
      <c r="U310" s="9" t="str">
        <f>IF(AND(S312&gt;0,U312&lt;=U311),Labels!C$97,V310)</f>
        <v>Input Accepted</v>
      </c>
      <c r="V310" s="9" t="str">
        <f>IF(AND(S312&gt;0,Q312=""),Labels!$C$98,W310)</f>
        <v>Input Accepted</v>
      </c>
      <c r="W310" s="9" t="str">
        <f>IF(AND(S312=0,Q312&lt;&gt;""),Labels!$C$99,Labels!$C$92)</f>
        <v>Input Accepted</v>
      </c>
      <c r="Y310" s="9">
        <f t="shared" ref="Y310" si="3311">IF(H310="X",1,0)</f>
        <v>0</v>
      </c>
      <c r="Z310" s="9">
        <f>SUM(Y$7:Y310)</f>
        <v>0</v>
      </c>
      <c r="AA310" s="9" t="str">
        <f t="shared" ref="AA310" si="3312">Q311</f>
        <v>None</v>
      </c>
      <c r="AB310" s="9">
        <f t="shared" ref="AB310" si="3313">VLOOKUP(P311,$AI$2:$AN$5000,6,FALSE)</f>
        <v>21</v>
      </c>
      <c r="AC310" s="9" t="str">
        <f t="shared" ref="AC310" si="3314">Q312</f>
        <v/>
      </c>
      <c r="AD310" s="9">
        <f t="shared" ref="AD310" si="3315">IF(TRIM(F311)="",1,0)</f>
        <v>0</v>
      </c>
      <c r="AF310" s="346">
        <f t="shared" ref="AF310" si="3316">SUM($AD$7:$AD$5000)</f>
        <v>0</v>
      </c>
      <c r="AG310" s="9">
        <f>IF(AND(H310="X",C310=Labels!C352),1,0)</f>
        <v>0</v>
      </c>
      <c r="AI310" s="327" t="s">
        <v>2067</v>
      </c>
      <c r="AJ310" s="327">
        <v>1805022</v>
      </c>
      <c r="AK310" s="327">
        <v>5782903</v>
      </c>
      <c r="AL310" s="327">
        <v>0</v>
      </c>
      <c r="AM310" s="327">
        <v>5</v>
      </c>
      <c r="AN310" s="327">
        <v>21</v>
      </c>
      <c r="AO310" s="327">
        <v>0</v>
      </c>
      <c r="AP310" s="327">
        <v>1</v>
      </c>
      <c r="AQ310" s="327">
        <v>0</v>
      </c>
      <c r="AR310" s="327">
        <v>0</v>
      </c>
      <c r="AS310" s="327"/>
      <c r="AX310" s="9" t="s">
        <v>664</v>
      </c>
    </row>
    <row r="311" spans="1:50" ht="25.5">
      <c r="A311" s="211">
        <f t="shared" si="2821"/>
        <v>0</v>
      </c>
      <c r="B311" s="18" t="s">
        <v>1158</v>
      </c>
      <c r="C311" s="218" t="str">
        <f t="shared" ref="C311" si="3317">C310</f>
        <v>Minor Must</v>
      </c>
      <c r="D311" s="44" t="str">
        <f t="shared" ref="D311" si="3318">D310</f>
        <v>CB. 5.3.3</v>
      </c>
      <c r="E311" s="19" t="str">
        <f>Labels!$C$103</f>
        <v>Answer 1 / Comment</v>
      </c>
      <c r="F311" s="62" t="str">
        <f>$AI$281</f>
        <v>CB. 5.3.3 -Yes</v>
      </c>
      <c r="G311" s="46" t="s">
        <v>2826</v>
      </c>
      <c r="H311" s="20" t="str">
        <f t="shared" ref="H311:H312" si="3319">H310</f>
        <v/>
      </c>
      <c r="I311" s="20" t="str">
        <f t="shared" ref="I311:I312" si="3320">I310</f>
        <v/>
      </c>
      <c r="J311" s="20" t="str">
        <f t="shared" ref="J311:J312" si="3321">J310</f>
        <v/>
      </c>
      <c r="K311" s="20" t="str">
        <f t="shared" ref="K311:K312" si="3322">K310</f>
        <v>X</v>
      </c>
      <c r="L311" s="28" t="str">
        <f t="shared" ref="L311" si="3323">L310</f>
        <v/>
      </c>
      <c r="M311" s="21"/>
      <c r="N311" s="22" t="str">
        <f t="shared" ref="N311:N312" si="3324">LEFT(F311,FIND(" -",F311)-1)</f>
        <v>CB. 5.3.3</v>
      </c>
      <c r="O311" s="22" t="str">
        <f t="shared" ref="O311" si="3325">IF(ISERR(N311),D310,N311)</f>
        <v>CB. 5.3.3</v>
      </c>
      <c r="P311" s="22" t="str">
        <f t="shared" ref="P311:P312" si="3326">TRIM(F311&amp;"")</f>
        <v>CB. 5.3.3 -Yes</v>
      </c>
      <c r="Q311" s="22" t="str">
        <f t="shared" ref="Q311:Q312" si="3327">TRIM(G311&amp;"")</f>
        <v>None</v>
      </c>
      <c r="R311" s="9">
        <f t="shared" ref="R311:R312" si="3328">VLOOKUP(F311,$AI$2:$AM$5000,5,FALSE)</f>
        <v>2</v>
      </c>
      <c r="S311" s="9">
        <f t="shared" ref="S311:S312" si="3329">IF(ISNA(R311),0,R311)</f>
        <v>2</v>
      </c>
      <c r="T311" s="9">
        <f t="shared" ref="T311:T312" si="3330">VLOOKUP(F311,$AI$2:$AL$5000,4,FALSE)</f>
        <v>2</v>
      </c>
      <c r="U311" s="9">
        <f t="shared" ref="U311:U312" si="3331">IF(ISNA(T311),0,T311)</f>
        <v>2</v>
      </c>
      <c r="X311" s="9">
        <f t="shared" ref="X311:X312" si="3332">VLOOKUP(F311,$AI$2:$AL$5000,3,FALSE)</f>
        <v>5783317</v>
      </c>
      <c r="Y311" s="348"/>
      <c r="Z311" s="9">
        <f>SUM(Y$7:Y311)</f>
        <v>0</v>
      </c>
      <c r="AC311" s="349">
        <f t="shared" ref="AC311" si="3333">IF(ISNA(VLOOKUP(F311,$AI$2:$AS$5000,11,FALSE)),"", VLOOKUP(F311,$AI$2:$AS$5000,11,FALSE))</f>
        <v>0</v>
      </c>
      <c r="AI311" s="327" t="s">
        <v>2068</v>
      </c>
      <c r="AJ311" s="327">
        <v>1805022</v>
      </c>
      <c r="AK311" s="327">
        <v>5782902</v>
      </c>
      <c r="AL311" s="327">
        <v>2</v>
      </c>
      <c r="AM311" s="327">
        <v>2</v>
      </c>
      <c r="AN311" s="327">
        <v>21</v>
      </c>
      <c r="AO311" s="327">
        <v>1</v>
      </c>
      <c r="AP311" s="327">
        <v>0</v>
      </c>
      <c r="AQ311" s="327">
        <v>0</v>
      </c>
      <c r="AR311" s="327">
        <v>0</v>
      </c>
      <c r="AS311" s="327"/>
    </row>
    <row r="312" spans="1:50" ht="26.25" thickBot="1">
      <c r="A312" s="211">
        <f t="shared" si="2821"/>
        <v>0</v>
      </c>
      <c r="B312" s="23" t="str">
        <f t="shared" ref="B312:D312" si="3334">B310</f>
        <v>GGFV52FA</v>
      </c>
      <c r="C312" s="219" t="str">
        <f t="shared" si="3334"/>
        <v>Minor Must</v>
      </c>
      <c r="D312" s="45" t="str">
        <f t="shared" si="3334"/>
        <v>CB. 5.3.3</v>
      </c>
      <c r="E312" s="24" t="str">
        <f>Labels!$C$104</f>
        <v>Answer 2 / Evidence</v>
      </c>
      <c r="F312" s="221"/>
      <c r="G312" s="222"/>
      <c r="H312" s="25" t="str">
        <f t="shared" si="3319"/>
        <v/>
      </c>
      <c r="I312" s="25" t="str">
        <f t="shared" si="3320"/>
        <v/>
      </c>
      <c r="J312" s="25" t="str">
        <f t="shared" si="3321"/>
        <v/>
      </c>
      <c r="K312" s="25" t="str">
        <f t="shared" si="3322"/>
        <v>X</v>
      </c>
      <c r="L312" s="27" t="str">
        <f t="shared" ref="L312" si="3335">L310</f>
        <v/>
      </c>
      <c r="M312" s="21"/>
      <c r="N312" s="22" t="e">
        <f t="shared" si="3324"/>
        <v>#VALUE!</v>
      </c>
      <c r="O312" s="22" t="str">
        <f t="shared" ref="O312" si="3336">IF(ISERR(N312),D310,N312)</f>
        <v>CB. 5.3.3</v>
      </c>
      <c r="P312" s="22" t="str">
        <f t="shared" si="3326"/>
        <v/>
      </c>
      <c r="Q312" s="22" t="str">
        <f t="shared" si="3327"/>
        <v/>
      </c>
      <c r="R312" s="9" t="e">
        <f t="shared" si="3328"/>
        <v>#N/A</v>
      </c>
      <c r="S312" s="9">
        <f t="shared" si="3329"/>
        <v>0</v>
      </c>
      <c r="T312" s="9" t="e">
        <f t="shared" si="3330"/>
        <v>#N/A</v>
      </c>
      <c r="U312" s="9">
        <f t="shared" si="3331"/>
        <v>0</v>
      </c>
      <c r="V312" s="9">
        <f t="shared" ref="V312" si="3337">IF(U312=0,U311,U312)</f>
        <v>2</v>
      </c>
      <c r="W312" s="346">
        <v>2</v>
      </c>
      <c r="X312" s="9" t="e">
        <f t="shared" si="3332"/>
        <v>#N/A</v>
      </c>
      <c r="Y312" s="348"/>
      <c r="Z312" s="9">
        <f>SUM(Y$7:Y312)</f>
        <v>0</v>
      </c>
      <c r="AE312" s="9">
        <f t="shared" ref="AE312" si="3338">MIN(AH312,V312)</f>
        <v>2</v>
      </c>
      <c r="AH312" s="9">
        <v>2</v>
      </c>
      <c r="AI312" s="327" t="s">
        <v>2069</v>
      </c>
      <c r="AJ312" s="327">
        <v>1805023</v>
      </c>
      <c r="AK312" s="327">
        <v>5782907</v>
      </c>
      <c r="AL312" s="327">
        <v>0</v>
      </c>
      <c r="AM312" s="327">
        <v>6</v>
      </c>
      <c r="AN312" s="327">
        <v>21</v>
      </c>
      <c r="AO312" s="327">
        <v>1</v>
      </c>
      <c r="AP312" s="327">
        <v>0</v>
      </c>
      <c r="AQ312" s="327">
        <v>1</v>
      </c>
      <c r="AR312" s="327">
        <v>0</v>
      </c>
      <c r="AS312" s="327"/>
      <c r="AU312" s="9">
        <v>0</v>
      </c>
      <c r="AV312" s="9">
        <f>U311</f>
        <v>2</v>
      </c>
    </row>
    <row r="313" spans="1:50" ht="76.5">
      <c r="A313" s="211">
        <f t="shared" si="2821"/>
        <v>0</v>
      </c>
      <c r="B313" s="67" t="s">
        <v>1158</v>
      </c>
      <c r="C313" s="142" t="s">
        <v>1094</v>
      </c>
      <c r="D313" s="43" t="s">
        <v>2577</v>
      </c>
      <c r="E313" s="217" t="str">
        <f>Labels!$C$54</f>
        <v>Control Point</v>
      </c>
      <c r="F313" s="26" t="s">
        <v>2578</v>
      </c>
      <c r="G313" s="30" t="str">
        <f>IF(OR(ISERR(P314),ISERR(P315),ISERR(Q314),ISERR(Q315)),Labels!$C$94,Q313)</f>
        <v>Input Accepted</v>
      </c>
      <c r="H313" s="15" t="str">
        <f t="shared" ref="H313" si="3339">IF(F314&lt;&gt;"",IF(TRIM(VLOOKUP(F314,$AI$2:$AR$5000,8,FALSE))="1","X",""),"")</f>
        <v/>
      </c>
      <c r="I313" s="15" t="str">
        <f t="shared" ref="I313" si="3340">IF(F314&lt;&gt;"",IF(TRIM(VLOOKUP(F314,$AI$2:$AR$5000,9,FALSE))="1","X",""),"")</f>
        <v/>
      </c>
      <c r="J313" s="15" t="str">
        <f t="shared" ref="J313" si="3341">IF(TRIM(""&amp;G315)&lt;&gt;"","X","")</f>
        <v/>
      </c>
      <c r="K313" s="15" t="str">
        <f t="shared" ref="K313" si="3342">IF(TRIM(""&amp;G314)&lt;&gt;"","X","")</f>
        <v>X</v>
      </c>
      <c r="L313" s="31" t="str">
        <f>IF(G313&lt;&gt;Labels!$C$92,"X","")</f>
        <v/>
      </c>
      <c r="M313" s="16"/>
      <c r="N313" s="17">
        <v>1805176</v>
      </c>
      <c r="O313" s="17">
        <v>15573</v>
      </c>
      <c r="P313" s="17"/>
      <c r="Q313" s="22" t="str">
        <f>IF(F314="",Labels!$C$93,R313)</f>
        <v>Input Accepted</v>
      </c>
      <c r="R313" s="9" t="str">
        <f t="shared" ref="R313" si="3343"><![CDATA[IF(OR(O314&""<>D313&"",O315&""<>D313&""),"You are not allowed to copy cells in the answer column. Press Ctrl-z immediately to attempt to fix this error.",S313)]]></f>
        <v>Input Accepted</v>
      </c>
      <c r="S313" s="9" t="str">
        <f>IF(AND(OR(H313="X",S314=6,C313=Labels!$C$49,C313=Labels!$C$46,AX313="Y"),Q314=""),Labels!$C$95,T313)</f>
        <v>Input Accepted</v>
      </c>
      <c r="T313" s="345" t="str">
        <f>IF(OR(S315=6,AND(S315&gt;0,S314=6)),Labels!$C$96,IF(S315=1,Labels!$C$143,U313))</f>
        <v>Input Accepted</v>
      </c>
      <c r="U313" s="9" t="str">
        <f>IF(AND(S315&gt;0,U315&lt;=U314),Labels!C$97,V313)</f>
        <v>Input Accepted</v>
      </c>
      <c r="V313" s="9" t="str">
        <f>IF(AND(S315&gt;0,Q315=""),Labels!$C$98,W313)</f>
        <v>Input Accepted</v>
      </c>
      <c r="W313" s="9" t="str">
        <f>IF(AND(S315=0,Q315&lt;&gt;""),Labels!$C$99,Labels!$C$92)</f>
        <v>Input Accepted</v>
      </c>
      <c r="Y313" s="9">
        <f t="shared" ref="Y313" si="3344">IF(H313="X",1,0)</f>
        <v>0</v>
      </c>
      <c r="Z313" s="9">
        <f>SUM(Y$7:Y313)</f>
        <v>0</v>
      </c>
      <c r="AA313" s="9" t="str">
        <f t="shared" ref="AA313" si="3345">Q314</f>
        <v>None</v>
      </c>
      <c r="AB313" s="9">
        <f t="shared" ref="AB313" si="3346">VLOOKUP(P314,$AI$2:$AN$5000,6,FALSE)</f>
        <v>21</v>
      </c>
      <c r="AC313" s="9" t="str">
        <f t="shared" ref="AC313" si="3347">Q315</f>
        <v/>
      </c>
      <c r="AD313" s="9">
        <f t="shared" ref="AD313" si="3348">IF(TRIM(F314)="",1,0)</f>
        <v>0</v>
      </c>
      <c r="AF313" s="346">
        <f t="shared" ref="AF313" si="3349">SUM($AD$7:$AD$5000)</f>
        <v>0</v>
      </c>
      <c r="AG313" s="9">
        <f>IF(AND(H313="X",C313=Labels!C355),1,0)</f>
        <v>0</v>
      </c>
      <c r="AI313" s="327" t="s">
        <v>2070</v>
      </c>
      <c r="AJ313" s="327">
        <v>1805023</v>
      </c>
      <c r="AK313" s="327">
        <v>5782906</v>
      </c>
      <c r="AL313" s="327">
        <v>0</v>
      </c>
      <c r="AM313" s="327">
        <v>5</v>
      </c>
      <c r="AN313" s="327">
        <v>21</v>
      </c>
      <c r="AO313" s="327">
        <v>0</v>
      </c>
      <c r="AP313" s="327">
        <v>1</v>
      </c>
      <c r="AQ313" s="327">
        <v>0</v>
      </c>
      <c r="AR313" s="327">
        <v>0</v>
      </c>
      <c r="AS313" s="327"/>
      <c r="AX313" s="9" t="s">
        <v>664</v>
      </c>
    </row>
    <row r="314" spans="1:50" ht="25.5">
      <c r="A314" s="211">
        <f t="shared" si="2821"/>
        <v>0</v>
      </c>
      <c r="B314" s="18" t="s">
        <v>1158</v>
      </c>
      <c r="C314" s="218" t="str">
        <f t="shared" ref="C314" si="3350">C313</f>
        <v>Minor Must</v>
      </c>
      <c r="D314" s="44" t="str">
        <f t="shared" ref="D314" si="3351">D313</f>
        <v>CB. 5.3.4</v>
      </c>
      <c r="E314" s="19" t="str">
        <f>Labels!$C$103</f>
        <v>Answer 1 / Comment</v>
      </c>
      <c r="F314" s="62" t="str">
        <f>$AI$284</f>
        <v>CB. 5.3.4 -Yes</v>
      </c>
      <c r="G314" s="46" t="s">
        <v>2826</v>
      </c>
      <c r="H314" s="20" t="str">
        <f t="shared" ref="H314:H315" si="3352">H313</f>
        <v/>
      </c>
      <c r="I314" s="20" t="str">
        <f t="shared" ref="I314:I315" si="3353">I313</f>
        <v/>
      </c>
      <c r="J314" s="20" t="str">
        <f t="shared" ref="J314:J315" si="3354">J313</f>
        <v/>
      </c>
      <c r="K314" s="20" t="str">
        <f t="shared" ref="K314:K315" si="3355">K313</f>
        <v>X</v>
      </c>
      <c r="L314" s="28" t="str">
        <f t="shared" ref="L314" si="3356">L313</f>
        <v/>
      </c>
      <c r="M314" s="21"/>
      <c r="N314" s="22" t="str">
        <f t="shared" ref="N314:N315" si="3357">LEFT(F314,FIND(" -",F314)-1)</f>
        <v>CB. 5.3.4</v>
      </c>
      <c r="O314" s="22" t="str">
        <f t="shared" ref="O314" si="3358">IF(ISERR(N314),D313,N314)</f>
        <v>CB. 5.3.4</v>
      </c>
      <c r="P314" s="22" t="str">
        <f t="shared" ref="P314:P315" si="3359">TRIM(F314&amp;"")</f>
        <v>CB. 5.3.4 -Yes</v>
      </c>
      <c r="Q314" s="22" t="str">
        <f t="shared" ref="Q314:Q315" si="3360">TRIM(G314&amp;"")</f>
        <v>None</v>
      </c>
      <c r="R314" s="9">
        <f t="shared" ref="R314:R315" si="3361">VLOOKUP(F314,$AI$2:$AM$5000,5,FALSE)</f>
        <v>2</v>
      </c>
      <c r="S314" s="9">
        <f t="shared" ref="S314:S315" si="3362">IF(ISNA(R314),0,R314)</f>
        <v>2</v>
      </c>
      <c r="T314" s="9">
        <f t="shared" ref="T314:T315" si="3363">VLOOKUP(F314,$AI$2:$AL$5000,4,FALSE)</f>
        <v>2</v>
      </c>
      <c r="U314" s="9">
        <f t="shared" ref="U314:U315" si="3364">IF(ISNA(T314),0,T314)</f>
        <v>2</v>
      </c>
      <c r="X314" s="9">
        <f t="shared" ref="X314:X315" si="3365">VLOOKUP(F314,$AI$2:$AL$5000,3,FALSE)</f>
        <v>5783320</v>
      </c>
      <c r="Y314" s="348"/>
      <c r="Z314" s="9">
        <f>SUM(Y$7:Y314)</f>
        <v>0</v>
      </c>
      <c r="AC314" s="349">
        <f t="shared" ref="AC314" si="3366">IF(ISNA(VLOOKUP(F314,$AI$2:$AS$5000,11,FALSE)),"", VLOOKUP(F314,$AI$2:$AS$5000,11,FALSE))</f>
        <v>0</v>
      </c>
      <c r="AI314" s="327" t="s">
        <v>2071</v>
      </c>
      <c r="AJ314" s="327">
        <v>1805023</v>
      </c>
      <c r="AK314" s="327">
        <v>5782905</v>
      </c>
      <c r="AL314" s="327">
        <v>2</v>
      </c>
      <c r="AM314" s="327">
        <v>2</v>
      </c>
      <c r="AN314" s="327">
        <v>21</v>
      </c>
      <c r="AO314" s="327">
        <v>1</v>
      </c>
      <c r="AP314" s="327">
        <v>0</v>
      </c>
      <c r="AQ314" s="327">
        <v>0</v>
      </c>
      <c r="AR314" s="327">
        <v>0</v>
      </c>
      <c r="AS314" s="327"/>
    </row>
    <row r="315" spans="1:50" ht="26.25" thickBot="1">
      <c r="A315" s="211">
        <f t="shared" si="2821"/>
        <v>0</v>
      </c>
      <c r="B315" s="23" t="str">
        <f t="shared" ref="B315:D315" si="3367">B313</f>
        <v>GGFV52FA</v>
      </c>
      <c r="C315" s="219" t="str">
        <f t="shared" si="3367"/>
        <v>Minor Must</v>
      </c>
      <c r="D315" s="45" t="str">
        <f t="shared" si="3367"/>
        <v>CB. 5.3.4</v>
      </c>
      <c r="E315" s="24" t="str">
        <f>Labels!$C$104</f>
        <v>Answer 2 / Evidence</v>
      </c>
      <c r="F315" s="221"/>
      <c r="G315" s="222"/>
      <c r="H315" s="25" t="str">
        <f t="shared" si="3352"/>
        <v/>
      </c>
      <c r="I315" s="25" t="str">
        <f t="shared" si="3353"/>
        <v/>
      </c>
      <c r="J315" s="25" t="str">
        <f t="shared" si="3354"/>
        <v/>
      </c>
      <c r="K315" s="25" t="str">
        <f t="shared" si="3355"/>
        <v>X</v>
      </c>
      <c r="L315" s="27" t="str">
        <f t="shared" ref="L315" si="3368">L313</f>
        <v/>
      </c>
      <c r="M315" s="21"/>
      <c r="N315" s="22" t="e">
        <f t="shared" si="3357"/>
        <v>#VALUE!</v>
      </c>
      <c r="O315" s="22" t="str">
        <f t="shared" ref="O315" si="3369">IF(ISERR(N315),D313,N315)</f>
        <v>CB. 5.3.4</v>
      </c>
      <c r="P315" s="22" t="str">
        <f t="shared" si="3359"/>
        <v/>
      </c>
      <c r="Q315" s="22" t="str">
        <f t="shared" si="3360"/>
        <v/>
      </c>
      <c r="R315" s="9" t="e">
        <f t="shared" si="3361"/>
        <v>#N/A</v>
      </c>
      <c r="S315" s="9">
        <f t="shared" si="3362"/>
        <v>0</v>
      </c>
      <c r="T315" s="9" t="e">
        <f t="shared" si="3363"/>
        <v>#N/A</v>
      </c>
      <c r="U315" s="9">
        <f t="shared" si="3364"/>
        <v>0</v>
      </c>
      <c r="V315" s="9">
        <f t="shared" ref="V315" si="3370">IF(U315=0,U314,U315)</f>
        <v>2</v>
      </c>
      <c r="W315" s="346">
        <v>2</v>
      </c>
      <c r="X315" s="9" t="e">
        <f t="shared" si="3365"/>
        <v>#N/A</v>
      </c>
      <c r="Y315" s="348"/>
      <c r="Z315" s="9">
        <f>SUM(Y$7:Y315)</f>
        <v>0</v>
      </c>
      <c r="AE315" s="9">
        <f t="shared" ref="AE315" si="3371">MIN(AH315,V315)</f>
        <v>2</v>
      </c>
      <c r="AH315" s="9">
        <v>2</v>
      </c>
      <c r="AI315" s="327" t="s">
        <v>2072</v>
      </c>
      <c r="AJ315" s="327">
        <v>1805024</v>
      </c>
      <c r="AK315" s="327">
        <v>5782909</v>
      </c>
      <c r="AL315" s="327">
        <v>0</v>
      </c>
      <c r="AM315" s="327">
        <v>5</v>
      </c>
      <c r="AN315" s="327">
        <v>21</v>
      </c>
      <c r="AO315" s="327">
        <v>0</v>
      </c>
      <c r="AP315" s="327">
        <v>1</v>
      </c>
      <c r="AQ315" s="327">
        <v>0</v>
      </c>
      <c r="AR315" s="327">
        <v>0</v>
      </c>
      <c r="AS315" s="327"/>
      <c r="AU315" s="9">
        <v>0</v>
      </c>
      <c r="AV315" s="9">
        <f>U314</f>
        <v>2</v>
      </c>
    </row>
    <row r="316" spans="1:50" ht="38.25">
      <c r="A316" s="211">
        <f t="shared" si="2821"/>
        <v>0</v>
      </c>
      <c r="B316" s="67" t="s">
        <v>1158</v>
      </c>
      <c r="C316" s="142" t="s">
        <v>1094</v>
      </c>
      <c r="D316" s="43" t="s">
        <v>2579</v>
      </c>
      <c r="E316" s="217" t="str">
        <f>Labels!$C$54</f>
        <v>Control Point</v>
      </c>
      <c r="F316" s="26" t="s">
        <v>2580</v>
      </c>
      <c r="G316" s="30" t="str">
        <f>IF(OR(ISERR(P317),ISERR(P318),ISERR(Q317),ISERR(Q318)),Labels!$C$94,Q316)</f>
        <v>Input Accepted</v>
      </c>
      <c r="H316" s="15" t="str">
        <f t="shared" ref="H316" si="3372">IF(F317&lt;&gt;"",IF(TRIM(VLOOKUP(F317,$AI$2:$AR$5000,8,FALSE))="1","X",""),"")</f>
        <v/>
      </c>
      <c r="I316" s="15" t="str">
        <f t="shared" ref="I316" si="3373">IF(F317&lt;&gt;"",IF(TRIM(VLOOKUP(F317,$AI$2:$AR$5000,9,FALSE))="1","X",""),"")</f>
        <v/>
      </c>
      <c r="J316" s="15" t="str">
        <f t="shared" ref="J316" si="3374">IF(TRIM(""&amp;G318)&lt;&gt;"","X","")</f>
        <v/>
      </c>
      <c r="K316" s="15" t="str">
        <f t="shared" ref="K316" si="3375">IF(TRIM(""&amp;G317)&lt;&gt;"","X","")</f>
        <v>X</v>
      </c>
      <c r="L316" s="31" t="str">
        <f>IF(G316&lt;&gt;Labels!$C$92,"X","")</f>
        <v/>
      </c>
      <c r="M316" s="16"/>
      <c r="N316" s="17">
        <v>1805177</v>
      </c>
      <c r="O316" s="17">
        <v>15573</v>
      </c>
      <c r="P316" s="17"/>
      <c r="Q316" s="22" t="str">
        <f>IF(F317="",Labels!$C$93,R316)</f>
        <v>Input Accepted</v>
      </c>
      <c r="R316" s="9" t="str">
        <f t="shared" ref="R316" si="3376"><![CDATA[IF(OR(O317&""<>D316&"",O318&""<>D316&""),"You are not allowed to copy cells in the answer column. Press Ctrl-z immediately to attempt to fix this error.",S316)]]></f>
        <v>Input Accepted</v>
      </c>
      <c r="S316" s="9" t="str">
        <f>IF(AND(OR(H316="X",S317=6,C316=Labels!$C$49,C316=Labels!$C$46,AX316="Y"),Q317=""),Labels!$C$95,T316)</f>
        <v>Input Accepted</v>
      </c>
      <c r="T316" s="345" t="str">
        <f>IF(OR(S318=6,AND(S318&gt;0,S317=6)),Labels!$C$96,IF(S318=1,Labels!$C$143,U316))</f>
        <v>Input Accepted</v>
      </c>
      <c r="U316" s="9" t="str">
        <f>IF(AND(S318&gt;0,U318&lt;=U317),Labels!C$97,V316)</f>
        <v>Input Accepted</v>
      </c>
      <c r="V316" s="9" t="str">
        <f>IF(AND(S318&gt;0,Q318=""),Labels!$C$98,W316)</f>
        <v>Input Accepted</v>
      </c>
      <c r="W316" s="9" t="str">
        <f>IF(AND(S318=0,Q318&lt;&gt;""),Labels!$C$99,Labels!$C$92)</f>
        <v>Input Accepted</v>
      </c>
      <c r="Y316" s="9">
        <f t="shared" ref="Y316" si="3377">IF(H316="X",1,0)</f>
        <v>0</v>
      </c>
      <c r="Z316" s="9">
        <f>SUM(Y$7:Y316)</f>
        <v>0</v>
      </c>
      <c r="AA316" s="9" t="str">
        <f t="shared" ref="AA316" si="3378">Q317</f>
        <v>None</v>
      </c>
      <c r="AB316" s="9">
        <f t="shared" ref="AB316" si="3379">VLOOKUP(P317,$AI$2:$AN$5000,6,FALSE)</f>
        <v>21</v>
      </c>
      <c r="AC316" s="9" t="str">
        <f t="shared" ref="AC316" si="3380">Q318</f>
        <v/>
      </c>
      <c r="AD316" s="9">
        <f t="shared" ref="AD316" si="3381">IF(TRIM(F317)="",1,0)</f>
        <v>0</v>
      </c>
      <c r="AF316" s="346">
        <f t="shared" ref="AF316" si="3382">SUM($AD$7:$AD$5000)</f>
        <v>0</v>
      </c>
      <c r="AG316" s="9">
        <f>IF(AND(H316="X",C316=Labels!C358),1,0)</f>
        <v>0</v>
      </c>
      <c r="AI316" s="327" t="s">
        <v>2073</v>
      </c>
      <c r="AJ316" s="327">
        <v>1805024</v>
      </c>
      <c r="AK316" s="327">
        <v>5782908</v>
      </c>
      <c r="AL316" s="327">
        <v>2</v>
      </c>
      <c r="AM316" s="327">
        <v>2</v>
      </c>
      <c r="AN316" s="327">
        <v>21</v>
      </c>
      <c r="AO316" s="327">
        <v>1</v>
      </c>
      <c r="AP316" s="327">
        <v>0</v>
      </c>
      <c r="AQ316" s="327">
        <v>0</v>
      </c>
      <c r="AR316" s="327">
        <v>0</v>
      </c>
      <c r="AS316" s="327"/>
      <c r="AX316" s="9" t="s">
        <v>664</v>
      </c>
    </row>
    <row r="317" spans="1:50" ht="25.5">
      <c r="A317" s="211">
        <f t="shared" si="2821"/>
        <v>0</v>
      </c>
      <c r="B317" s="18" t="s">
        <v>1158</v>
      </c>
      <c r="C317" s="218" t="str">
        <f t="shared" ref="C317" si="3383">C316</f>
        <v>Minor Must</v>
      </c>
      <c r="D317" s="44" t="str">
        <f t="shared" ref="D317" si="3384">D316</f>
        <v>CB. 5.3.5</v>
      </c>
      <c r="E317" s="19" t="str">
        <f>Labels!$C$103</f>
        <v>Answer 1 / Comment</v>
      </c>
      <c r="F317" s="62" t="str">
        <f>$AI$287</f>
        <v>CB. 5.3.5 -Yes</v>
      </c>
      <c r="G317" s="46" t="s">
        <v>2826</v>
      </c>
      <c r="H317" s="20" t="str">
        <f t="shared" ref="H317:H318" si="3385">H316</f>
        <v/>
      </c>
      <c r="I317" s="20" t="str">
        <f t="shared" ref="I317:I318" si="3386">I316</f>
        <v/>
      </c>
      <c r="J317" s="20" t="str">
        <f t="shared" ref="J317:J318" si="3387">J316</f>
        <v/>
      </c>
      <c r="K317" s="20" t="str">
        <f t="shared" ref="K317:K318" si="3388">K316</f>
        <v>X</v>
      </c>
      <c r="L317" s="28" t="str">
        <f t="shared" ref="L317" si="3389">L316</f>
        <v/>
      </c>
      <c r="M317" s="21"/>
      <c r="N317" s="22" t="str">
        <f t="shared" ref="N317:N318" si="3390">LEFT(F317,FIND(" -",F317)-1)</f>
        <v>CB. 5.3.5</v>
      </c>
      <c r="O317" s="22" t="str">
        <f t="shared" ref="O317" si="3391">IF(ISERR(N317),D316,N317)</f>
        <v>CB. 5.3.5</v>
      </c>
      <c r="P317" s="22" t="str">
        <f t="shared" ref="P317:P318" si="3392">TRIM(F317&amp;"")</f>
        <v>CB. 5.3.5 -Yes</v>
      </c>
      <c r="Q317" s="22" t="str">
        <f t="shared" ref="Q317:Q318" si="3393">TRIM(G317&amp;"")</f>
        <v>None</v>
      </c>
      <c r="R317" s="9">
        <f t="shared" ref="R317:R318" si="3394">VLOOKUP(F317,$AI$2:$AM$5000,5,FALSE)</f>
        <v>2</v>
      </c>
      <c r="S317" s="9">
        <f t="shared" ref="S317:S318" si="3395">IF(ISNA(R317),0,R317)</f>
        <v>2</v>
      </c>
      <c r="T317" s="9">
        <f t="shared" ref="T317:T318" si="3396">VLOOKUP(F317,$AI$2:$AL$5000,4,FALSE)</f>
        <v>2</v>
      </c>
      <c r="U317" s="9">
        <f t="shared" ref="U317:U318" si="3397">IF(ISNA(T317),0,T317)</f>
        <v>2</v>
      </c>
      <c r="X317" s="9">
        <f t="shared" ref="X317:X318" si="3398">VLOOKUP(F317,$AI$2:$AL$5000,3,FALSE)</f>
        <v>5783323</v>
      </c>
      <c r="Y317" s="348"/>
      <c r="Z317" s="9">
        <f>SUM(Y$7:Y317)</f>
        <v>0</v>
      </c>
      <c r="AC317" s="349">
        <f t="shared" ref="AC317" si="3399">IF(ISNA(VLOOKUP(F317,$AI$2:$AS$5000,11,FALSE)),"", VLOOKUP(F317,$AI$2:$AS$5000,11,FALSE))</f>
        <v>0</v>
      </c>
      <c r="AI317" s="327" t="s">
        <v>2074</v>
      </c>
      <c r="AJ317" s="327">
        <v>1805025</v>
      </c>
      <c r="AK317" s="327">
        <v>5782911</v>
      </c>
      <c r="AL317" s="327">
        <v>0</v>
      </c>
      <c r="AM317" s="327">
        <v>5</v>
      </c>
      <c r="AN317" s="327">
        <v>21</v>
      </c>
      <c r="AO317" s="327">
        <v>0</v>
      </c>
      <c r="AP317" s="327">
        <v>1</v>
      </c>
      <c r="AQ317" s="327">
        <v>0</v>
      </c>
      <c r="AR317" s="327">
        <v>0</v>
      </c>
      <c r="AS317" s="327"/>
    </row>
    <row r="318" spans="1:50" ht="26.25" thickBot="1">
      <c r="A318" s="211">
        <f t="shared" si="2821"/>
        <v>0</v>
      </c>
      <c r="B318" s="23" t="str">
        <f t="shared" ref="B318:D318" si="3400">B316</f>
        <v>GGFV52FA</v>
      </c>
      <c r="C318" s="219" t="str">
        <f t="shared" si="3400"/>
        <v>Minor Must</v>
      </c>
      <c r="D318" s="45" t="str">
        <f t="shared" si="3400"/>
        <v>CB. 5.3.5</v>
      </c>
      <c r="E318" s="24" t="str">
        <f>Labels!$C$104</f>
        <v>Answer 2 / Evidence</v>
      </c>
      <c r="F318" s="221"/>
      <c r="G318" s="222"/>
      <c r="H318" s="25" t="str">
        <f t="shared" si="3385"/>
        <v/>
      </c>
      <c r="I318" s="25" t="str">
        <f t="shared" si="3386"/>
        <v/>
      </c>
      <c r="J318" s="25" t="str">
        <f t="shared" si="3387"/>
        <v/>
      </c>
      <c r="K318" s="25" t="str">
        <f t="shared" si="3388"/>
        <v>X</v>
      </c>
      <c r="L318" s="27" t="str">
        <f t="shared" ref="L318" si="3401">L316</f>
        <v/>
      </c>
      <c r="M318" s="21"/>
      <c r="N318" s="22" t="e">
        <f t="shared" si="3390"/>
        <v>#VALUE!</v>
      </c>
      <c r="O318" s="22" t="str">
        <f t="shared" ref="O318" si="3402">IF(ISERR(N318),D316,N318)</f>
        <v>CB. 5.3.5</v>
      </c>
      <c r="P318" s="22" t="str">
        <f t="shared" si="3392"/>
        <v/>
      </c>
      <c r="Q318" s="22" t="str">
        <f t="shared" si="3393"/>
        <v/>
      </c>
      <c r="R318" s="9" t="e">
        <f t="shared" si="3394"/>
        <v>#N/A</v>
      </c>
      <c r="S318" s="9">
        <f t="shared" si="3395"/>
        <v>0</v>
      </c>
      <c r="T318" s="9" t="e">
        <f t="shared" si="3396"/>
        <v>#N/A</v>
      </c>
      <c r="U318" s="9">
        <f t="shared" si="3397"/>
        <v>0</v>
      </c>
      <c r="V318" s="9">
        <f t="shared" ref="V318" si="3403">IF(U318=0,U317,U318)</f>
        <v>2</v>
      </c>
      <c r="W318" s="346">
        <v>2</v>
      </c>
      <c r="X318" s="9" t="e">
        <f t="shared" si="3398"/>
        <v>#N/A</v>
      </c>
      <c r="Y318" s="348"/>
      <c r="Z318" s="9">
        <f>SUM(Y$7:Y318)</f>
        <v>0</v>
      </c>
      <c r="AE318" s="9">
        <f t="shared" ref="AE318" si="3404">MIN(AH318,V318)</f>
        <v>2</v>
      </c>
      <c r="AH318" s="9">
        <v>2</v>
      </c>
      <c r="AI318" s="327" t="s">
        <v>2075</v>
      </c>
      <c r="AJ318" s="327">
        <v>1805025</v>
      </c>
      <c r="AK318" s="327">
        <v>5782910</v>
      </c>
      <c r="AL318" s="327">
        <v>2</v>
      </c>
      <c r="AM318" s="327">
        <v>2</v>
      </c>
      <c r="AN318" s="327">
        <v>21</v>
      </c>
      <c r="AO318" s="327">
        <v>1</v>
      </c>
      <c r="AP318" s="327">
        <v>0</v>
      </c>
      <c r="AQ318" s="327">
        <v>0</v>
      </c>
      <c r="AR318" s="327">
        <v>0</v>
      </c>
      <c r="AS318" s="327"/>
      <c r="AU318" s="9">
        <v>0</v>
      </c>
      <c r="AV318" s="9">
        <f>U317</f>
        <v>2</v>
      </c>
    </row>
    <row r="319" spans="1:50" ht="63.75">
      <c r="A319" s="211">
        <f t="shared" si="2821"/>
        <v>0</v>
      </c>
      <c r="B319" s="67" t="s">
        <v>1158</v>
      </c>
      <c r="C319" s="142" t="s">
        <v>1094</v>
      </c>
      <c r="D319" s="43" t="s">
        <v>2581</v>
      </c>
      <c r="E319" s="217" t="str">
        <f>Labels!$C$54</f>
        <v>Control Point</v>
      </c>
      <c r="F319" s="26" t="s">
        <v>2582</v>
      </c>
      <c r="G319" s="30" t="str">
        <f>IF(OR(ISERR(P320),ISERR(P321),ISERR(Q320),ISERR(Q321)),Labels!$C$94,Q319)</f>
        <v>Input Accepted</v>
      </c>
      <c r="H319" s="15" t="str">
        <f t="shared" ref="H319" si="3405">IF(F320&lt;&gt;"",IF(TRIM(VLOOKUP(F320,$AI$2:$AR$5000,8,FALSE))="1","X",""),"")</f>
        <v/>
      </c>
      <c r="I319" s="15" t="str">
        <f t="shared" ref="I319" si="3406">IF(F320&lt;&gt;"",IF(TRIM(VLOOKUP(F320,$AI$2:$AR$5000,9,FALSE))="1","X",""),"")</f>
        <v/>
      </c>
      <c r="J319" s="15" t="str">
        <f t="shared" ref="J319" si="3407">IF(TRIM(""&amp;G321)&lt;&gt;"","X","")</f>
        <v/>
      </c>
      <c r="K319" s="15" t="str">
        <f t="shared" ref="K319" si="3408">IF(TRIM(""&amp;G320)&lt;&gt;"","X","")</f>
        <v>X</v>
      </c>
      <c r="L319" s="31" t="str">
        <f>IF(G319&lt;&gt;Labels!$C$92,"X","")</f>
        <v/>
      </c>
      <c r="M319" s="16"/>
      <c r="N319" s="17">
        <v>1805178</v>
      </c>
      <c r="O319" s="17">
        <v>15573</v>
      </c>
      <c r="P319" s="17"/>
      <c r="Q319" s="22" t="str">
        <f>IF(F320="",Labels!$C$93,R319)</f>
        <v>Input Accepted</v>
      </c>
      <c r="R319" s="9" t="str">
        <f t="shared" ref="R319" si="3409"><![CDATA[IF(OR(O320&""<>D319&"",O321&""<>D319&""),"You are not allowed to copy cells in the answer column. Press Ctrl-z immediately to attempt to fix this error.",S319)]]></f>
        <v>Input Accepted</v>
      </c>
      <c r="S319" s="9" t="str">
        <f>IF(AND(OR(H319="X",S320=6,C319=Labels!$C$49,C319=Labels!$C$46,AX319="Y"),Q320=""),Labels!$C$95,T319)</f>
        <v>Input Accepted</v>
      </c>
      <c r="T319" s="345" t="str">
        <f>IF(OR(S321=6,AND(S321&gt;0,S320=6)),Labels!$C$96,IF(S321=1,Labels!$C$143,U319))</f>
        <v>Input Accepted</v>
      </c>
      <c r="U319" s="9" t="str">
        <f>IF(AND(S321&gt;0,U321&lt;=U320),Labels!C$97,V319)</f>
        <v>Input Accepted</v>
      </c>
      <c r="V319" s="9" t="str">
        <f>IF(AND(S321&gt;0,Q321=""),Labels!$C$98,W319)</f>
        <v>Input Accepted</v>
      </c>
      <c r="W319" s="9" t="str">
        <f>IF(AND(S321=0,Q321&lt;&gt;""),Labels!$C$99,Labels!$C$92)</f>
        <v>Input Accepted</v>
      </c>
      <c r="Y319" s="9">
        <f t="shared" ref="Y319" si="3410">IF(H319="X",1,0)</f>
        <v>0</v>
      </c>
      <c r="Z319" s="9">
        <f>SUM(Y$7:Y319)</f>
        <v>0</v>
      </c>
      <c r="AA319" s="9" t="str">
        <f t="shared" ref="AA319" si="3411">Q320</f>
        <v>None</v>
      </c>
      <c r="AB319" s="9">
        <f t="shared" ref="AB319" si="3412">VLOOKUP(P320,$AI$2:$AN$5000,6,FALSE)</f>
        <v>21</v>
      </c>
      <c r="AC319" s="9" t="str">
        <f t="shared" ref="AC319" si="3413">Q321</f>
        <v/>
      </c>
      <c r="AD319" s="9">
        <f t="shared" ref="AD319" si="3414">IF(TRIM(F320)="",1,0)</f>
        <v>0</v>
      </c>
      <c r="AF319" s="346">
        <f t="shared" ref="AF319" si="3415">SUM($AD$7:$AD$5000)</f>
        <v>0</v>
      </c>
      <c r="AG319" s="9">
        <f>IF(AND(H319="X",C319=Labels!C361),1,0)</f>
        <v>0</v>
      </c>
      <c r="AI319" s="327" t="s">
        <v>2076</v>
      </c>
      <c r="AJ319" s="327">
        <v>1805026</v>
      </c>
      <c r="AK319" s="327">
        <v>5782913</v>
      </c>
      <c r="AL319" s="327">
        <v>0</v>
      </c>
      <c r="AM319" s="327">
        <v>5</v>
      </c>
      <c r="AN319" s="327">
        <v>21</v>
      </c>
      <c r="AO319" s="327">
        <v>0</v>
      </c>
      <c r="AP319" s="327">
        <v>1</v>
      </c>
      <c r="AQ319" s="327">
        <v>0</v>
      </c>
      <c r="AR319" s="327">
        <v>0</v>
      </c>
      <c r="AS319" s="327"/>
      <c r="AX319" s="9" t="s">
        <v>664</v>
      </c>
    </row>
    <row r="320" spans="1:50" ht="25.5">
      <c r="A320" s="211">
        <f t="shared" si="2821"/>
        <v>0</v>
      </c>
      <c r="B320" s="18" t="s">
        <v>1158</v>
      </c>
      <c r="C320" s="218" t="str">
        <f t="shared" ref="C320" si="3416">C319</f>
        <v>Minor Must</v>
      </c>
      <c r="D320" s="44" t="str">
        <f t="shared" ref="D320" si="3417">D319</f>
        <v>CB. 5.4.1</v>
      </c>
      <c r="E320" s="19" t="str">
        <f>Labels!$C$103</f>
        <v>Answer 1 / Comment</v>
      </c>
      <c r="F320" s="62" t="str">
        <f>$AI$290</f>
        <v>CB. 5.4.1 -Yes</v>
      </c>
      <c r="G320" s="46" t="s">
        <v>2826</v>
      </c>
      <c r="H320" s="20" t="str">
        <f t="shared" ref="H320:H321" si="3418">H319</f>
        <v/>
      </c>
      <c r="I320" s="20" t="str">
        <f t="shared" ref="I320:I321" si="3419">I319</f>
        <v/>
      </c>
      <c r="J320" s="20" t="str">
        <f t="shared" ref="J320:J321" si="3420">J319</f>
        <v/>
      </c>
      <c r="K320" s="20" t="str">
        <f t="shared" ref="K320:K321" si="3421">K319</f>
        <v>X</v>
      </c>
      <c r="L320" s="28" t="str">
        <f t="shared" ref="L320" si="3422">L319</f>
        <v/>
      </c>
      <c r="M320" s="21"/>
      <c r="N320" s="22" t="str">
        <f t="shared" ref="N320:N321" si="3423">LEFT(F320,FIND(" -",F320)-1)</f>
        <v>CB. 5.4.1</v>
      </c>
      <c r="O320" s="22" t="str">
        <f t="shared" ref="O320" si="3424">IF(ISERR(N320),D319,N320)</f>
        <v>CB. 5.4.1</v>
      </c>
      <c r="P320" s="22" t="str">
        <f t="shared" ref="P320:P321" si="3425">TRIM(F320&amp;"")</f>
        <v>CB. 5.4.1 -Yes</v>
      </c>
      <c r="Q320" s="22" t="str">
        <f t="shared" ref="Q320:Q321" si="3426">TRIM(G320&amp;"")</f>
        <v>None</v>
      </c>
      <c r="R320" s="9">
        <f t="shared" ref="R320:R321" si="3427">VLOOKUP(F320,$AI$2:$AM$5000,5,FALSE)</f>
        <v>2</v>
      </c>
      <c r="S320" s="9">
        <f t="shared" ref="S320:S321" si="3428">IF(ISNA(R320),0,R320)</f>
        <v>2</v>
      </c>
      <c r="T320" s="9">
        <f t="shared" ref="T320:T321" si="3429">VLOOKUP(F320,$AI$2:$AL$5000,4,FALSE)</f>
        <v>2</v>
      </c>
      <c r="U320" s="9">
        <f t="shared" ref="U320:U321" si="3430">IF(ISNA(T320),0,T320)</f>
        <v>2</v>
      </c>
      <c r="X320" s="9">
        <f t="shared" ref="X320:X321" si="3431">VLOOKUP(F320,$AI$2:$AL$5000,3,FALSE)</f>
        <v>5783326</v>
      </c>
      <c r="Y320" s="348"/>
      <c r="Z320" s="9">
        <f>SUM(Y$7:Y320)</f>
        <v>0</v>
      </c>
      <c r="AC320" s="349">
        <f t="shared" ref="AC320" si="3432">IF(ISNA(VLOOKUP(F320,$AI$2:$AS$5000,11,FALSE)),"", VLOOKUP(F320,$AI$2:$AS$5000,11,FALSE))</f>
        <v>0</v>
      </c>
      <c r="AI320" s="327" t="s">
        <v>2077</v>
      </c>
      <c r="AJ320" s="327">
        <v>1805026</v>
      </c>
      <c r="AK320" s="327">
        <v>5782912</v>
      </c>
      <c r="AL320" s="327">
        <v>2</v>
      </c>
      <c r="AM320" s="327">
        <v>2</v>
      </c>
      <c r="AN320" s="327">
        <v>21</v>
      </c>
      <c r="AO320" s="327">
        <v>1</v>
      </c>
      <c r="AP320" s="327">
        <v>0</v>
      </c>
      <c r="AQ320" s="327">
        <v>0</v>
      </c>
      <c r="AR320" s="327">
        <v>0</v>
      </c>
      <c r="AS320" s="327"/>
    </row>
    <row r="321" spans="1:50" ht="26.25" thickBot="1">
      <c r="A321" s="211">
        <f t="shared" si="2821"/>
        <v>0</v>
      </c>
      <c r="B321" s="23" t="str">
        <f t="shared" ref="B321:D321" si="3433">B319</f>
        <v>GGFV52FA</v>
      </c>
      <c r="C321" s="219" t="str">
        <f t="shared" si="3433"/>
        <v>Minor Must</v>
      </c>
      <c r="D321" s="45" t="str">
        <f t="shared" si="3433"/>
        <v>CB. 5.4.1</v>
      </c>
      <c r="E321" s="24" t="str">
        <f>Labels!$C$104</f>
        <v>Answer 2 / Evidence</v>
      </c>
      <c r="F321" s="221"/>
      <c r="G321" s="222"/>
      <c r="H321" s="25" t="str">
        <f t="shared" si="3418"/>
        <v/>
      </c>
      <c r="I321" s="25" t="str">
        <f t="shared" si="3419"/>
        <v/>
      </c>
      <c r="J321" s="25" t="str">
        <f t="shared" si="3420"/>
        <v/>
      </c>
      <c r="K321" s="25" t="str">
        <f t="shared" si="3421"/>
        <v>X</v>
      </c>
      <c r="L321" s="27" t="str">
        <f t="shared" ref="L321" si="3434">L319</f>
        <v/>
      </c>
      <c r="M321" s="21"/>
      <c r="N321" s="22" t="e">
        <f t="shared" si="3423"/>
        <v>#VALUE!</v>
      </c>
      <c r="O321" s="22" t="str">
        <f t="shared" ref="O321" si="3435">IF(ISERR(N321),D319,N321)</f>
        <v>CB. 5.4.1</v>
      </c>
      <c r="P321" s="22" t="str">
        <f t="shared" si="3425"/>
        <v/>
      </c>
      <c r="Q321" s="22" t="str">
        <f t="shared" si="3426"/>
        <v/>
      </c>
      <c r="R321" s="9" t="e">
        <f t="shared" si="3427"/>
        <v>#N/A</v>
      </c>
      <c r="S321" s="9">
        <f t="shared" si="3428"/>
        <v>0</v>
      </c>
      <c r="T321" s="9" t="e">
        <f t="shared" si="3429"/>
        <v>#N/A</v>
      </c>
      <c r="U321" s="9">
        <f t="shared" si="3430"/>
        <v>0</v>
      </c>
      <c r="V321" s="9">
        <f t="shared" ref="V321" si="3436">IF(U321=0,U320,U321)</f>
        <v>2</v>
      </c>
      <c r="W321" s="346">
        <v>2</v>
      </c>
      <c r="X321" s="9" t="e">
        <f t="shared" si="3431"/>
        <v>#N/A</v>
      </c>
      <c r="Y321" s="348"/>
      <c r="Z321" s="9">
        <f>SUM(Y$7:Y321)</f>
        <v>0</v>
      </c>
      <c r="AE321" s="9">
        <f t="shared" ref="AE321" si="3437">MIN(AH321,V321)</f>
        <v>2</v>
      </c>
      <c r="AH321" s="9">
        <v>2</v>
      </c>
      <c r="AI321" s="327" t="s">
        <v>2078</v>
      </c>
      <c r="AJ321" s="327">
        <v>1805027</v>
      </c>
      <c r="AK321" s="327">
        <v>5782916</v>
      </c>
      <c r="AL321" s="327">
        <v>0</v>
      </c>
      <c r="AM321" s="327">
        <v>6</v>
      </c>
      <c r="AN321" s="327">
        <v>21</v>
      </c>
      <c r="AO321" s="327">
        <v>1</v>
      </c>
      <c r="AP321" s="327">
        <v>0</v>
      </c>
      <c r="AQ321" s="327">
        <v>1</v>
      </c>
      <c r="AR321" s="327">
        <v>0</v>
      </c>
      <c r="AS321" s="327"/>
      <c r="AU321" s="9">
        <v>0</v>
      </c>
      <c r="AV321" s="9">
        <f>U320</f>
        <v>2</v>
      </c>
    </row>
    <row r="322" spans="1:50" ht="51">
      <c r="A322" s="211">
        <f t="shared" si="2821"/>
        <v>0</v>
      </c>
      <c r="B322" s="67" t="s">
        <v>1158</v>
      </c>
      <c r="C322" s="142" t="s">
        <v>1093</v>
      </c>
      <c r="D322" s="43" t="s">
        <v>2583</v>
      </c>
      <c r="E322" s="217" t="str">
        <f>Labels!$C$54</f>
        <v>Control Point</v>
      </c>
      <c r="F322" s="26" t="s">
        <v>2584</v>
      </c>
      <c r="G322" s="30" t="str">
        <f>IF(OR(ISERR(P323),ISERR(P324),ISERR(Q323),ISERR(Q324)),Labels!$C$94,Q322)</f>
        <v>Input Accepted</v>
      </c>
      <c r="H322" s="15" t="str">
        <f t="shared" ref="H322" si="3438">IF(F323&lt;&gt;"",IF(TRIM(VLOOKUP(F323,$AI$2:$AR$5000,8,FALSE))="1","X",""),"")</f>
        <v/>
      </c>
      <c r="I322" s="15" t="str">
        <f t="shared" ref="I322" si="3439">IF(F323&lt;&gt;"",IF(TRIM(VLOOKUP(F323,$AI$2:$AR$5000,9,FALSE))="1","X",""),"")</f>
        <v/>
      </c>
      <c r="J322" s="15" t="str">
        <f t="shared" ref="J322" si="3440">IF(TRIM(""&amp;G324)&lt;&gt;"","X","")</f>
        <v/>
      </c>
      <c r="K322" s="15" t="str">
        <f t="shared" ref="K322" si="3441">IF(TRIM(""&amp;G323)&lt;&gt;"","X","")</f>
        <v>X</v>
      </c>
      <c r="L322" s="31" t="str">
        <f>IF(G322&lt;&gt;Labels!$C$92,"X","")</f>
        <v/>
      </c>
      <c r="M322" s="16"/>
      <c r="N322" s="17">
        <v>1805179</v>
      </c>
      <c r="O322" s="17">
        <v>15573</v>
      </c>
      <c r="P322" s="17"/>
      <c r="Q322" s="22" t="str">
        <f>IF(F323="",Labels!$C$93,R322)</f>
        <v>Input Accepted</v>
      </c>
      <c r="R322" s="9" t="str">
        <f t="shared" ref="R322" si="3442"><![CDATA[IF(OR(O323&""<>D322&"",O324&""<>D322&""),"You are not allowed to copy cells in the answer column. Press Ctrl-z immediately to attempt to fix this error.",S322)]]></f>
        <v>Input Accepted</v>
      </c>
      <c r="S322" s="9" t="str">
        <f>IF(AND(OR(H322="X",S323=6,C322=Labels!$C$49,C322=Labels!$C$46,AX322="Y"),Q323=""),Labels!$C$95,T322)</f>
        <v>Input Accepted</v>
      </c>
      <c r="T322" s="345" t="str">
        <f>IF(OR(S324=6,AND(S324&gt;0,S323=6)),Labels!$C$96,IF(S324=1,Labels!$C$143,U322))</f>
        <v>Input Accepted</v>
      </c>
      <c r="U322" s="9" t="str">
        <f>IF(AND(S324&gt;0,U324&lt;=U323),Labels!C$97,V322)</f>
        <v>Input Accepted</v>
      </c>
      <c r="V322" s="9" t="str">
        <f>IF(AND(S324&gt;0,Q324=""),Labels!$C$98,W322)</f>
        <v>Input Accepted</v>
      </c>
      <c r="W322" s="9" t="str">
        <f>IF(AND(S324=0,Q324&lt;&gt;""),Labels!$C$99,Labels!$C$92)</f>
        <v>Input Accepted</v>
      </c>
      <c r="Y322" s="9">
        <f t="shared" ref="Y322" si="3443">IF(H322="X",1,0)</f>
        <v>0</v>
      </c>
      <c r="Z322" s="9">
        <f>SUM(Y$7:Y322)</f>
        <v>0</v>
      </c>
      <c r="AA322" s="9" t="str">
        <f t="shared" ref="AA322" si="3444">Q323</f>
        <v>None</v>
      </c>
      <c r="AB322" s="9">
        <f t="shared" ref="AB322" si="3445">VLOOKUP(P323,$AI$2:$AN$5000,6,FALSE)</f>
        <v>21</v>
      </c>
      <c r="AC322" s="9" t="str">
        <f t="shared" ref="AC322" si="3446">Q324</f>
        <v/>
      </c>
      <c r="AD322" s="9">
        <f t="shared" ref="AD322" si="3447">IF(TRIM(F323)="",1,0)</f>
        <v>0</v>
      </c>
      <c r="AF322" s="346">
        <f t="shared" ref="AF322" si="3448">SUM($AD$7:$AD$5000)</f>
        <v>0</v>
      </c>
      <c r="AG322" s="9">
        <f>IF(AND(H322="X",C322=Labels!C364),1,0)</f>
        <v>0</v>
      </c>
      <c r="AI322" s="327" t="s">
        <v>2079</v>
      </c>
      <c r="AJ322" s="327">
        <v>1805027</v>
      </c>
      <c r="AK322" s="327">
        <v>5782915</v>
      </c>
      <c r="AL322" s="327">
        <v>0</v>
      </c>
      <c r="AM322" s="327">
        <v>5</v>
      </c>
      <c r="AN322" s="327">
        <v>21</v>
      </c>
      <c r="AO322" s="327">
        <v>0</v>
      </c>
      <c r="AP322" s="327">
        <v>1</v>
      </c>
      <c r="AQ322" s="327">
        <v>0</v>
      </c>
      <c r="AR322" s="327">
        <v>0</v>
      </c>
      <c r="AS322" s="327"/>
      <c r="AX322" s="9" t="s">
        <v>664</v>
      </c>
    </row>
    <row r="323" spans="1:50" ht="25.5">
      <c r="A323" s="211">
        <f t="shared" si="2821"/>
        <v>0</v>
      </c>
      <c r="B323" s="18" t="s">
        <v>1158</v>
      </c>
      <c r="C323" s="218" t="str">
        <f t="shared" ref="C323" si="3449">C322</f>
        <v>Major Must</v>
      </c>
      <c r="D323" s="44" t="str">
        <f t="shared" ref="D323" si="3450">D322</f>
        <v>CB. 5.4.2</v>
      </c>
      <c r="E323" s="19" t="str">
        <f>Labels!$C$103</f>
        <v>Answer 1 / Comment</v>
      </c>
      <c r="F323" s="62" t="str">
        <f>$AI$293</f>
        <v>CB. 5.4.2 -Yes</v>
      </c>
      <c r="G323" s="46" t="s">
        <v>2826</v>
      </c>
      <c r="H323" s="20" t="str">
        <f t="shared" ref="H323:H324" si="3451">H322</f>
        <v/>
      </c>
      <c r="I323" s="20" t="str">
        <f t="shared" ref="I323:I324" si="3452">I322</f>
        <v/>
      </c>
      <c r="J323" s="20" t="str">
        <f t="shared" ref="J323:J324" si="3453">J322</f>
        <v/>
      </c>
      <c r="K323" s="20" t="str">
        <f t="shared" ref="K323:K324" si="3454">K322</f>
        <v>X</v>
      </c>
      <c r="L323" s="28" t="str">
        <f t="shared" ref="L323" si="3455">L322</f>
        <v/>
      </c>
      <c r="M323" s="21"/>
      <c r="N323" s="22" t="str">
        <f t="shared" ref="N323:N324" si="3456">LEFT(F323,FIND(" -",F323)-1)</f>
        <v>CB. 5.4.2</v>
      </c>
      <c r="O323" s="22" t="str">
        <f t="shared" ref="O323" si="3457">IF(ISERR(N323),D322,N323)</f>
        <v>CB. 5.4.2</v>
      </c>
      <c r="P323" s="22" t="str">
        <f t="shared" ref="P323:P324" si="3458">TRIM(F323&amp;"")</f>
        <v>CB. 5.4.2 -Yes</v>
      </c>
      <c r="Q323" s="22" t="str">
        <f t="shared" ref="Q323:Q324" si="3459">TRIM(G323&amp;"")</f>
        <v>None</v>
      </c>
      <c r="R323" s="9">
        <f t="shared" ref="R323:R324" si="3460">VLOOKUP(F323,$AI$2:$AM$5000,5,FALSE)</f>
        <v>2</v>
      </c>
      <c r="S323" s="9">
        <f t="shared" ref="S323:S324" si="3461">IF(ISNA(R323),0,R323)</f>
        <v>2</v>
      </c>
      <c r="T323" s="9">
        <f t="shared" ref="T323:T324" si="3462">VLOOKUP(F323,$AI$2:$AL$5000,4,FALSE)</f>
        <v>2</v>
      </c>
      <c r="U323" s="9">
        <f t="shared" ref="U323:U324" si="3463">IF(ISNA(T323),0,T323)</f>
        <v>2</v>
      </c>
      <c r="X323" s="9">
        <f t="shared" ref="X323:X324" si="3464">VLOOKUP(F323,$AI$2:$AL$5000,3,FALSE)</f>
        <v>5783329</v>
      </c>
      <c r="Y323" s="348"/>
      <c r="Z323" s="9">
        <f>SUM(Y$7:Y323)</f>
        <v>0</v>
      </c>
      <c r="AC323" s="349">
        <f t="shared" ref="AC323" si="3465">IF(ISNA(VLOOKUP(F323,$AI$2:$AS$5000,11,FALSE)),"", VLOOKUP(F323,$AI$2:$AS$5000,11,FALSE))</f>
        <v>0</v>
      </c>
      <c r="AI323" s="327" t="s">
        <v>2080</v>
      </c>
      <c r="AJ323" s="327">
        <v>1805027</v>
      </c>
      <c r="AK323" s="327">
        <v>5782914</v>
      </c>
      <c r="AL323" s="327">
        <v>2</v>
      </c>
      <c r="AM323" s="327">
        <v>2</v>
      </c>
      <c r="AN323" s="327">
        <v>21</v>
      </c>
      <c r="AO323" s="327">
        <v>1</v>
      </c>
      <c r="AP323" s="327">
        <v>0</v>
      </c>
      <c r="AQ323" s="327">
        <v>0</v>
      </c>
      <c r="AR323" s="327">
        <v>0</v>
      </c>
      <c r="AS323" s="327"/>
    </row>
    <row r="324" spans="1:50" ht="26.25" thickBot="1">
      <c r="A324" s="211">
        <f t="shared" si="2821"/>
        <v>0</v>
      </c>
      <c r="B324" s="23" t="str">
        <f t="shared" ref="B324:D324" si="3466">B322</f>
        <v>GGFV52FA</v>
      </c>
      <c r="C324" s="219" t="str">
        <f t="shared" si="3466"/>
        <v>Major Must</v>
      </c>
      <c r="D324" s="45" t="str">
        <f t="shared" si="3466"/>
        <v>CB. 5.4.2</v>
      </c>
      <c r="E324" s="24" t="str">
        <f>Labels!$C$104</f>
        <v>Answer 2 / Evidence</v>
      </c>
      <c r="F324" s="221"/>
      <c r="G324" s="222"/>
      <c r="H324" s="25" t="str">
        <f t="shared" si="3451"/>
        <v/>
      </c>
      <c r="I324" s="25" t="str">
        <f t="shared" si="3452"/>
        <v/>
      </c>
      <c r="J324" s="25" t="str">
        <f t="shared" si="3453"/>
        <v/>
      </c>
      <c r="K324" s="25" t="str">
        <f t="shared" si="3454"/>
        <v>X</v>
      </c>
      <c r="L324" s="27" t="str">
        <f t="shared" ref="L324" si="3467">L322</f>
        <v/>
      </c>
      <c r="M324" s="21"/>
      <c r="N324" s="22" t="e">
        <f t="shared" si="3456"/>
        <v>#VALUE!</v>
      </c>
      <c r="O324" s="22" t="str">
        <f t="shared" ref="O324" si="3468">IF(ISERR(N324),D322,N324)</f>
        <v>CB. 5.4.2</v>
      </c>
      <c r="P324" s="22" t="str">
        <f t="shared" si="3458"/>
        <v/>
      </c>
      <c r="Q324" s="22" t="str">
        <f t="shared" si="3459"/>
        <v/>
      </c>
      <c r="R324" s="9" t="e">
        <f t="shared" si="3460"/>
        <v>#N/A</v>
      </c>
      <c r="S324" s="9">
        <f t="shared" si="3461"/>
        <v>0</v>
      </c>
      <c r="T324" s="9" t="e">
        <f t="shared" si="3462"/>
        <v>#N/A</v>
      </c>
      <c r="U324" s="9">
        <f t="shared" si="3463"/>
        <v>0</v>
      </c>
      <c r="V324" s="9">
        <f t="shared" ref="V324" si="3469">IF(U324=0,U323,U324)</f>
        <v>2</v>
      </c>
      <c r="W324" s="346">
        <v>2</v>
      </c>
      <c r="X324" s="9" t="e">
        <f t="shared" si="3464"/>
        <v>#N/A</v>
      </c>
      <c r="Y324" s="348"/>
      <c r="Z324" s="9">
        <f>SUM(Y$7:Y324)</f>
        <v>0</v>
      </c>
      <c r="AE324" s="9">
        <f t="shared" ref="AE324" si="3470">MIN(AH324,V324)</f>
        <v>2</v>
      </c>
      <c r="AH324" s="9">
        <v>2</v>
      </c>
      <c r="AI324" s="327" t="s">
        <v>2081</v>
      </c>
      <c r="AJ324" s="327">
        <v>1805028</v>
      </c>
      <c r="AK324" s="327">
        <v>5782918</v>
      </c>
      <c r="AL324" s="327">
        <v>0</v>
      </c>
      <c r="AM324" s="327">
        <v>5</v>
      </c>
      <c r="AN324" s="327">
        <v>21</v>
      </c>
      <c r="AO324" s="327">
        <v>0</v>
      </c>
      <c r="AP324" s="327">
        <v>1</v>
      </c>
      <c r="AQ324" s="327">
        <v>0</v>
      </c>
      <c r="AR324" s="327">
        <v>0</v>
      </c>
      <c r="AS324" s="327"/>
      <c r="AU324" s="9">
        <v>0</v>
      </c>
      <c r="AV324" s="9">
        <f>U323</f>
        <v>2</v>
      </c>
    </row>
    <row r="325" spans="1:50" ht="38.25">
      <c r="A325" s="211">
        <f t="shared" si="2821"/>
        <v>0</v>
      </c>
      <c r="B325" s="67" t="s">
        <v>1158</v>
      </c>
      <c r="C325" s="142" t="s">
        <v>407</v>
      </c>
      <c r="D325" s="43" t="s">
        <v>2585</v>
      </c>
      <c r="E325" s="217" t="str">
        <f>Labels!$C$54</f>
        <v>Control Point</v>
      </c>
      <c r="F325" s="26" t="s">
        <v>2586</v>
      </c>
      <c r="G325" s="30" t="str">
        <f>IF(OR(ISERR(P326),ISERR(P327),ISERR(Q326),ISERR(Q327)),Labels!$C$94,Q325)</f>
        <v>Input Accepted</v>
      </c>
      <c r="H325" s="15" t="str">
        <f t="shared" ref="H325" si="3471">IF(F326&lt;&gt;"",IF(TRIM(VLOOKUP(F326,$AI$2:$AR$5000,8,FALSE))="1","X",""),"")</f>
        <v/>
      </c>
      <c r="I325" s="15" t="str">
        <f t="shared" ref="I325" si="3472">IF(F326&lt;&gt;"",IF(TRIM(VLOOKUP(F326,$AI$2:$AR$5000,9,FALSE))="1","X",""),"")</f>
        <v/>
      </c>
      <c r="J325" s="15" t="str">
        <f t="shared" ref="J325" si="3473">IF(TRIM(""&amp;G327)&lt;&gt;"","X","")</f>
        <v/>
      </c>
      <c r="K325" s="15" t="str">
        <f t="shared" ref="K325" si="3474">IF(TRIM(""&amp;G326)&lt;&gt;"","X","")</f>
        <v>X</v>
      </c>
      <c r="L325" s="31" t="str">
        <f>IF(G325&lt;&gt;Labels!$C$92,"X","")</f>
        <v/>
      </c>
      <c r="M325" s="16"/>
      <c r="N325" s="17">
        <v>1805180</v>
      </c>
      <c r="O325" s="17">
        <v>15573</v>
      </c>
      <c r="P325" s="17"/>
      <c r="Q325" s="22" t="str">
        <f>IF(F326="",Labels!$C$93,R325)</f>
        <v>Input Accepted</v>
      </c>
      <c r="R325" s="9" t="str">
        <f t="shared" ref="R325" si="3475"><![CDATA[IF(OR(O326&""<>D325&"",O327&""<>D325&""),"You are not allowed to copy cells in the answer column. Press Ctrl-z immediately to attempt to fix this error.",S325)]]></f>
        <v>Input Accepted</v>
      </c>
      <c r="S325" s="9" t="str">
        <f>IF(AND(OR(H325="X",S326=6,C325=Labels!$C$49,C325=Labels!$C$46,AX325="Y"),Q326=""),Labels!$C$95,T325)</f>
        <v>Input Accepted</v>
      </c>
      <c r="T325" s="345" t="str">
        <f>IF(OR(S327=6,AND(S327&gt;0,S326=6)),Labels!$C$96,IF(S327=1,Labels!$C$143,U325))</f>
        <v>Input Accepted</v>
      </c>
      <c r="U325" s="9" t="str">
        <f>IF(AND(S327&gt;0,U327&lt;=U326),Labels!C$97,V325)</f>
        <v>Input Accepted</v>
      </c>
      <c r="V325" s="9" t="str">
        <f>IF(AND(S327&gt;0,Q327=""),Labels!$C$98,W325)</f>
        <v>Input Accepted</v>
      </c>
      <c r="W325" s="9" t="str">
        <f>IF(AND(S327=0,Q327&lt;&gt;""),Labels!$C$99,Labels!$C$92)</f>
        <v>Input Accepted</v>
      </c>
      <c r="Y325" s="9">
        <f t="shared" ref="Y325" si="3476">IF(H325="X",1,0)</f>
        <v>0</v>
      </c>
      <c r="Z325" s="9">
        <f>SUM(Y$7:Y325)</f>
        <v>0</v>
      </c>
      <c r="AA325" s="9" t="str">
        <f t="shared" ref="AA325" si="3477">Q326</f>
        <v>None</v>
      </c>
      <c r="AB325" s="9">
        <f t="shared" ref="AB325" si="3478">VLOOKUP(P326,$AI$2:$AN$5000,6,FALSE)</f>
        <v>21</v>
      </c>
      <c r="AC325" s="9" t="str">
        <f t="shared" ref="AC325" si="3479">Q327</f>
        <v/>
      </c>
      <c r="AD325" s="9">
        <f t="shared" ref="AD325" si="3480">IF(TRIM(F326)="",1,0)</f>
        <v>0</v>
      </c>
      <c r="AF325" s="346">
        <f t="shared" ref="AF325" si="3481">SUM($AD$7:$AD$5000)</f>
        <v>0</v>
      </c>
      <c r="AG325" s="9">
        <f>IF(AND(H325="X",C325=Labels!C367),1,0)</f>
        <v>0</v>
      </c>
      <c r="AI325" s="327" t="s">
        <v>2082</v>
      </c>
      <c r="AJ325" s="327">
        <v>1805028</v>
      </c>
      <c r="AK325" s="327">
        <v>5782917</v>
      </c>
      <c r="AL325" s="327">
        <v>2</v>
      </c>
      <c r="AM325" s="327">
        <v>2</v>
      </c>
      <c r="AN325" s="327">
        <v>21</v>
      </c>
      <c r="AO325" s="327">
        <v>1</v>
      </c>
      <c r="AP325" s="327">
        <v>0</v>
      </c>
      <c r="AQ325" s="327">
        <v>0</v>
      </c>
      <c r="AR325" s="327">
        <v>0</v>
      </c>
      <c r="AS325" s="327"/>
      <c r="AX325" s="9" t="s">
        <v>664</v>
      </c>
    </row>
    <row r="326" spans="1:50" ht="25.5">
      <c r="A326" s="211">
        <f t="shared" si="2821"/>
        <v>0</v>
      </c>
      <c r="B326" s="18" t="s">
        <v>1158</v>
      </c>
      <c r="C326" s="218" t="str">
        <f t="shared" ref="C326" si="3482">C325</f>
        <v>Recommended</v>
      </c>
      <c r="D326" s="44" t="str">
        <f t="shared" ref="D326" si="3483">D325</f>
        <v>CB. 5.5.1</v>
      </c>
      <c r="E326" s="19" t="str">
        <f>Labels!$C$103</f>
        <v>Answer 1 / Comment</v>
      </c>
      <c r="F326" s="62" t="str">
        <f>$AI$296</f>
        <v>CB. 5.5.1 -Yes</v>
      </c>
      <c r="G326" s="46" t="s">
        <v>2826</v>
      </c>
      <c r="H326" s="20" t="str">
        <f t="shared" ref="H326:H327" si="3484">H325</f>
        <v/>
      </c>
      <c r="I326" s="20" t="str">
        <f t="shared" ref="I326:I327" si="3485">I325</f>
        <v/>
      </c>
      <c r="J326" s="20" t="str">
        <f t="shared" ref="J326:J327" si="3486">J325</f>
        <v/>
      </c>
      <c r="K326" s="20" t="str">
        <f t="shared" ref="K326:K327" si="3487">K325</f>
        <v>X</v>
      </c>
      <c r="L326" s="28" t="str">
        <f t="shared" ref="L326" si="3488">L325</f>
        <v/>
      </c>
      <c r="M326" s="21"/>
      <c r="N326" s="22" t="str">
        <f t="shared" ref="N326:N327" si="3489">LEFT(F326,FIND(" -",F326)-1)</f>
        <v>CB. 5.5.1</v>
      </c>
      <c r="O326" s="22" t="str">
        <f t="shared" ref="O326" si="3490">IF(ISERR(N326),D325,N326)</f>
        <v>CB. 5.5.1</v>
      </c>
      <c r="P326" s="22" t="str">
        <f t="shared" ref="P326:P327" si="3491">TRIM(F326&amp;"")</f>
        <v>CB. 5.5.1 -Yes</v>
      </c>
      <c r="Q326" s="22" t="str">
        <f t="shared" ref="Q326:Q327" si="3492">TRIM(G326&amp;"")</f>
        <v>None</v>
      </c>
      <c r="R326" s="9">
        <f t="shared" ref="R326:R327" si="3493">VLOOKUP(F326,$AI$2:$AM$5000,5,FALSE)</f>
        <v>2</v>
      </c>
      <c r="S326" s="9">
        <f t="shared" ref="S326:S327" si="3494">IF(ISNA(R326),0,R326)</f>
        <v>2</v>
      </c>
      <c r="T326" s="9">
        <f t="shared" ref="T326:T327" si="3495">VLOOKUP(F326,$AI$2:$AL$5000,4,FALSE)</f>
        <v>2</v>
      </c>
      <c r="U326" s="9">
        <f t="shared" ref="U326:U327" si="3496">IF(ISNA(T326),0,T326)</f>
        <v>2</v>
      </c>
      <c r="X326" s="9">
        <f t="shared" ref="X326:X327" si="3497">VLOOKUP(F326,$AI$2:$AL$5000,3,FALSE)</f>
        <v>5783332</v>
      </c>
      <c r="Y326" s="348"/>
      <c r="Z326" s="9">
        <f>SUM(Y$7:Y326)</f>
        <v>0</v>
      </c>
      <c r="AC326" s="349">
        <f t="shared" ref="AC326" si="3498">IF(ISNA(VLOOKUP(F326,$AI$2:$AS$5000,11,FALSE)),"", VLOOKUP(F326,$AI$2:$AS$5000,11,FALSE))</f>
        <v>0</v>
      </c>
      <c r="AI326" s="327" t="s">
        <v>2083</v>
      </c>
      <c r="AJ326" s="327">
        <v>1805029</v>
      </c>
      <c r="AK326" s="327">
        <v>5782920</v>
      </c>
      <c r="AL326" s="327">
        <v>0</v>
      </c>
      <c r="AM326" s="327">
        <v>5</v>
      </c>
      <c r="AN326" s="327">
        <v>21</v>
      </c>
      <c r="AO326" s="327">
        <v>0</v>
      </c>
      <c r="AP326" s="327">
        <v>1</v>
      </c>
      <c r="AQ326" s="327">
        <v>0</v>
      </c>
      <c r="AR326" s="327">
        <v>0</v>
      </c>
      <c r="AS326" s="327"/>
    </row>
    <row r="327" spans="1:50" ht="26.25" thickBot="1">
      <c r="A327" s="211">
        <f t="shared" si="2821"/>
        <v>0</v>
      </c>
      <c r="B327" s="23" t="str">
        <f t="shared" ref="B327:D327" si="3499">B325</f>
        <v>GGFV52FA</v>
      </c>
      <c r="C327" s="219" t="str">
        <f t="shared" si="3499"/>
        <v>Recommended</v>
      </c>
      <c r="D327" s="45" t="str">
        <f t="shared" si="3499"/>
        <v>CB. 5.5.1</v>
      </c>
      <c r="E327" s="24" t="str">
        <f>Labels!$C$104</f>
        <v>Answer 2 / Evidence</v>
      </c>
      <c r="F327" s="221"/>
      <c r="G327" s="222"/>
      <c r="H327" s="25" t="str">
        <f t="shared" si="3484"/>
        <v/>
      </c>
      <c r="I327" s="25" t="str">
        <f t="shared" si="3485"/>
        <v/>
      </c>
      <c r="J327" s="25" t="str">
        <f t="shared" si="3486"/>
        <v/>
      </c>
      <c r="K327" s="25" t="str">
        <f t="shared" si="3487"/>
        <v>X</v>
      </c>
      <c r="L327" s="27" t="str">
        <f t="shared" ref="L327" si="3500">L325</f>
        <v/>
      </c>
      <c r="M327" s="21"/>
      <c r="N327" s="22" t="e">
        <f t="shared" si="3489"/>
        <v>#VALUE!</v>
      </c>
      <c r="O327" s="22" t="str">
        <f t="shared" ref="O327" si="3501">IF(ISERR(N327),D325,N327)</f>
        <v>CB. 5.5.1</v>
      </c>
      <c r="P327" s="22" t="str">
        <f t="shared" si="3491"/>
        <v/>
      </c>
      <c r="Q327" s="22" t="str">
        <f t="shared" si="3492"/>
        <v/>
      </c>
      <c r="R327" s="9" t="e">
        <f t="shared" si="3493"/>
        <v>#N/A</v>
      </c>
      <c r="S327" s="9">
        <f t="shared" si="3494"/>
        <v>0</v>
      </c>
      <c r="T327" s="9" t="e">
        <f t="shared" si="3495"/>
        <v>#N/A</v>
      </c>
      <c r="U327" s="9">
        <f t="shared" si="3496"/>
        <v>0</v>
      </c>
      <c r="V327" s="9">
        <f t="shared" ref="V327" si="3502">IF(U327=0,U326,U327)</f>
        <v>2</v>
      </c>
      <c r="W327" s="346">
        <v>2</v>
      </c>
      <c r="X327" s="9" t="e">
        <f t="shared" si="3497"/>
        <v>#N/A</v>
      </c>
      <c r="Y327" s="348"/>
      <c r="Z327" s="9">
        <f>SUM(Y$7:Y327)</f>
        <v>0</v>
      </c>
      <c r="AE327" s="9">
        <f t="shared" ref="AE327" si="3503">MIN(AH327,V327)</f>
        <v>2</v>
      </c>
      <c r="AH327" s="9">
        <v>2</v>
      </c>
      <c r="AI327" s="327" t="s">
        <v>2084</v>
      </c>
      <c r="AJ327" s="327">
        <v>1805029</v>
      </c>
      <c r="AK327" s="327">
        <v>5782919</v>
      </c>
      <c r="AL327" s="327">
        <v>2</v>
      </c>
      <c r="AM327" s="327">
        <v>2</v>
      </c>
      <c r="AN327" s="327">
        <v>21</v>
      </c>
      <c r="AO327" s="327">
        <v>1</v>
      </c>
      <c r="AP327" s="327">
        <v>0</v>
      </c>
      <c r="AQ327" s="327">
        <v>0</v>
      </c>
      <c r="AR327" s="327">
        <v>0</v>
      </c>
      <c r="AS327" s="327"/>
      <c r="AU327" s="9">
        <v>0</v>
      </c>
      <c r="AV327" s="9">
        <f>U326</f>
        <v>2</v>
      </c>
    </row>
    <row r="328" spans="1:50" ht="38.25">
      <c r="A328" s="211">
        <f t="shared" si="2821"/>
        <v>0</v>
      </c>
      <c r="B328" s="67" t="s">
        <v>1158</v>
      </c>
      <c r="C328" s="142" t="s">
        <v>1094</v>
      </c>
      <c r="D328" s="43" t="s">
        <v>2587</v>
      </c>
      <c r="E328" s="217" t="str">
        <f>Labels!$C$54</f>
        <v>Control Point</v>
      </c>
      <c r="F328" s="26" t="s">
        <v>2588</v>
      </c>
      <c r="G328" s="30" t="str">
        <f>IF(OR(ISERR(P329),ISERR(P330),ISERR(Q329),ISERR(Q330)),Labels!$C$94,Q328)</f>
        <v>Input Accepted</v>
      </c>
      <c r="H328" s="15" t="str">
        <f t="shared" ref="H328" si="3504">IF(F329&lt;&gt;"",IF(TRIM(VLOOKUP(F329,$AI$2:$AR$5000,8,FALSE))="1","X",""),"")</f>
        <v/>
      </c>
      <c r="I328" s="15" t="str">
        <f t="shared" ref="I328" si="3505">IF(F329&lt;&gt;"",IF(TRIM(VLOOKUP(F329,$AI$2:$AR$5000,9,FALSE))="1","X",""),"")</f>
        <v/>
      </c>
      <c r="J328" s="15" t="str">
        <f t="shared" ref="J328" si="3506">IF(TRIM(""&amp;G330)&lt;&gt;"","X","")</f>
        <v/>
      </c>
      <c r="K328" s="15" t="str">
        <f t="shared" ref="K328" si="3507">IF(TRIM(""&amp;G329)&lt;&gt;"","X","")</f>
        <v>X</v>
      </c>
      <c r="L328" s="31" t="str">
        <f>IF(G328&lt;&gt;Labels!$C$92,"X","")</f>
        <v/>
      </c>
      <c r="M328" s="16"/>
      <c r="N328" s="17">
        <v>1805018</v>
      </c>
      <c r="O328" s="17">
        <v>15573</v>
      </c>
      <c r="P328" s="17"/>
      <c r="Q328" s="22" t="str">
        <f>IF(F329="",Labels!$C$93,R328)</f>
        <v>Input Accepted</v>
      </c>
      <c r="R328" s="9" t="str">
        <f t="shared" ref="R328" si="3508"><![CDATA[IF(OR(O329&""<>D328&"",O330&""<>D328&""),"You are not allowed to copy cells in the answer column. Press Ctrl-z immediately to attempt to fix this error.",S328)]]></f>
        <v>Input Accepted</v>
      </c>
      <c r="S328" s="9" t="str">
        <f>IF(AND(OR(H328="X",S329=6,C328=Labels!$C$49,C328=Labels!$C$46,AX328="Y"),Q329=""),Labels!$C$95,T328)</f>
        <v>Input Accepted</v>
      </c>
      <c r="T328" s="345" t="str">
        <f>IF(OR(S330=6,AND(S330&gt;0,S329=6)),Labels!$C$96,IF(S330=1,Labels!$C$143,U328))</f>
        <v>Input Accepted</v>
      </c>
      <c r="U328" s="9" t="str">
        <f>IF(AND(S330&gt;0,U330&lt;=U329),Labels!C$97,V328)</f>
        <v>Input Accepted</v>
      </c>
      <c r="V328" s="9" t="str">
        <f>IF(AND(S330&gt;0,Q330=""),Labels!$C$98,W328)</f>
        <v>Input Accepted</v>
      </c>
      <c r="W328" s="9" t="str">
        <f>IF(AND(S330=0,Q330&lt;&gt;""),Labels!$C$99,Labels!$C$92)</f>
        <v>Input Accepted</v>
      </c>
      <c r="Y328" s="9">
        <f t="shared" ref="Y328" si="3509">IF(H328="X",1,0)</f>
        <v>0</v>
      </c>
      <c r="Z328" s="9">
        <f>SUM(Y$7:Y328)</f>
        <v>0</v>
      </c>
      <c r="AA328" s="9" t="str">
        <f t="shared" ref="AA328" si="3510">Q329</f>
        <v>None</v>
      </c>
      <c r="AB328" s="9">
        <f t="shared" ref="AB328" si="3511">VLOOKUP(P329,$AI$2:$AN$5000,6,FALSE)</f>
        <v>21</v>
      </c>
      <c r="AC328" s="9" t="str">
        <f t="shared" ref="AC328" si="3512">Q330</f>
        <v/>
      </c>
      <c r="AD328" s="9">
        <f t="shared" ref="AD328" si="3513">IF(TRIM(F329)="",1,0)</f>
        <v>0</v>
      </c>
      <c r="AF328" s="346">
        <f t="shared" ref="AF328" si="3514">SUM($AD$7:$AD$5000)</f>
        <v>0</v>
      </c>
      <c r="AG328" s="9">
        <f>IF(AND(H328="X",C328=Labels!C370),1,0)</f>
        <v>0</v>
      </c>
      <c r="AI328" s="327" t="s">
        <v>2085</v>
      </c>
      <c r="AJ328" s="327">
        <v>1805030</v>
      </c>
      <c r="AK328" s="327">
        <v>5782922</v>
      </c>
      <c r="AL328" s="327">
        <v>0</v>
      </c>
      <c r="AM328" s="327">
        <v>5</v>
      </c>
      <c r="AN328" s="327">
        <v>21</v>
      </c>
      <c r="AO328" s="327">
        <v>0</v>
      </c>
      <c r="AP328" s="327">
        <v>1</v>
      </c>
      <c r="AQ328" s="327">
        <v>0</v>
      </c>
      <c r="AR328" s="327">
        <v>0</v>
      </c>
      <c r="AS328" s="327"/>
      <c r="AX328" s="9" t="s">
        <v>664</v>
      </c>
    </row>
    <row r="329" spans="1:50" ht="25.5">
      <c r="A329" s="211">
        <f t="shared" si="2821"/>
        <v>0</v>
      </c>
      <c r="B329" s="18" t="s">
        <v>1158</v>
      </c>
      <c r="C329" s="218" t="str">
        <f t="shared" ref="C329" si="3515">C328</f>
        <v>Minor Must</v>
      </c>
      <c r="D329" s="44" t="str">
        <f t="shared" ref="D329" si="3516">D328</f>
        <v>CB. 6.1</v>
      </c>
      <c r="E329" s="19" t="str">
        <f>Labels!$C$103</f>
        <v>Answer 1 / Comment</v>
      </c>
      <c r="F329" s="62" t="str">
        <f>$AI$299</f>
        <v>CB. 6.1 -Yes</v>
      </c>
      <c r="G329" s="46" t="s">
        <v>2826</v>
      </c>
      <c r="H329" s="20" t="str">
        <f t="shared" ref="H329:H330" si="3517">H328</f>
        <v/>
      </c>
      <c r="I329" s="20" t="str">
        <f t="shared" ref="I329:I330" si="3518">I328</f>
        <v/>
      </c>
      <c r="J329" s="20" t="str">
        <f t="shared" ref="J329:J330" si="3519">J328</f>
        <v/>
      </c>
      <c r="K329" s="20" t="str">
        <f t="shared" ref="K329:K330" si="3520">K328</f>
        <v>X</v>
      </c>
      <c r="L329" s="28" t="str">
        <f t="shared" ref="L329" si="3521">L328</f>
        <v/>
      </c>
      <c r="M329" s="21"/>
      <c r="N329" s="22" t="str">
        <f t="shared" ref="N329:N330" si="3522">LEFT(F329,FIND(" -",F329)-1)</f>
        <v>CB. 6.1</v>
      </c>
      <c r="O329" s="22" t="str">
        <f t="shared" ref="O329" si="3523">IF(ISERR(N329),D328,N329)</f>
        <v>CB. 6.1</v>
      </c>
      <c r="P329" s="22" t="str">
        <f t="shared" ref="P329:P330" si="3524">TRIM(F329&amp;"")</f>
        <v>CB. 6.1 -Yes</v>
      </c>
      <c r="Q329" s="22" t="str">
        <f t="shared" ref="Q329:Q330" si="3525">TRIM(G329&amp;"")</f>
        <v>None</v>
      </c>
      <c r="R329" s="9">
        <f t="shared" ref="R329:R330" si="3526">VLOOKUP(F329,$AI$2:$AM$5000,5,FALSE)</f>
        <v>2</v>
      </c>
      <c r="S329" s="9">
        <f t="shared" ref="S329:S330" si="3527">IF(ISNA(R329),0,R329)</f>
        <v>2</v>
      </c>
      <c r="T329" s="9">
        <f t="shared" ref="T329:T330" si="3528">VLOOKUP(F329,$AI$2:$AL$5000,4,FALSE)</f>
        <v>2</v>
      </c>
      <c r="U329" s="9">
        <f t="shared" ref="U329:U330" si="3529">IF(ISNA(T329),0,T329)</f>
        <v>2</v>
      </c>
      <c r="X329" s="9">
        <f t="shared" ref="X329:X330" si="3530">VLOOKUP(F329,$AI$2:$AL$5000,3,FALSE)</f>
        <v>5782890</v>
      </c>
      <c r="Y329" s="348"/>
      <c r="Z329" s="9">
        <f>SUM(Y$7:Y329)</f>
        <v>0</v>
      </c>
      <c r="AC329" s="349">
        <f t="shared" ref="AC329" si="3531">IF(ISNA(VLOOKUP(F329,$AI$2:$AS$5000,11,FALSE)),"", VLOOKUP(F329,$AI$2:$AS$5000,11,FALSE))</f>
        <v>0</v>
      </c>
      <c r="AI329" s="327" t="s">
        <v>2086</v>
      </c>
      <c r="AJ329" s="327">
        <v>1805030</v>
      </c>
      <c r="AK329" s="327">
        <v>5782921</v>
      </c>
      <c r="AL329" s="327">
        <v>2</v>
      </c>
      <c r="AM329" s="327">
        <v>2</v>
      </c>
      <c r="AN329" s="327">
        <v>21</v>
      </c>
      <c r="AO329" s="327">
        <v>1</v>
      </c>
      <c r="AP329" s="327">
        <v>0</v>
      </c>
      <c r="AQ329" s="327">
        <v>0</v>
      </c>
      <c r="AR329" s="327">
        <v>0</v>
      </c>
      <c r="AS329" s="327"/>
    </row>
    <row r="330" spans="1:50" ht="26.25" thickBot="1">
      <c r="A330" s="211">
        <f t="shared" ref="A330:A393" si="3532">Z330</f>
        <v>0</v>
      </c>
      <c r="B330" s="23" t="str">
        <f t="shared" ref="B330:D330" si="3533">B328</f>
        <v>GGFV52FA</v>
      </c>
      <c r="C330" s="219" t="str">
        <f t="shared" si="3533"/>
        <v>Minor Must</v>
      </c>
      <c r="D330" s="45" t="str">
        <f t="shared" si="3533"/>
        <v>CB. 6.1</v>
      </c>
      <c r="E330" s="24" t="str">
        <f>Labels!$C$104</f>
        <v>Answer 2 / Evidence</v>
      </c>
      <c r="F330" s="221"/>
      <c r="G330" s="222"/>
      <c r="H330" s="25" t="str">
        <f t="shared" si="3517"/>
        <v/>
      </c>
      <c r="I330" s="25" t="str">
        <f t="shared" si="3518"/>
        <v/>
      </c>
      <c r="J330" s="25" t="str">
        <f t="shared" si="3519"/>
        <v/>
      </c>
      <c r="K330" s="25" t="str">
        <f t="shared" si="3520"/>
        <v>X</v>
      </c>
      <c r="L330" s="27" t="str">
        <f t="shared" ref="L330" si="3534">L328</f>
        <v/>
      </c>
      <c r="M330" s="21"/>
      <c r="N330" s="22" t="e">
        <f t="shared" si="3522"/>
        <v>#VALUE!</v>
      </c>
      <c r="O330" s="22" t="str">
        <f t="shared" ref="O330" si="3535">IF(ISERR(N330),D328,N330)</f>
        <v>CB. 6.1</v>
      </c>
      <c r="P330" s="22" t="str">
        <f t="shared" si="3524"/>
        <v/>
      </c>
      <c r="Q330" s="22" t="str">
        <f t="shared" si="3525"/>
        <v/>
      </c>
      <c r="R330" s="9" t="e">
        <f t="shared" si="3526"/>
        <v>#N/A</v>
      </c>
      <c r="S330" s="9">
        <f t="shared" si="3527"/>
        <v>0</v>
      </c>
      <c r="T330" s="9" t="e">
        <f t="shared" si="3528"/>
        <v>#N/A</v>
      </c>
      <c r="U330" s="9">
        <f t="shared" si="3529"/>
        <v>0</v>
      </c>
      <c r="V330" s="9">
        <f t="shared" ref="V330" si="3536">IF(U330=0,U329,U330)</f>
        <v>2</v>
      </c>
      <c r="W330" s="346">
        <v>2</v>
      </c>
      <c r="X330" s="9" t="e">
        <f t="shared" si="3530"/>
        <v>#N/A</v>
      </c>
      <c r="Y330" s="348"/>
      <c r="Z330" s="9">
        <f>SUM(Y$7:Y330)</f>
        <v>0</v>
      </c>
      <c r="AE330" s="9">
        <f t="shared" ref="AE330" si="3537">MIN(AH330,V330)</f>
        <v>2</v>
      </c>
      <c r="AH330" s="9">
        <v>2</v>
      </c>
      <c r="AI330" s="327" t="s">
        <v>2087</v>
      </c>
      <c r="AJ330" s="327">
        <v>1805031</v>
      </c>
      <c r="AK330" s="327">
        <v>5782924</v>
      </c>
      <c r="AL330" s="327">
        <v>0</v>
      </c>
      <c r="AM330" s="327">
        <v>5</v>
      </c>
      <c r="AN330" s="327">
        <v>21</v>
      </c>
      <c r="AO330" s="327">
        <v>0</v>
      </c>
      <c r="AP330" s="327">
        <v>1</v>
      </c>
      <c r="AQ330" s="327">
        <v>0</v>
      </c>
      <c r="AR330" s="327">
        <v>0</v>
      </c>
      <c r="AS330" s="327"/>
      <c r="AU330" s="9">
        <v>0</v>
      </c>
      <c r="AV330" s="9">
        <f>U329</f>
        <v>2</v>
      </c>
    </row>
    <row r="331" spans="1:50" ht="38.25">
      <c r="A331" s="211">
        <f t="shared" si="3532"/>
        <v>0</v>
      </c>
      <c r="B331" s="67" t="s">
        <v>1158</v>
      </c>
      <c r="C331" s="142" t="s">
        <v>1093</v>
      </c>
      <c r="D331" s="43" t="s">
        <v>2589</v>
      </c>
      <c r="E331" s="217" t="str">
        <f>Labels!$C$54</f>
        <v>Control Point</v>
      </c>
      <c r="F331" s="26" t="s">
        <v>2590</v>
      </c>
      <c r="G331" s="30" t="str">
        <f>IF(OR(ISERR(P332),ISERR(P333),ISERR(Q332),ISERR(Q333)),Labels!$C$94,Q331)</f>
        <v>Input Accepted</v>
      </c>
      <c r="H331" s="15" t="str">
        <f t="shared" ref="H331" si="3538">IF(F332&lt;&gt;"",IF(TRIM(VLOOKUP(F332,$AI$2:$AR$5000,8,FALSE))="1","X",""),"")</f>
        <v/>
      </c>
      <c r="I331" s="15" t="str">
        <f t="shared" ref="I331" si="3539">IF(F332&lt;&gt;"",IF(TRIM(VLOOKUP(F332,$AI$2:$AR$5000,9,FALSE))="1","X",""),"")</f>
        <v/>
      </c>
      <c r="J331" s="15" t="str">
        <f t="shared" ref="J331" si="3540">IF(TRIM(""&amp;G333)&lt;&gt;"","X","")</f>
        <v/>
      </c>
      <c r="K331" s="15" t="str">
        <f t="shared" ref="K331" si="3541">IF(TRIM(""&amp;G332)&lt;&gt;"","X","")</f>
        <v>X</v>
      </c>
      <c r="L331" s="31" t="str">
        <f>IF(G331&lt;&gt;Labels!$C$92,"X","")</f>
        <v/>
      </c>
      <c r="M331" s="16"/>
      <c r="N331" s="17">
        <v>1805019</v>
      </c>
      <c r="O331" s="17">
        <v>15573</v>
      </c>
      <c r="P331" s="17"/>
      <c r="Q331" s="22" t="str">
        <f>IF(F332="",Labels!$C$93,R331)</f>
        <v>Input Accepted</v>
      </c>
      <c r="R331" s="9" t="str">
        <f t="shared" ref="R331" si="3542"><![CDATA[IF(OR(O332&""<>D331&"",O333&""<>D331&""),"You are not allowed to copy cells in the answer column. Press Ctrl-z immediately to attempt to fix this error.",S331)]]></f>
        <v>Input Accepted</v>
      </c>
      <c r="S331" s="9" t="str">
        <f>IF(AND(OR(H331="X",S332=6,C331=Labels!$C$49,C331=Labels!$C$46,AX331="Y"),Q332=""),Labels!$C$95,T331)</f>
        <v>Input Accepted</v>
      </c>
      <c r="T331" s="345" t="str">
        <f>IF(OR(S333=6,AND(S333&gt;0,S332=6)),Labels!$C$96,IF(S333=1,Labels!$C$143,U331))</f>
        <v>Input Accepted</v>
      </c>
      <c r="U331" s="9" t="str">
        <f>IF(AND(S333&gt;0,U333&lt;=U332),Labels!C$97,V331)</f>
        <v>Input Accepted</v>
      </c>
      <c r="V331" s="9" t="str">
        <f>IF(AND(S333&gt;0,Q333=""),Labels!$C$98,W331)</f>
        <v>Input Accepted</v>
      </c>
      <c r="W331" s="9" t="str">
        <f>IF(AND(S333=0,Q333&lt;&gt;""),Labels!$C$99,Labels!$C$92)</f>
        <v>Input Accepted</v>
      </c>
      <c r="Y331" s="9">
        <f t="shared" ref="Y331" si="3543">IF(H331="X",1,0)</f>
        <v>0</v>
      </c>
      <c r="Z331" s="9">
        <f>SUM(Y$7:Y331)</f>
        <v>0</v>
      </c>
      <c r="AA331" s="9" t="str">
        <f t="shared" ref="AA331" si="3544">Q332</f>
        <v>None</v>
      </c>
      <c r="AB331" s="9">
        <f t="shared" ref="AB331" si="3545">VLOOKUP(P332,$AI$2:$AN$5000,6,FALSE)</f>
        <v>21</v>
      </c>
      <c r="AC331" s="9" t="str">
        <f t="shared" ref="AC331" si="3546">Q333</f>
        <v/>
      </c>
      <c r="AD331" s="9">
        <f t="shared" ref="AD331" si="3547">IF(TRIM(F332)="",1,0)</f>
        <v>0</v>
      </c>
      <c r="AF331" s="346">
        <f t="shared" ref="AF331" si="3548">SUM($AD$7:$AD$5000)</f>
        <v>0</v>
      </c>
      <c r="AG331" s="9">
        <f>IF(AND(H331="X",C331=Labels!C373),1,0)</f>
        <v>0</v>
      </c>
      <c r="AI331" s="327" t="s">
        <v>2088</v>
      </c>
      <c r="AJ331" s="327">
        <v>1805031</v>
      </c>
      <c r="AK331" s="327">
        <v>5782923</v>
      </c>
      <c r="AL331" s="327">
        <v>2</v>
      </c>
      <c r="AM331" s="327">
        <v>2</v>
      </c>
      <c r="AN331" s="327">
        <v>21</v>
      </c>
      <c r="AO331" s="327">
        <v>1</v>
      </c>
      <c r="AP331" s="327">
        <v>0</v>
      </c>
      <c r="AQ331" s="327">
        <v>0</v>
      </c>
      <c r="AR331" s="327">
        <v>0</v>
      </c>
      <c r="AS331" s="327"/>
      <c r="AX331" s="9" t="s">
        <v>664</v>
      </c>
    </row>
    <row r="332" spans="1:50" ht="25.5">
      <c r="A332" s="211">
        <f t="shared" si="3532"/>
        <v>0</v>
      </c>
      <c r="B332" s="18" t="s">
        <v>1158</v>
      </c>
      <c r="C332" s="218" t="str">
        <f t="shared" ref="C332" si="3549">C331</f>
        <v>Major Must</v>
      </c>
      <c r="D332" s="44" t="str">
        <f t="shared" ref="D332" si="3550">D331</f>
        <v>CB. 6.2</v>
      </c>
      <c r="E332" s="19" t="str">
        <f>Labels!$C$103</f>
        <v>Answer 1 / Comment</v>
      </c>
      <c r="F332" s="62" t="str">
        <f>$AI$302</f>
        <v>CB. 6.2 -Yes</v>
      </c>
      <c r="G332" s="46" t="s">
        <v>2826</v>
      </c>
      <c r="H332" s="20" t="str">
        <f t="shared" ref="H332:H333" si="3551">H331</f>
        <v/>
      </c>
      <c r="I332" s="20" t="str">
        <f t="shared" ref="I332:I333" si="3552">I331</f>
        <v/>
      </c>
      <c r="J332" s="20" t="str">
        <f t="shared" ref="J332:J333" si="3553">J331</f>
        <v/>
      </c>
      <c r="K332" s="20" t="str">
        <f t="shared" ref="K332:K333" si="3554">K331</f>
        <v>X</v>
      </c>
      <c r="L332" s="28" t="str">
        <f t="shared" ref="L332" si="3555">L331</f>
        <v/>
      </c>
      <c r="M332" s="21"/>
      <c r="N332" s="22" t="str">
        <f t="shared" ref="N332:N333" si="3556">LEFT(F332,FIND(" -",F332)-1)</f>
        <v>CB. 6.2</v>
      </c>
      <c r="O332" s="22" t="str">
        <f t="shared" ref="O332" si="3557">IF(ISERR(N332),D331,N332)</f>
        <v>CB. 6.2</v>
      </c>
      <c r="P332" s="22" t="str">
        <f t="shared" ref="P332:P333" si="3558">TRIM(F332&amp;"")</f>
        <v>CB. 6.2 -Yes</v>
      </c>
      <c r="Q332" s="22" t="str">
        <f t="shared" ref="Q332:Q333" si="3559">TRIM(G332&amp;"")</f>
        <v>None</v>
      </c>
      <c r="R332" s="9">
        <f t="shared" ref="R332:R333" si="3560">VLOOKUP(F332,$AI$2:$AM$5000,5,FALSE)</f>
        <v>2</v>
      </c>
      <c r="S332" s="9">
        <f t="shared" ref="S332:S333" si="3561">IF(ISNA(R332),0,R332)</f>
        <v>2</v>
      </c>
      <c r="T332" s="9">
        <f t="shared" ref="T332:T333" si="3562">VLOOKUP(F332,$AI$2:$AL$5000,4,FALSE)</f>
        <v>2</v>
      </c>
      <c r="U332" s="9">
        <f t="shared" ref="U332:U333" si="3563">IF(ISNA(T332),0,T332)</f>
        <v>2</v>
      </c>
      <c r="X332" s="9">
        <f t="shared" ref="X332:X333" si="3564">VLOOKUP(F332,$AI$2:$AL$5000,3,FALSE)</f>
        <v>5782893</v>
      </c>
      <c r="Y332" s="348"/>
      <c r="Z332" s="9">
        <f>SUM(Y$7:Y332)</f>
        <v>0</v>
      </c>
      <c r="AC332" s="349">
        <f t="shared" ref="AC332" si="3565">IF(ISNA(VLOOKUP(F332,$AI$2:$AS$5000,11,FALSE)),"", VLOOKUP(F332,$AI$2:$AS$5000,11,FALSE))</f>
        <v>0</v>
      </c>
      <c r="AI332" s="327" t="s">
        <v>2089</v>
      </c>
      <c r="AJ332" s="327">
        <v>1805032</v>
      </c>
      <c r="AK332" s="327">
        <v>5782926</v>
      </c>
      <c r="AL332" s="327">
        <v>0</v>
      </c>
      <c r="AM332" s="327">
        <v>5</v>
      </c>
      <c r="AN332" s="327">
        <v>21</v>
      </c>
      <c r="AO332" s="327">
        <v>0</v>
      </c>
      <c r="AP332" s="327">
        <v>1</v>
      </c>
      <c r="AQ332" s="327">
        <v>0</v>
      </c>
      <c r="AR332" s="327">
        <v>0</v>
      </c>
      <c r="AS332" s="327"/>
    </row>
    <row r="333" spans="1:50" ht="26.25" thickBot="1">
      <c r="A333" s="211">
        <f t="shared" si="3532"/>
        <v>0</v>
      </c>
      <c r="B333" s="23" t="str">
        <f t="shared" ref="B333:D333" si="3566">B331</f>
        <v>GGFV52FA</v>
      </c>
      <c r="C333" s="219" t="str">
        <f t="shared" si="3566"/>
        <v>Major Must</v>
      </c>
      <c r="D333" s="45" t="str">
        <f t="shared" si="3566"/>
        <v>CB. 6.2</v>
      </c>
      <c r="E333" s="24" t="str">
        <f>Labels!$C$104</f>
        <v>Answer 2 / Evidence</v>
      </c>
      <c r="F333" s="221"/>
      <c r="G333" s="222"/>
      <c r="H333" s="25" t="str">
        <f t="shared" si="3551"/>
        <v/>
      </c>
      <c r="I333" s="25" t="str">
        <f t="shared" si="3552"/>
        <v/>
      </c>
      <c r="J333" s="25" t="str">
        <f t="shared" si="3553"/>
        <v/>
      </c>
      <c r="K333" s="25" t="str">
        <f t="shared" si="3554"/>
        <v>X</v>
      </c>
      <c r="L333" s="27" t="str">
        <f t="shared" ref="L333" si="3567">L331</f>
        <v/>
      </c>
      <c r="M333" s="21"/>
      <c r="N333" s="22" t="e">
        <f t="shared" si="3556"/>
        <v>#VALUE!</v>
      </c>
      <c r="O333" s="22" t="str">
        <f t="shared" ref="O333" si="3568">IF(ISERR(N333),D331,N333)</f>
        <v>CB. 6.2</v>
      </c>
      <c r="P333" s="22" t="str">
        <f t="shared" si="3558"/>
        <v/>
      </c>
      <c r="Q333" s="22" t="str">
        <f t="shared" si="3559"/>
        <v/>
      </c>
      <c r="R333" s="9" t="e">
        <f t="shared" si="3560"/>
        <v>#N/A</v>
      </c>
      <c r="S333" s="9">
        <f t="shared" si="3561"/>
        <v>0</v>
      </c>
      <c r="T333" s="9" t="e">
        <f t="shared" si="3562"/>
        <v>#N/A</v>
      </c>
      <c r="U333" s="9">
        <f t="shared" si="3563"/>
        <v>0</v>
      </c>
      <c r="V333" s="9">
        <f t="shared" ref="V333" si="3569">IF(U333=0,U332,U333)</f>
        <v>2</v>
      </c>
      <c r="W333" s="346">
        <v>2</v>
      </c>
      <c r="X333" s="9" t="e">
        <f t="shared" si="3564"/>
        <v>#N/A</v>
      </c>
      <c r="Y333" s="348"/>
      <c r="Z333" s="9">
        <f>SUM(Y$7:Y333)</f>
        <v>0</v>
      </c>
      <c r="AE333" s="9">
        <f t="shared" ref="AE333" si="3570">MIN(AH333,V333)</f>
        <v>2</v>
      </c>
      <c r="AH333" s="9">
        <v>2</v>
      </c>
      <c r="AI333" s="327" t="s">
        <v>2090</v>
      </c>
      <c r="AJ333" s="327">
        <v>1805032</v>
      </c>
      <c r="AK333" s="327">
        <v>5782925</v>
      </c>
      <c r="AL333" s="327">
        <v>2</v>
      </c>
      <c r="AM333" s="327">
        <v>2</v>
      </c>
      <c r="AN333" s="327">
        <v>21</v>
      </c>
      <c r="AO333" s="327">
        <v>1</v>
      </c>
      <c r="AP333" s="327">
        <v>0</v>
      </c>
      <c r="AQ333" s="327">
        <v>0</v>
      </c>
      <c r="AR333" s="327">
        <v>0</v>
      </c>
      <c r="AS333" s="327"/>
      <c r="AU333" s="9">
        <v>0</v>
      </c>
      <c r="AV333" s="9">
        <f>U332</f>
        <v>2</v>
      </c>
    </row>
    <row r="334" spans="1:50" ht="38.25">
      <c r="A334" s="211">
        <f t="shared" si="3532"/>
        <v>0</v>
      </c>
      <c r="B334" s="67" t="s">
        <v>1158</v>
      </c>
      <c r="C334" s="142" t="s">
        <v>1093</v>
      </c>
      <c r="D334" s="43" t="s">
        <v>2591</v>
      </c>
      <c r="E334" s="217" t="str">
        <f>Labels!$C$54</f>
        <v>Control Point</v>
      </c>
      <c r="F334" s="26" t="s">
        <v>2592</v>
      </c>
      <c r="G334" s="30" t="str">
        <f>IF(OR(ISERR(P335),ISERR(P336),ISERR(Q335),ISERR(Q336)),Labels!$C$94,Q334)</f>
        <v>Input Accepted</v>
      </c>
      <c r="H334" s="15" t="str">
        <f t="shared" ref="H334" si="3571">IF(F335&lt;&gt;"",IF(TRIM(VLOOKUP(F335,$AI$2:$AR$5000,8,FALSE))="1","X",""),"")</f>
        <v/>
      </c>
      <c r="I334" s="15" t="str">
        <f t="shared" ref="I334" si="3572">IF(F335&lt;&gt;"",IF(TRIM(VLOOKUP(F335,$AI$2:$AR$5000,9,FALSE))="1","X",""),"")</f>
        <v/>
      </c>
      <c r="J334" s="15" t="str">
        <f t="shared" ref="J334" si="3573">IF(TRIM(""&amp;G336)&lt;&gt;"","X","")</f>
        <v/>
      </c>
      <c r="K334" s="15" t="str">
        <f t="shared" ref="K334" si="3574">IF(TRIM(""&amp;G335)&lt;&gt;"","X","")</f>
        <v>X</v>
      </c>
      <c r="L334" s="31" t="str">
        <f>IF(G334&lt;&gt;Labels!$C$92,"X","")</f>
        <v/>
      </c>
      <c r="M334" s="16"/>
      <c r="N334" s="17">
        <v>1805020</v>
      </c>
      <c r="O334" s="17">
        <v>15573</v>
      </c>
      <c r="P334" s="17"/>
      <c r="Q334" s="22" t="str">
        <f>IF(F335="",Labels!$C$93,R334)</f>
        <v>Input Accepted</v>
      </c>
      <c r="R334" s="9" t="str">
        <f t="shared" ref="R334" si="3575"><![CDATA[IF(OR(O335&""<>D334&"",O336&""<>D334&""),"You are not allowed to copy cells in the answer column. Press Ctrl-z immediately to attempt to fix this error.",S334)]]></f>
        <v>Input Accepted</v>
      </c>
      <c r="S334" s="9" t="str">
        <f>IF(AND(OR(H334="X",S335=6,C334=Labels!$C$49,C334=Labels!$C$46,AX334="Y"),Q335=""),Labels!$C$95,T334)</f>
        <v>Input Accepted</v>
      </c>
      <c r="T334" s="345" t="str">
        <f>IF(OR(S336=6,AND(S336&gt;0,S335=6)),Labels!$C$96,IF(S336=1,Labels!$C$143,U334))</f>
        <v>Input Accepted</v>
      </c>
      <c r="U334" s="9" t="str">
        <f>IF(AND(S336&gt;0,U336&lt;=U335),Labels!C$97,V334)</f>
        <v>Input Accepted</v>
      </c>
      <c r="V334" s="9" t="str">
        <f>IF(AND(S336&gt;0,Q336=""),Labels!$C$98,W334)</f>
        <v>Input Accepted</v>
      </c>
      <c r="W334" s="9" t="str">
        <f>IF(AND(S336=0,Q336&lt;&gt;""),Labels!$C$99,Labels!$C$92)</f>
        <v>Input Accepted</v>
      </c>
      <c r="Y334" s="9">
        <f t="shared" ref="Y334" si="3576">IF(H334="X",1,0)</f>
        <v>0</v>
      </c>
      <c r="Z334" s="9">
        <f>SUM(Y$7:Y334)</f>
        <v>0</v>
      </c>
      <c r="AA334" s="9" t="str">
        <f t="shared" ref="AA334" si="3577">Q335</f>
        <v>None</v>
      </c>
      <c r="AB334" s="9">
        <f t="shared" ref="AB334" si="3578">VLOOKUP(P335,$AI$2:$AN$5000,6,FALSE)</f>
        <v>21</v>
      </c>
      <c r="AC334" s="9" t="str">
        <f t="shared" ref="AC334" si="3579">Q336</f>
        <v/>
      </c>
      <c r="AD334" s="9">
        <f t="shared" ref="AD334" si="3580">IF(TRIM(F335)="",1,0)</f>
        <v>0</v>
      </c>
      <c r="AF334" s="346">
        <f t="shared" ref="AF334" si="3581">SUM($AD$7:$AD$5000)</f>
        <v>0</v>
      </c>
      <c r="AG334" s="9">
        <f>IF(AND(H334="X",C334=Labels!C376),1,0)</f>
        <v>0</v>
      </c>
      <c r="AI334" s="327" t="s">
        <v>2091</v>
      </c>
      <c r="AJ334" s="327">
        <v>1805033</v>
      </c>
      <c r="AK334" s="327">
        <v>5782928</v>
      </c>
      <c r="AL334" s="327">
        <v>0</v>
      </c>
      <c r="AM334" s="327">
        <v>5</v>
      </c>
      <c r="AN334" s="327">
        <v>21</v>
      </c>
      <c r="AO334" s="327">
        <v>0</v>
      </c>
      <c r="AP334" s="327">
        <v>1</v>
      </c>
      <c r="AQ334" s="327">
        <v>0</v>
      </c>
      <c r="AR334" s="327">
        <v>0</v>
      </c>
      <c r="AS334" s="327"/>
      <c r="AX334" s="9" t="s">
        <v>664</v>
      </c>
    </row>
    <row r="335" spans="1:50" ht="25.5">
      <c r="A335" s="211">
        <f t="shared" si="3532"/>
        <v>0</v>
      </c>
      <c r="B335" s="18" t="s">
        <v>1158</v>
      </c>
      <c r="C335" s="218" t="str">
        <f t="shared" ref="C335" si="3582">C334</f>
        <v>Major Must</v>
      </c>
      <c r="D335" s="44" t="str">
        <f t="shared" ref="D335" si="3583">D334</f>
        <v>CB. 6.3</v>
      </c>
      <c r="E335" s="19" t="str">
        <f>Labels!$C$103</f>
        <v>Answer 1 / Comment</v>
      </c>
      <c r="F335" s="62" t="str">
        <f>$AI$305</f>
        <v>CB. 6.3 -Yes</v>
      </c>
      <c r="G335" s="46" t="s">
        <v>2826</v>
      </c>
      <c r="H335" s="20" t="str">
        <f t="shared" ref="H335:H336" si="3584">H334</f>
        <v/>
      </c>
      <c r="I335" s="20" t="str">
        <f t="shared" ref="I335:I336" si="3585">I334</f>
        <v/>
      </c>
      <c r="J335" s="20" t="str">
        <f t="shared" ref="J335:J336" si="3586">J334</f>
        <v/>
      </c>
      <c r="K335" s="20" t="str">
        <f t="shared" ref="K335:K336" si="3587">K334</f>
        <v>X</v>
      </c>
      <c r="L335" s="28" t="str">
        <f t="shared" ref="L335" si="3588">L334</f>
        <v/>
      </c>
      <c r="M335" s="21"/>
      <c r="N335" s="22" t="str">
        <f t="shared" ref="N335:N336" si="3589">LEFT(F335,FIND(" -",F335)-1)</f>
        <v>CB. 6.3</v>
      </c>
      <c r="O335" s="22" t="str">
        <f t="shared" ref="O335" si="3590">IF(ISERR(N335),D334,N335)</f>
        <v>CB. 6.3</v>
      </c>
      <c r="P335" s="22" t="str">
        <f t="shared" ref="P335:P336" si="3591">TRIM(F335&amp;"")</f>
        <v>CB. 6.3 -Yes</v>
      </c>
      <c r="Q335" s="22" t="str">
        <f t="shared" ref="Q335:Q336" si="3592">TRIM(G335&amp;"")</f>
        <v>None</v>
      </c>
      <c r="R335" s="9">
        <f t="shared" ref="R335:R336" si="3593">VLOOKUP(F335,$AI$2:$AM$5000,5,FALSE)</f>
        <v>2</v>
      </c>
      <c r="S335" s="9">
        <f t="shared" ref="S335:S336" si="3594">IF(ISNA(R335),0,R335)</f>
        <v>2</v>
      </c>
      <c r="T335" s="9">
        <f t="shared" ref="T335:T336" si="3595">VLOOKUP(F335,$AI$2:$AL$5000,4,FALSE)</f>
        <v>2</v>
      </c>
      <c r="U335" s="9">
        <f t="shared" ref="U335:U336" si="3596">IF(ISNA(T335),0,T335)</f>
        <v>2</v>
      </c>
      <c r="X335" s="9">
        <f t="shared" ref="X335:X336" si="3597">VLOOKUP(F335,$AI$2:$AL$5000,3,FALSE)</f>
        <v>5782896</v>
      </c>
      <c r="Y335" s="348"/>
      <c r="Z335" s="9">
        <f>SUM(Y$7:Y335)</f>
        <v>0</v>
      </c>
      <c r="AC335" s="349">
        <f t="shared" ref="AC335" si="3598">IF(ISNA(VLOOKUP(F335,$AI$2:$AS$5000,11,FALSE)),"", VLOOKUP(F335,$AI$2:$AS$5000,11,FALSE))</f>
        <v>0</v>
      </c>
      <c r="AI335" s="327" t="s">
        <v>2092</v>
      </c>
      <c r="AJ335" s="327">
        <v>1805033</v>
      </c>
      <c r="AK335" s="327">
        <v>5782927</v>
      </c>
      <c r="AL335" s="327">
        <v>2</v>
      </c>
      <c r="AM335" s="327">
        <v>2</v>
      </c>
      <c r="AN335" s="327">
        <v>21</v>
      </c>
      <c r="AO335" s="327">
        <v>1</v>
      </c>
      <c r="AP335" s="327">
        <v>0</v>
      </c>
      <c r="AQ335" s="327">
        <v>0</v>
      </c>
      <c r="AR335" s="327">
        <v>0</v>
      </c>
      <c r="AS335" s="327"/>
    </row>
    <row r="336" spans="1:50" ht="26.25" thickBot="1">
      <c r="A336" s="211">
        <f t="shared" si="3532"/>
        <v>0</v>
      </c>
      <c r="B336" s="23" t="str">
        <f t="shared" ref="B336:D336" si="3599">B334</f>
        <v>GGFV52FA</v>
      </c>
      <c r="C336" s="219" t="str">
        <f t="shared" si="3599"/>
        <v>Major Must</v>
      </c>
      <c r="D336" s="45" t="str">
        <f t="shared" si="3599"/>
        <v>CB. 6.3</v>
      </c>
      <c r="E336" s="24" t="str">
        <f>Labels!$C$104</f>
        <v>Answer 2 / Evidence</v>
      </c>
      <c r="F336" s="221"/>
      <c r="G336" s="222"/>
      <c r="H336" s="25" t="str">
        <f t="shared" si="3584"/>
        <v/>
      </c>
      <c r="I336" s="25" t="str">
        <f t="shared" si="3585"/>
        <v/>
      </c>
      <c r="J336" s="25" t="str">
        <f t="shared" si="3586"/>
        <v/>
      </c>
      <c r="K336" s="25" t="str">
        <f t="shared" si="3587"/>
        <v>X</v>
      </c>
      <c r="L336" s="27" t="str">
        <f t="shared" ref="L336" si="3600">L334</f>
        <v/>
      </c>
      <c r="M336" s="21"/>
      <c r="N336" s="22" t="e">
        <f t="shared" si="3589"/>
        <v>#VALUE!</v>
      </c>
      <c r="O336" s="22" t="str">
        <f t="shared" ref="O336" si="3601">IF(ISERR(N336),D334,N336)</f>
        <v>CB. 6.3</v>
      </c>
      <c r="P336" s="22" t="str">
        <f t="shared" si="3591"/>
        <v/>
      </c>
      <c r="Q336" s="22" t="str">
        <f t="shared" si="3592"/>
        <v/>
      </c>
      <c r="R336" s="9" t="e">
        <f t="shared" si="3593"/>
        <v>#N/A</v>
      </c>
      <c r="S336" s="9">
        <f t="shared" si="3594"/>
        <v>0</v>
      </c>
      <c r="T336" s="9" t="e">
        <f t="shared" si="3595"/>
        <v>#N/A</v>
      </c>
      <c r="U336" s="9">
        <f t="shared" si="3596"/>
        <v>0</v>
      </c>
      <c r="V336" s="9">
        <f t="shared" ref="V336" si="3602">IF(U336=0,U335,U336)</f>
        <v>2</v>
      </c>
      <c r="W336" s="346">
        <v>2</v>
      </c>
      <c r="X336" s="9" t="e">
        <f t="shared" si="3597"/>
        <v>#N/A</v>
      </c>
      <c r="Y336" s="348"/>
      <c r="Z336" s="9">
        <f>SUM(Y$7:Y336)</f>
        <v>0</v>
      </c>
      <c r="AE336" s="9">
        <f t="shared" ref="AE336" si="3603">MIN(AH336,V336)</f>
        <v>2</v>
      </c>
      <c r="AH336" s="9">
        <v>2</v>
      </c>
      <c r="AI336" s="327" t="s">
        <v>2093</v>
      </c>
      <c r="AJ336" s="327">
        <v>1805034</v>
      </c>
      <c r="AK336" s="327">
        <v>5782931</v>
      </c>
      <c r="AL336" s="327">
        <v>0</v>
      </c>
      <c r="AM336" s="327">
        <v>6</v>
      </c>
      <c r="AN336" s="327">
        <v>21</v>
      </c>
      <c r="AO336" s="327">
        <v>1</v>
      </c>
      <c r="AP336" s="327">
        <v>0</v>
      </c>
      <c r="AQ336" s="327">
        <v>1</v>
      </c>
      <c r="AR336" s="327">
        <v>0</v>
      </c>
      <c r="AS336" s="327"/>
      <c r="AU336" s="9">
        <v>0</v>
      </c>
      <c r="AV336" s="9">
        <f>U335</f>
        <v>2</v>
      </c>
    </row>
    <row r="337" spans="1:50" ht="38.25">
      <c r="A337" s="211">
        <f t="shared" si="3532"/>
        <v>0</v>
      </c>
      <c r="B337" s="67" t="s">
        <v>1158</v>
      </c>
      <c r="C337" s="142" t="s">
        <v>1093</v>
      </c>
      <c r="D337" s="43" t="s">
        <v>2593</v>
      </c>
      <c r="E337" s="217" t="str">
        <f>Labels!$C$54</f>
        <v>Control Point</v>
      </c>
      <c r="F337" s="26" t="s">
        <v>2594</v>
      </c>
      <c r="G337" s="30" t="str">
        <f>IF(OR(ISERR(P338),ISERR(P339),ISERR(Q338),ISERR(Q339)),Labels!$C$94,Q337)</f>
        <v>Input Accepted</v>
      </c>
      <c r="H337" s="15" t="str">
        <f t="shared" ref="H337" si="3604">IF(F338&lt;&gt;"",IF(TRIM(VLOOKUP(F338,$AI$2:$AR$5000,8,FALSE))="1","X",""),"")</f>
        <v/>
      </c>
      <c r="I337" s="15" t="str">
        <f t="shared" ref="I337" si="3605">IF(F338&lt;&gt;"",IF(TRIM(VLOOKUP(F338,$AI$2:$AR$5000,9,FALSE))="1","X",""),"")</f>
        <v/>
      </c>
      <c r="J337" s="15" t="str">
        <f t="shared" ref="J337" si="3606">IF(TRIM(""&amp;G339)&lt;&gt;"","X","")</f>
        <v/>
      </c>
      <c r="K337" s="15" t="str">
        <f t="shared" ref="K337" si="3607">IF(TRIM(""&amp;G338)&lt;&gt;"","X","")</f>
        <v>X</v>
      </c>
      <c r="L337" s="31" t="str">
        <f>IF(G337&lt;&gt;Labels!$C$92,"X","")</f>
        <v/>
      </c>
      <c r="M337" s="16"/>
      <c r="N337" s="17">
        <v>1805021</v>
      </c>
      <c r="O337" s="17">
        <v>15573</v>
      </c>
      <c r="P337" s="17"/>
      <c r="Q337" s="22" t="str">
        <f>IF(F338="",Labels!$C$93,R337)</f>
        <v>Input Accepted</v>
      </c>
      <c r="R337" s="9" t="str">
        <f t="shared" ref="R337" si="3608"><![CDATA[IF(OR(O338&""<>D337&"",O339&""<>D337&""),"You are not allowed to copy cells in the answer column. Press Ctrl-z immediately to attempt to fix this error.",S337)]]></f>
        <v>Input Accepted</v>
      </c>
      <c r="S337" s="9" t="str">
        <f>IF(AND(OR(H337="X",S338=6,C337=Labels!$C$49,C337=Labels!$C$46,AX337="Y"),Q338=""),Labels!$C$95,T337)</f>
        <v>Input Accepted</v>
      </c>
      <c r="T337" s="345" t="str">
        <f>IF(OR(S339=6,AND(S339&gt;0,S338=6)),Labels!$C$96,IF(S339=1,Labels!$C$143,U337))</f>
        <v>Input Accepted</v>
      </c>
      <c r="U337" s="9" t="str">
        <f>IF(AND(S339&gt;0,U339&lt;=U338),Labels!C$97,V337)</f>
        <v>Input Accepted</v>
      </c>
      <c r="V337" s="9" t="str">
        <f>IF(AND(S339&gt;0,Q339=""),Labels!$C$98,W337)</f>
        <v>Input Accepted</v>
      </c>
      <c r="W337" s="9" t="str">
        <f>IF(AND(S339=0,Q339&lt;&gt;""),Labels!$C$99,Labels!$C$92)</f>
        <v>Input Accepted</v>
      </c>
      <c r="Y337" s="9">
        <f t="shared" ref="Y337" si="3609">IF(H337="X",1,0)</f>
        <v>0</v>
      </c>
      <c r="Z337" s="9">
        <f>SUM(Y$7:Y337)</f>
        <v>0</v>
      </c>
      <c r="AA337" s="9" t="str">
        <f t="shared" ref="AA337" si="3610">Q338</f>
        <v>None</v>
      </c>
      <c r="AB337" s="9">
        <f t="shared" ref="AB337" si="3611">VLOOKUP(P338,$AI$2:$AN$5000,6,FALSE)</f>
        <v>21</v>
      </c>
      <c r="AC337" s="9" t="str">
        <f t="shared" ref="AC337" si="3612">Q339</f>
        <v/>
      </c>
      <c r="AD337" s="9">
        <f t="shared" ref="AD337" si="3613">IF(TRIM(F338)="",1,0)</f>
        <v>0</v>
      </c>
      <c r="AF337" s="346">
        <f t="shared" ref="AF337" si="3614">SUM($AD$7:$AD$5000)</f>
        <v>0</v>
      </c>
      <c r="AG337" s="9">
        <f>IF(AND(H337="X",C337=Labels!C379),1,0)</f>
        <v>0</v>
      </c>
      <c r="AI337" s="327" t="s">
        <v>2094</v>
      </c>
      <c r="AJ337" s="327">
        <v>1805034</v>
      </c>
      <c r="AK337" s="327">
        <v>5782930</v>
      </c>
      <c r="AL337" s="327">
        <v>0</v>
      </c>
      <c r="AM337" s="327">
        <v>5</v>
      </c>
      <c r="AN337" s="327">
        <v>21</v>
      </c>
      <c r="AO337" s="327">
        <v>0</v>
      </c>
      <c r="AP337" s="327">
        <v>1</v>
      </c>
      <c r="AQ337" s="327">
        <v>0</v>
      </c>
      <c r="AR337" s="327">
        <v>0</v>
      </c>
      <c r="AS337" s="327"/>
      <c r="AX337" s="9" t="s">
        <v>664</v>
      </c>
    </row>
    <row r="338" spans="1:50" ht="25.5">
      <c r="A338" s="211">
        <f t="shared" si="3532"/>
        <v>0</v>
      </c>
      <c r="B338" s="18" t="s">
        <v>1158</v>
      </c>
      <c r="C338" s="218" t="str">
        <f t="shared" ref="C338" si="3615">C337</f>
        <v>Major Must</v>
      </c>
      <c r="D338" s="44" t="str">
        <f t="shared" ref="D338" si="3616">D337</f>
        <v>CB. 6.4</v>
      </c>
      <c r="E338" s="19" t="str">
        <f>Labels!$C$103</f>
        <v>Answer 1 / Comment</v>
      </c>
      <c r="F338" s="62" t="str">
        <f>$AI$308</f>
        <v>CB. 6.4 -Yes</v>
      </c>
      <c r="G338" s="46" t="s">
        <v>2826</v>
      </c>
      <c r="H338" s="20" t="str">
        <f t="shared" ref="H338:H339" si="3617">H337</f>
        <v/>
      </c>
      <c r="I338" s="20" t="str">
        <f t="shared" ref="I338:I339" si="3618">I337</f>
        <v/>
      </c>
      <c r="J338" s="20" t="str">
        <f t="shared" ref="J338:J339" si="3619">J337</f>
        <v/>
      </c>
      <c r="K338" s="20" t="str">
        <f t="shared" ref="K338:K339" si="3620">K337</f>
        <v>X</v>
      </c>
      <c r="L338" s="28" t="str">
        <f t="shared" ref="L338" si="3621">L337</f>
        <v/>
      </c>
      <c r="M338" s="21"/>
      <c r="N338" s="22" t="str">
        <f t="shared" ref="N338:N339" si="3622">LEFT(F338,FIND(" -",F338)-1)</f>
        <v>CB. 6.4</v>
      </c>
      <c r="O338" s="22" t="str">
        <f t="shared" ref="O338" si="3623">IF(ISERR(N338),D337,N338)</f>
        <v>CB. 6.4</v>
      </c>
      <c r="P338" s="22" t="str">
        <f t="shared" ref="P338:P339" si="3624">TRIM(F338&amp;"")</f>
        <v>CB. 6.4 -Yes</v>
      </c>
      <c r="Q338" s="22" t="str">
        <f t="shared" ref="Q338:Q339" si="3625">TRIM(G338&amp;"")</f>
        <v>None</v>
      </c>
      <c r="R338" s="9">
        <f t="shared" ref="R338:R339" si="3626">VLOOKUP(F338,$AI$2:$AM$5000,5,FALSE)</f>
        <v>2</v>
      </c>
      <c r="S338" s="9">
        <f t="shared" ref="S338:S339" si="3627">IF(ISNA(R338),0,R338)</f>
        <v>2</v>
      </c>
      <c r="T338" s="9">
        <f t="shared" ref="T338:T339" si="3628">VLOOKUP(F338,$AI$2:$AL$5000,4,FALSE)</f>
        <v>2</v>
      </c>
      <c r="U338" s="9">
        <f t="shared" ref="U338:U339" si="3629">IF(ISNA(T338),0,T338)</f>
        <v>2</v>
      </c>
      <c r="X338" s="9">
        <f t="shared" ref="X338:X339" si="3630">VLOOKUP(F338,$AI$2:$AL$5000,3,FALSE)</f>
        <v>5782899</v>
      </c>
      <c r="Y338" s="348"/>
      <c r="Z338" s="9">
        <f>SUM(Y$7:Y338)</f>
        <v>0</v>
      </c>
      <c r="AC338" s="349">
        <f t="shared" ref="AC338" si="3631">IF(ISNA(VLOOKUP(F338,$AI$2:$AS$5000,11,FALSE)),"", VLOOKUP(F338,$AI$2:$AS$5000,11,FALSE))</f>
        <v>0</v>
      </c>
      <c r="AI338" s="327" t="s">
        <v>2095</v>
      </c>
      <c r="AJ338" s="327">
        <v>1805034</v>
      </c>
      <c r="AK338" s="327">
        <v>5782929</v>
      </c>
      <c r="AL338" s="327">
        <v>2</v>
      </c>
      <c r="AM338" s="327">
        <v>2</v>
      </c>
      <c r="AN338" s="327">
        <v>21</v>
      </c>
      <c r="AO338" s="327">
        <v>1</v>
      </c>
      <c r="AP338" s="327">
        <v>0</v>
      </c>
      <c r="AQ338" s="327">
        <v>0</v>
      </c>
      <c r="AR338" s="327">
        <v>0</v>
      </c>
      <c r="AS338" s="327"/>
    </row>
    <row r="339" spans="1:50" ht="26.25" thickBot="1">
      <c r="A339" s="211">
        <f t="shared" si="3532"/>
        <v>0</v>
      </c>
      <c r="B339" s="23" t="str">
        <f t="shared" ref="B339:D339" si="3632">B337</f>
        <v>GGFV52FA</v>
      </c>
      <c r="C339" s="219" t="str">
        <f t="shared" si="3632"/>
        <v>Major Must</v>
      </c>
      <c r="D339" s="45" t="str">
        <f t="shared" si="3632"/>
        <v>CB. 6.4</v>
      </c>
      <c r="E339" s="24" t="str">
        <f>Labels!$C$104</f>
        <v>Answer 2 / Evidence</v>
      </c>
      <c r="F339" s="221"/>
      <c r="G339" s="222"/>
      <c r="H339" s="25" t="str">
        <f t="shared" si="3617"/>
        <v/>
      </c>
      <c r="I339" s="25" t="str">
        <f t="shared" si="3618"/>
        <v/>
      </c>
      <c r="J339" s="25" t="str">
        <f t="shared" si="3619"/>
        <v/>
      </c>
      <c r="K339" s="25" t="str">
        <f t="shared" si="3620"/>
        <v>X</v>
      </c>
      <c r="L339" s="27" t="str">
        <f t="shared" ref="L339" si="3633">L337</f>
        <v/>
      </c>
      <c r="M339" s="21"/>
      <c r="N339" s="22" t="e">
        <f t="shared" si="3622"/>
        <v>#VALUE!</v>
      </c>
      <c r="O339" s="22" t="str">
        <f t="shared" ref="O339" si="3634">IF(ISERR(N339),D337,N339)</f>
        <v>CB. 6.4</v>
      </c>
      <c r="P339" s="22" t="str">
        <f t="shared" si="3624"/>
        <v/>
      </c>
      <c r="Q339" s="22" t="str">
        <f t="shared" si="3625"/>
        <v/>
      </c>
      <c r="R339" s="9" t="e">
        <f t="shared" si="3626"/>
        <v>#N/A</v>
      </c>
      <c r="S339" s="9">
        <f t="shared" si="3627"/>
        <v>0</v>
      </c>
      <c r="T339" s="9" t="e">
        <f t="shared" si="3628"/>
        <v>#N/A</v>
      </c>
      <c r="U339" s="9">
        <f t="shared" si="3629"/>
        <v>0</v>
      </c>
      <c r="V339" s="9">
        <f t="shared" ref="V339" si="3635">IF(U339=0,U338,U339)</f>
        <v>2</v>
      </c>
      <c r="W339" s="346">
        <v>2</v>
      </c>
      <c r="X339" s="9" t="e">
        <f t="shared" si="3630"/>
        <v>#N/A</v>
      </c>
      <c r="Y339" s="348"/>
      <c r="Z339" s="9">
        <f>SUM(Y$7:Y339)</f>
        <v>0</v>
      </c>
      <c r="AE339" s="9">
        <f t="shared" ref="AE339" si="3636">MIN(AH339,V339)</f>
        <v>2</v>
      </c>
      <c r="AH339" s="9">
        <v>2</v>
      </c>
      <c r="AI339" s="327" t="s">
        <v>2096</v>
      </c>
      <c r="AJ339" s="327">
        <v>1805035</v>
      </c>
      <c r="AK339" s="327">
        <v>5782934</v>
      </c>
      <c r="AL339" s="327">
        <v>0</v>
      </c>
      <c r="AM339" s="327">
        <v>6</v>
      </c>
      <c r="AN339" s="327">
        <v>21</v>
      </c>
      <c r="AO339" s="327">
        <v>1</v>
      </c>
      <c r="AP339" s="327">
        <v>0</v>
      </c>
      <c r="AQ339" s="327">
        <v>1</v>
      </c>
      <c r="AR339" s="327">
        <v>0</v>
      </c>
      <c r="AS339" s="327"/>
      <c r="AU339" s="9">
        <v>0</v>
      </c>
      <c r="AV339" s="9">
        <f>U338</f>
        <v>2</v>
      </c>
    </row>
    <row r="340" spans="1:50" ht="38.25">
      <c r="A340" s="211">
        <f t="shared" si="3532"/>
        <v>0</v>
      </c>
      <c r="B340" s="67" t="s">
        <v>1158</v>
      </c>
      <c r="C340" s="142" t="s">
        <v>1094</v>
      </c>
      <c r="D340" s="43" t="s">
        <v>2595</v>
      </c>
      <c r="E340" s="217" t="str">
        <f>Labels!$C$54</f>
        <v>Control Point</v>
      </c>
      <c r="F340" s="26" t="s">
        <v>2596</v>
      </c>
      <c r="G340" s="30" t="str">
        <f>IF(OR(ISERR(P341),ISERR(P342),ISERR(Q341),ISERR(Q342)),Labels!$C$94,Q340)</f>
        <v>Input Accepted</v>
      </c>
      <c r="H340" s="15" t="str">
        <f t="shared" ref="H340" si="3637">IF(F341&lt;&gt;"",IF(TRIM(VLOOKUP(F341,$AI$2:$AR$5000,8,FALSE))="1","X",""),"")</f>
        <v/>
      </c>
      <c r="I340" s="15" t="str">
        <f t="shared" ref="I340" si="3638">IF(F341&lt;&gt;"",IF(TRIM(VLOOKUP(F341,$AI$2:$AR$5000,9,FALSE))="1","X",""),"")</f>
        <v/>
      </c>
      <c r="J340" s="15" t="str">
        <f t="shared" ref="J340" si="3639">IF(TRIM(""&amp;G342)&lt;&gt;"","X","")</f>
        <v/>
      </c>
      <c r="K340" s="15" t="str">
        <f t="shared" ref="K340" si="3640">IF(TRIM(""&amp;G341)&lt;&gt;"","X","")</f>
        <v>X</v>
      </c>
      <c r="L340" s="31" t="str">
        <f>IF(G340&lt;&gt;Labels!$C$92,"X","")</f>
        <v/>
      </c>
      <c r="M340" s="16"/>
      <c r="N340" s="17">
        <v>1805022</v>
      </c>
      <c r="O340" s="17">
        <v>15573</v>
      </c>
      <c r="P340" s="17"/>
      <c r="Q340" s="22" t="str">
        <f>IF(F341="",Labels!$C$93,R340)</f>
        <v>Input Accepted</v>
      </c>
      <c r="R340" s="9" t="str">
        <f t="shared" ref="R340" si="3641"><![CDATA[IF(OR(O341&""<>D340&"",O342&""<>D340&""),"You are not allowed to copy cells in the answer column. Press Ctrl-z immediately to attempt to fix this error.",S340)]]></f>
        <v>Input Accepted</v>
      </c>
      <c r="S340" s="9" t="str">
        <f>IF(AND(OR(H340="X",S341=6,C340=Labels!$C$49,C340=Labels!$C$46,AX340="Y"),Q341=""),Labels!$C$95,T340)</f>
        <v>Input Accepted</v>
      </c>
      <c r="T340" s="345" t="str">
        <f>IF(OR(S342=6,AND(S342&gt;0,S341=6)),Labels!$C$96,IF(S342=1,Labels!$C$143,U340))</f>
        <v>Input Accepted</v>
      </c>
      <c r="U340" s="9" t="str">
        <f>IF(AND(S342&gt;0,U342&lt;=U341),Labels!C$97,V340)</f>
        <v>Input Accepted</v>
      </c>
      <c r="V340" s="9" t="str">
        <f>IF(AND(S342&gt;0,Q342=""),Labels!$C$98,W340)</f>
        <v>Input Accepted</v>
      </c>
      <c r="W340" s="9" t="str">
        <f>IF(AND(S342=0,Q342&lt;&gt;""),Labels!$C$99,Labels!$C$92)</f>
        <v>Input Accepted</v>
      </c>
      <c r="Y340" s="9">
        <f t="shared" ref="Y340" si="3642">IF(H340="X",1,0)</f>
        <v>0</v>
      </c>
      <c r="Z340" s="9">
        <f>SUM(Y$7:Y340)</f>
        <v>0</v>
      </c>
      <c r="AA340" s="9" t="str">
        <f t="shared" ref="AA340" si="3643">Q341</f>
        <v>None</v>
      </c>
      <c r="AB340" s="9">
        <f t="shared" ref="AB340" si="3644">VLOOKUP(P341,$AI$2:$AN$5000,6,FALSE)</f>
        <v>21</v>
      </c>
      <c r="AC340" s="9" t="str">
        <f t="shared" ref="AC340" si="3645">Q342</f>
        <v/>
      </c>
      <c r="AD340" s="9">
        <f t="shared" ref="AD340" si="3646">IF(TRIM(F341)="",1,0)</f>
        <v>0</v>
      </c>
      <c r="AF340" s="346">
        <f t="shared" ref="AF340" si="3647">SUM($AD$7:$AD$5000)</f>
        <v>0</v>
      </c>
      <c r="AG340" s="9">
        <f>IF(AND(H340="X",C340=Labels!C382),1,0)</f>
        <v>0</v>
      </c>
      <c r="AI340" s="327" t="s">
        <v>2097</v>
      </c>
      <c r="AJ340" s="327">
        <v>1805035</v>
      </c>
      <c r="AK340" s="327">
        <v>5782933</v>
      </c>
      <c r="AL340" s="327">
        <v>0</v>
      </c>
      <c r="AM340" s="327">
        <v>5</v>
      </c>
      <c r="AN340" s="327">
        <v>21</v>
      </c>
      <c r="AO340" s="327">
        <v>0</v>
      </c>
      <c r="AP340" s="327">
        <v>1</v>
      </c>
      <c r="AQ340" s="327">
        <v>0</v>
      </c>
      <c r="AR340" s="327">
        <v>0</v>
      </c>
      <c r="AS340" s="327"/>
      <c r="AX340" s="9" t="s">
        <v>664</v>
      </c>
    </row>
    <row r="341" spans="1:50" ht="25.5">
      <c r="A341" s="211">
        <f t="shared" si="3532"/>
        <v>0</v>
      </c>
      <c r="B341" s="18" t="s">
        <v>1158</v>
      </c>
      <c r="C341" s="218" t="str">
        <f t="shared" ref="C341" si="3648">C340</f>
        <v>Minor Must</v>
      </c>
      <c r="D341" s="44" t="str">
        <f t="shared" ref="D341" si="3649">D340</f>
        <v>CB. 6.5</v>
      </c>
      <c r="E341" s="19" t="str">
        <f>Labels!$C$103</f>
        <v>Answer 1 / Comment</v>
      </c>
      <c r="F341" s="62" t="str">
        <f>$AI$311</f>
        <v>CB. 6.5 -Yes</v>
      </c>
      <c r="G341" s="46" t="s">
        <v>2826</v>
      </c>
      <c r="H341" s="20" t="str">
        <f t="shared" ref="H341:H342" si="3650">H340</f>
        <v/>
      </c>
      <c r="I341" s="20" t="str">
        <f t="shared" ref="I341:I342" si="3651">I340</f>
        <v/>
      </c>
      <c r="J341" s="20" t="str">
        <f t="shared" ref="J341:J342" si="3652">J340</f>
        <v/>
      </c>
      <c r="K341" s="20" t="str">
        <f t="shared" ref="K341:K342" si="3653">K340</f>
        <v>X</v>
      </c>
      <c r="L341" s="28" t="str">
        <f t="shared" ref="L341" si="3654">L340</f>
        <v/>
      </c>
      <c r="M341" s="21"/>
      <c r="N341" s="22" t="str">
        <f t="shared" ref="N341:N342" si="3655">LEFT(F341,FIND(" -",F341)-1)</f>
        <v>CB. 6.5</v>
      </c>
      <c r="O341" s="22" t="str">
        <f t="shared" ref="O341" si="3656">IF(ISERR(N341),D340,N341)</f>
        <v>CB. 6.5</v>
      </c>
      <c r="P341" s="22" t="str">
        <f t="shared" ref="P341:P342" si="3657">TRIM(F341&amp;"")</f>
        <v>CB. 6.5 -Yes</v>
      </c>
      <c r="Q341" s="22" t="str">
        <f t="shared" ref="Q341:Q342" si="3658">TRIM(G341&amp;"")</f>
        <v>None</v>
      </c>
      <c r="R341" s="9">
        <f t="shared" ref="R341:R342" si="3659">VLOOKUP(F341,$AI$2:$AM$5000,5,FALSE)</f>
        <v>2</v>
      </c>
      <c r="S341" s="9">
        <f t="shared" ref="S341:S342" si="3660">IF(ISNA(R341),0,R341)</f>
        <v>2</v>
      </c>
      <c r="T341" s="9">
        <f t="shared" ref="T341:T342" si="3661">VLOOKUP(F341,$AI$2:$AL$5000,4,FALSE)</f>
        <v>2</v>
      </c>
      <c r="U341" s="9">
        <f t="shared" ref="U341:U342" si="3662">IF(ISNA(T341),0,T341)</f>
        <v>2</v>
      </c>
      <c r="X341" s="9">
        <f t="shared" ref="X341:X342" si="3663">VLOOKUP(F341,$AI$2:$AL$5000,3,FALSE)</f>
        <v>5782902</v>
      </c>
      <c r="Y341" s="348"/>
      <c r="Z341" s="9">
        <f>SUM(Y$7:Y341)</f>
        <v>0</v>
      </c>
      <c r="AC341" s="349">
        <f t="shared" ref="AC341" si="3664">IF(ISNA(VLOOKUP(F341,$AI$2:$AS$5000,11,FALSE)),"", VLOOKUP(F341,$AI$2:$AS$5000,11,FALSE))</f>
        <v>0</v>
      </c>
      <c r="AI341" s="327" t="s">
        <v>2098</v>
      </c>
      <c r="AJ341" s="327">
        <v>1805035</v>
      </c>
      <c r="AK341" s="327">
        <v>5782932</v>
      </c>
      <c r="AL341" s="327">
        <v>2</v>
      </c>
      <c r="AM341" s="327">
        <v>2</v>
      </c>
      <c r="AN341" s="327">
        <v>21</v>
      </c>
      <c r="AO341" s="327">
        <v>1</v>
      </c>
      <c r="AP341" s="327">
        <v>0</v>
      </c>
      <c r="AQ341" s="327">
        <v>0</v>
      </c>
      <c r="AR341" s="327">
        <v>0</v>
      </c>
      <c r="AS341" s="327"/>
    </row>
    <row r="342" spans="1:50" ht="26.25" thickBot="1">
      <c r="A342" s="211">
        <f t="shared" si="3532"/>
        <v>0</v>
      </c>
      <c r="B342" s="23" t="str">
        <f t="shared" ref="B342:D342" si="3665">B340</f>
        <v>GGFV52FA</v>
      </c>
      <c r="C342" s="219" t="str">
        <f t="shared" si="3665"/>
        <v>Minor Must</v>
      </c>
      <c r="D342" s="45" t="str">
        <f t="shared" si="3665"/>
        <v>CB. 6.5</v>
      </c>
      <c r="E342" s="24" t="str">
        <f>Labels!$C$104</f>
        <v>Answer 2 / Evidence</v>
      </c>
      <c r="F342" s="221"/>
      <c r="G342" s="222"/>
      <c r="H342" s="25" t="str">
        <f t="shared" si="3650"/>
        <v/>
      </c>
      <c r="I342" s="25" t="str">
        <f t="shared" si="3651"/>
        <v/>
      </c>
      <c r="J342" s="25" t="str">
        <f t="shared" si="3652"/>
        <v/>
      </c>
      <c r="K342" s="25" t="str">
        <f t="shared" si="3653"/>
        <v>X</v>
      </c>
      <c r="L342" s="27" t="str">
        <f t="shared" ref="L342" si="3666">L340</f>
        <v/>
      </c>
      <c r="M342" s="21"/>
      <c r="N342" s="22" t="e">
        <f t="shared" si="3655"/>
        <v>#VALUE!</v>
      </c>
      <c r="O342" s="22" t="str">
        <f t="shared" ref="O342" si="3667">IF(ISERR(N342),D340,N342)</f>
        <v>CB. 6.5</v>
      </c>
      <c r="P342" s="22" t="str">
        <f t="shared" si="3657"/>
        <v/>
      </c>
      <c r="Q342" s="22" t="str">
        <f t="shared" si="3658"/>
        <v/>
      </c>
      <c r="R342" s="9" t="e">
        <f t="shared" si="3659"/>
        <v>#N/A</v>
      </c>
      <c r="S342" s="9">
        <f t="shared" si="3660"/>
        <v>0</v>
      </c>
      <c r="T342" s="9" t="e">
        <f t="shared" si="3661"/>
        <v>#N/A</v>
      </c>
      <c r="U342" s="9">
        <f t="shared" si="3662"/>
        <v>0</v>
      </c>
      <c r="V342" s="9">
        <f t="shared" ref="V342" si="3668">IF(U342=0,U341,U342)</f>
        <v>2</v>
      </c>
      <c r="W342" s="346">
        <v>2</v>
      </c>
      <c r="X342" s="9" t="e">
        <f t="shared" si="3663"/>
        <v>#N/A</v>
      </c>
      <c r="Y342" s="348"/>
      <c r="Z342" s="9">
        <f>SUM(Y$7:Y342)</f>
        <v>0</v>
      </c>
      <c r="AE342" s="9">
        <f t="shared" ref="AE342" si="3669">MIN(AH342,V342)</f>
        <v>2</v>
      </c>
      <c r="AH342" s="9">
        <v>2</v>
      </c>
      <c r="AI342" s="327" t="s">
        <v>2099</v>
      </c>
      <c r="AJ342" s="327">
        <v>1805036</v>
      </c>
      <c r="AK342" s="327">
        <v>5782937</v>
      </c>
      <c r="AL342" s="327">
        <v>0</v>
      </c>
      <c r="AM342" s="327">
        <v>6</v>
      </c>
      <c r="AN342" s="327">
        <v>21</v>
      </c>
      <c r="AO342" s="327">
        <v>1</v>
      </c>
      <c r="AP342" s="327">
        <v>0</v>
      </c>
      <c r="AQ342" s="327">
        <v>1</v>
      </c>
      <c r="AR342" s="327">
        <v>0</v>
      </c>
      <c r="AS342" s="327"/>
      <c r="AU342" s="9">
        <v>0</v>
      </c>
      <c r="AV342" s="9">
        <f>U341</f>
        <v>2</v>
      </c>
    </row>
    <row r="343" spans="1:50" ht="38.25">
      <c r="A343" s="211">
        <f t="shared" si="3532"/>
        <v>0</v>
      </c>
      <c r="B343" s="67" t="s">
        <v>1158</v>
      </c>
      <c r="C343" s="142" t="s">
        <v>1094</v>
      </c>
      <c r="D343" s="43" t="s">
        <v>2597</v>
      </c>
      <c r="E343" s="217" t="str">
        <f>Labels!$C$54</f>
        <v>Control Point</v>
      </c>
      <c r="F343" s="26" t="s">
        <v>2598</v>
      </c>
      <c r="G343" s="30" t="str">
        <f>IF(OR(ISERR(P344),ISERR(P345),ISERR(Q344),ISERR(Q345)),Labels!$C$94,Q343)</f>
        <v>Input Accepted</v>
      </c>
      <c r="H343" s="15" t="str">
        <f t="shared" ref="H343" si="3670">IF(F344&lt;&gt;"",IF(TRIM(VLOOKUP(F344,$AI$2:$AR$5000,8,FALSE))="1","X",""),"")</f>
        <v/>
      </c>
      <c r="I343" s="15" t="str">
        <f t="shared" ref="I343" si="3671">IF(F344&lt;&gt;"",IF(TRIM(VLOOKUP(F344,$AI$2:$AR$5000,9,FALSE))="1","X",""),"")</f>
        <v/>
      </c>
      <c r="J343" s="15" t="str">
        <f t="shared" ref="J343" si="3672">IF(TRIM(""&amp;G345)&lt;&gt;"","X","")</f>
        <v/>
      </c>
      <c r="K343" s="15" t="str">
        <f t="shared" ref="K343" si="3673">IF(TRIM(""&amp;G344)&lt;&gt;"","X","")</f>
        <v>X</v>
      </c>
      <c r="L343" s="31" t="str">
        <f>IF(G343&lt;&gt;Labels!$C$92,"X","")</f>
        <v/>
      </c>
      <c r="M343" s="16"/>
      <c r="N343" s="17">
        <v>1805023</v>
      </c>
      <c r="O343" s="17">
        <v>15573</v>
      </c>
      <c r="P343" s="17"/>
      <c r="Q343" s="22" t="str">
        <f>IF(F344="",Labels!$C$93,R343)</f>
        <v>Input Accepted</v>
      </c>
      <c r="R343" s="9" t="str">
        <f t="shared" ref="R343" si="3674"><![CDATA[IF(OR(O344&""<>D343&"",O345&""<>D343&""),"You are not allowed to copy cells in the answer column. Press Ctrl-z immediately to attempt to fix this error.",S343)]]></f>
        <v>Input Accepted</v>
      </c>
      <c r="S343" s="9" t="str">
        <f>IF(AND(OR(H343="X",S344=6,C343=Labels!$C$49,C343=Labels!$C$46,AX343="Y"),Q344=""),Labels!$C$95,T343)</f>
        <v>Input Accepted</v>
      </c>
      <c r="T343" s="345" t="str">
        <f>IF(OR(S345=6,AND(S345&gt;0,S344=6)),Labels!$C$96,IF(S345=1,Labels!$C$143,U343))</f>
        <v>Input Accepted</v>
      </c>
      <c r="U343" s="9" t="str">
        <f>IF(AND(S345&gt;0,U345&lt;=U344),Labels!C$97,V343)</f>
        <v>Input Accepted</v>
      </c>
      <c r="V343" s="9" t="str">
        <f>IF(AND(S345&gt;0,Q345=""),Labels!$C$98,W343)</f>
        <v>Input Accepted</v>
      </c>
      <c r="W343" s="9" t="str">
        <f>IF(AND(S345=0,Q345&lt;&gt;""),Labels!$C$99,Labels!$C$92)</f>
        <v>Input Accepted</v>
      </c>
      <c r="Y343" s="9">
        <f t="shared" ref="Y343" si="3675">IF(H343="X",1,0)</f>
        <v>0</v>
      </c>
      <c r="Z343" s="9">
        <f>SUM(Y$7:Y343)</f>
        <v>0</v>
      </c>
      <c r="AA343" s="9" t="str">
        <f t="shared" ref="AA343" si="3676">Q344</f>
        <v>None</v>
      </c>
      <c r="AB343" s="9">
        <f t="shared" ref="AB343" si="3677">VLOOKUP(P344,$AI$2:$AN$5000,6,FALSE)</f>
        <v>21</v>
      </c>
      <c r="AC343" s="9" t="str">
        <f t="shared" ref="AC343" si="3678">Q345</f>
        <v/>
      </c>
      <c r="AD343" s="9">
        <f t="shared" ref="AD343" si="3679">IF(TRIM(F344)="",1,0)</f>
        <v>0</v>
      </c>
      <c r="AF343" s="346">
        <f t="shared" ref="AF343" si="3680">SUM($AD$7:$AD$5000)</f>
        <v>0</v>
      </c>
      <c r="AG343" s="9">
        <f>IF(AND(H343="X",C343=Labels!C385),1,0)</f>
        <v>0</v>
      </c>
      <c r="AI343" s="327" t="s">
        <v>2100</v>
      </c>
      <c r="AJ343" s="327">
        <v>1805036</v>
      </c>
      <c r="AK343" s="327">
        <v>5782936</v>
      </c>
      <c r="AL343" s="327">
        <v>0</v>
      </c>
      <c r="AM343" s="327">
        <v>5</v>
      </c>
      <c r="AN343" s="327">
        <v>21</v>
      </c>
      <c r="AO343" s="327">
        <v>0</v>
      </c>
      <c r="AP343" s="327">
        <v>1</v>
      </c>
      <c r="AQ343" s="327">
        <v>0</v>
      </c>
      <c r="AR343" s="327">
        <v>0</v>
      </c>
      <c r="AS343" s="327"/>
      <c r="AX343" s="9" t="s">
        <v>664</v>
      </c>
    </row>
    <row r="344" spans="1:50" ht="25.5">
      <c r="A344" s="211">
        <f t="shared" si="3532"/>
        <v>0</v>
      </c>
      <c r="B344" s="18" t="s">
        <v>1158</v>
      </c>
      <c r="C344" s="218" t="str">
        <f t="shared" ref="C344" si="3681">C343</f>
        <v>Minor Must</v>
      </c>
      <c r="D344" s="44" t="str">
        <f t="shared" ref="D344" si="3682">D343</f>
        <v>CB. 7.1.1</v>
      </c>
      <c r="E344" s="19" t="str">
        <f>Labels!$C$103</f>
        <v>Answer 1 / Comment</v>
      </c>
      <c r="F344" s="62" t="str">
        <f>$AI$314</f>
        <v>CB. 7.1.1 -Yes</v>
      </c>
      <c r="G344" s="46" t="s">
        <v>2826</v>
      </c>
      <c r="H344" s="20" t="str">
        <f t="shared" ref="H344:H345" si="3683">H343</f>
        <v/>
      </c>
      <c r="I344" s="20" t="str">
        <f t="shared" ref="I344:I345" si="3684">I343</f>
        <v/>
      </c>
      <c r="J344" s="20" t="str">
        <f t="shared" ref="J344:J345" si="3685">J343</f>
        <v/>
      </c>
      <c r="K344" s="20" t="str">
        <f t="shared" ref="K344:K345" si="3686">K343</f>
        <v>X</v>
      </c>
      <c r="L344" s="28" t="str">
        <f t="shared" ref="L344" si="3687">L343</f>
        <v/>
      </c>
      <c r="M344" s="21"/>
      <c r="N344" s="22" t="str">
        <f t="shared" ref="N344:N345" si="3688">LEFT(F344,FIND(" -",F344)-1)</f>
        <v>CB. 7.1.1</v>
      </c>
      <c r="O344" s="22" t="str">
        <f t="shared" ref="O344" si="3689">IF(ISERR(N344),D343,N344)</f>
        <v>CB. 7.1.1</v>
      </c>
      <c r="P344" s="22" t="str">
        <f t="shared" ref="P344:P345" si="3690">TRIM(F344&amp;"")</f>
        <v>CB. 7.1.1 -Yes</v>
      </c>
      <c r="Q344" s="22" t="str">
        <f t="shared" ref="Q344:Q345" si="3691">TRIM(G344&amp;"")</f>
        <v>None</v>
      </c>
      <c r="R344" s="9">
        <f t="shared" ref="R344:R345" si="3692">VLOOKUP(F344,$AI$2:$AM$5000,5,FALSE)</f>
        <v>2</v>
      </c>
      <c r="S344" s="9">
        <f t="shared" ref="S344:S345" si="3693">IF(ISNA(R344),0,R344)</f>
        <v>2</v>
      </c>
      <c r="T344" s="9">
        <f t="shared" ref="T344:T345" si="3694">VLOOKUP(F344,$AI$2:$AL$5000,4,FALSE)</f>
        <v>2</v>
      </c>
      <c r="U344" s="9">
        <f t="shared" ref="U344:U345" si="3695">IF(ISNA(T344),0,T344)</f>
        <v>2</v>
      </c>
      <c r="X344" s="9">
        <f t="shared" ref="X344:X345" si="3696">VLOOKUP(F344,$AI$2:$AL$5000,3,FALSE)</f>
        <v>5782905</v>
      </c>
      <c r="Y344" s="348"/>
      <c r="Z344" s="9">
        <f>SUM(Y$7:Y344)</f>
        <v>0</v>
      </c>
      <c r="AC344" s="349">
        <f t="shared" ref="AC344" si="3697">IF(ISNA(VLOOKUP(F344,$AI$2:$AS$5000,11,FALSE)),"", VLOOKUP(F344,$AI$2:$AS$5000,11,FALSE))</f>
        <v>0</v>
      </c>
      <c r="AI344" s="327" t="s">
        <v>2101</v>
      </c>
      <c r="AJ344" s="327">
        <v>1805036</v>
      </c>
      <c r="AK344" s="327">
        <v>5782935</v>
      </c>
      <c r="AL344" s="327">
        <v>2</v>
      </c>
      <c r="AM344" s="327">
        <v>2</v>
      </c>
      <c r="AN344" s="327">
        <v>21</v>
      </c>
      <c r="AO344" s="327">
        <v>1</v>
      </c>
      <c r="AP344" s="327">
        <v>0</v>
      </c>
      <c r="AQ344" s="327">
        <v>0</v>
      </c>
      <c r="AR344" s="327">
        <v>0</v>
      </c>
      <c r="AS344" s="327"/>
    </row>
    <row r="345" spans="1:50" ht="26.25" thickBot="1">
      <c r="A345" s="211">
        <f t="shared" si="3532"/>
        <v>0</v>
      </c>
      <c r="B345" s="23" t="str">
        <f t="shared" ref="B345:D345" si="3698">B343</f>
        <v>GGFV52FA</v>
      </c>
      <c r="C345" s="219" t="str">
        <f t="shared" si="3698"/>
        <v>Minor Must</v>
      </c>
      <c r="D345" s="45" t="str">
        <f t="shared" si="3698"/>
        <v>CB. 7.1.1</v>
      </c>
      <c r="E345" s="24" t="str">
        <f>Labels!$C$104</f>
        <v>Answer 2 / Evidence</v>
      </c>
      <c r="F345" s="221"/>
      <c r="G345" s="222"/>
      <c r="H345" s="25" t="str">
        <f t="shared" si="3683"/>
        <v/>
      </c>
      <c r="I345" s="25" t="str">
        <f t="shared" si="3684"/>
        <v/>
      </c>
      <c r="J345" s="25" t="str">
        <f t="shared" si="3685"/>
        <v/>
      </c>
      <c r="K345" s="25" t="str">
        <f t="shared" si="3686"/>
        <v>X</v>
      </c>
      <c r="L345" s="27" t="str">
        <f t="shared" ref="L345" si="3699">L343</f>
        <v/>
      </c>
      <c r="M345" s="21"/>
      <c r="N345" s="22" t="e">
        <f t="shared" si="3688"/>
        <v>#VALUE!</v>
      </c>
      <c r="O345" s="22" t="str">
        <f t="shared" ref="O345" si="3700">IF(ISERR(N345),D343,N345)</f>
        <v>CB. 7.1.1</v>
      </c>
      <c r="P345" s="22" t="str">
        <f t="shared" si="3690"/>
        <v/>
      </c>
      <c r="Q345" s="22" t="str">
        <f t="shared" si="3691"/>
        <v/>
      </c>
      <c r="R345" s="9" t="e">
        <f t="shared" si="3692"/>
        <v>#N/A</v>
      </c>
      <c r="S345" s="9">
        <f t="shared" si="3693"/>
        <v>0</v>
      </c>
      <c r="T345" s="9" t="e">
        <f t="shared" si="3694"/>
        <v>#N/A</v>
      </c>
      <c r="U345" s="9">
        <f t="shared" si="3695"/>
        <v>0</v>
      </c>
      <c r="V345" s="9">
        <f t="shared" ref="V345" si="3701">IF(U345=0,U344,U345)</f>
        <v>2</v>
      </c>
      <c r="W345" s="346">
        <v>2</v>
      </c>
      <c r="X345" s="9" t="e">
        <f t="shared" si="3696"/>
        <v>#N/A</v>
      </c>
      <c r="Y345" s="348"/>
      <c r="Z345" s="9">
        <f>SUM(Y$7:Y345)</f>
        <v>0</v>
      </c>
      <c r="AE345" s="9">
        <f t="shared" ref="AE345" si="3702">MIN(AH345,V345)</f>
        <v>2</v>
      </c>
      <c r="AH345" s="9">
        <v>2</v>
      </c>
      <c r="AI345" s="327" t="s">
        <v>2102</v>
      </c>
      <c r="AJ345" s="327">
        <v>1805037</v>
      </c>
      <c r="AK345" s="327">
        <v>5782940</v>
      </c>
      <c r="AL345" s="327">
        <v>0</v>
      </c>
      <c r="AM345" s="327">
        <v>6</v>
      </c>
      <c r="AN345" s="327">
        <v>21</v>
      </c>
      <c r="AO345" s="327">
        <v>1</v>
      </c>
      <c r="AP345" s="327">
        <v>0</v>
      </c>
      <c r="AQ345" s="327">
        <v>1</v>
      </c>
      <c r="AR345" s="327">
        <v>0</v>
      </c>
      <c r="AS345" s="327"/>
      <c r="AU345" s="9">
        <v>0</v>
      </c>
      <c r="AV345" s="9">
        <f>U344</f>
        <v>2</v>
      </c>
    </row>
    <row r="346" spans="1:50" ht="51">
      <c r="A346" s="211">
        <f t="shared" si="3532"/>
        <v>0</v>
      </c>
      <c r="B346" s="67" t="s">
        <v>1158</v>
      </c>
      <c r="C346" s="142" t="s">
        <v>1093</v>
      </c>
      <c r="D346" s="43" t="s">
        <v>2599</v>
      </c>
      <c r="E346" s="217" t="str">
        <f>Labels!$C$54</f>
        <v>Control Point</v>
      </c>
      <c r="F346" s="26" t="s">
        <v>2600</v>
      </c>
      <c r="G346" s="30" t="str">
        <f>IF(OR(ISERR(P347),ISERR(P348),ISERR(Q347),ISERR(Q348)),Labels!$C$94,Q346)</f>
        <v>Input Accepted</v>
      </c>
      <c r="H346" s="15" t="str">
        <f t="shared" ref="H346" si="3703">IF(F347&lt;&gt;"",IF(TRIM(VLOOKUP(F347,$AI$2:$AR$5000,8,FALSE))="1","X",""),"")</f>
        <v/>
      </c>
      <c r="I346" s="15" t="str">
        <f t="shared" ref="I346" si="3704">IF(F347&lt;&gt;"",IF(TRIM(VLOOKUP(F347,$AI$2:$AR$5000,9,FALSE))="1","X",""),"")</f>
        <v/>
      </c>
      <c r="J346" s="15" t="str">
        <f t="shared" ref="J346" si="3705">IF(TRIM(""&amp;G348)&lt;&gt;"","X","")</f>
        <v/>
      </c>
      <c r="K346" s="15" t="str">
        <f t="shared" ref="K346" si="3706">IF(TRIM(""&amp;G347)&lt;&gt;"","X","")</f>
        <v>X</v>
      </c>
      <c r="L346" s="31" t="str">
        <f>IF(G346&lt;&gt;Labels!$C$92,"X","")</f>
        <v/>
      </c>
      <c r="M346" s="16"/>
      <c r="N346" s="17">
        <v>1805024</v>
      </c>
      <c r="O346" s="17">
        <v>15573</v>
      </c>
      <c r="P346" s="17"/>
      <c r="Q346" s="22" t="str">
        <f>IF(F347="",Labels!$C$93,R346)</f>
        <v>Input Accepted</v>
      </c>
      <c r="R346" s="9" t="str">
        <f t="shared" ref="R346" si="3707"><![CDATA[IF(OR(O347&""<>D346&"",O348&""<>D346&""),"You are not allowed to copy cells in the answer column. Press Ctrl-z immediately to attempt to fix this error.",S346)]]></f>
        <v>Input Accepted</v>
      </c>
      <c r="S346" s="9" t="str">
        <f>IF(AND(OR(H346="X",S347=6,C346=Labels!$C$49,C346=Labels!$C$46,AX346="Y"),Q347=""),Labels!$C$95,T346)</f>
        <v>Input Accepted</v>
      </c>
      <c r="T346" s="345" t="str">
        <f>IF(OR(S348=6,AND(S348&gt;0,S347=6)),Labels!$C$96,IF(S348=1,Labels!$C$143,U346))</f>
        <v>Input Accepted</v>
      </c>
      <c r="U346" s="9" t="str">
        <f>IF(AND(S348&gt;0,U348&lt;=U347),Labels!C$97,V346)</f>
        <v>Input Accepted</v>
      </c>
      <c r="V346" s="9" t="str">
        <f>IF(AND(S348&gt;0,Q348=""),Labels!$C$98,W346)</f>
        <v>Input Accepted</v>
      </c>
      <c r="W346" s="9" t="str">
        <f>IF(AND(S348=0,Q348&lt;&gt;""),Labels!$C$99,Labels!$C$92)</f>
        <v>Input Accepted</v>
      </c>
      <c r="Y346" s="9">
        <f t="shared" ref="Y346" si="3708">IF(H346="X",1,0)</f>
        <v>0</v>
      </c>
      <c r="Z346" s="9">
        <f>SUM(Y$7:Y346)</f>
        <v>0</v>
      </c>
      <c r="AA346" s="9" t="str">
        <f t="shared" ref="AA346" si="3709">Q347</f>
        <v>None</v>
      </c>
      <c r="AB346" s="9">
        <f t="shared" ref="AB346" si="3710">VLOOKUP(P347,$AI$2:$AN$5000,6,FALSE)</f>
        <v>21</v>
      </c>
      <c r="AC346" s="9" t="str">
        <f t="shared" ref="AC346" si="3711">Q348</f>
        <v/>
      </c>
      <c r="AD346" s="9">
        <f t="shared" ref="AD346" si="3712">IF(TRIM(F347)="",1,0)</f>
        <v>0</v>
      </c>
      <c r="AF346" s="346">
        <f t="shared" ref="AF346" si="3713">SUM($AD$7:$AD$5000)</f>
        <v>0</v>
      </c>
      <c r="AG346" s="9">
        <f>IF(AND(H346="X",C346=Labels!C388),1,0)</f>
        <v>0</v>
      </c>
      <c r="AI346" s="327" t="s">
        <v>2103</v>
      </c>
      <c r="AJ346" s="327">
        <v>1805037</v>
      </c>
      <c r="AK346" s="327">
        <v>5782939</v>
      </c>
      <c r="AL346" s="327">
        <v>0</v>
      </c>
      <c r="AM346" s="327">
        <v>5</v>
      </c>
      <c r="AN346" s="327">
        <v>21</v>
      </c>
      <c r="AO346" s="327">
        <v>0</v>
      </c>
      <c r="AP346" s="327">
        <v>1</v>
      </c>
      <c r="AQ346" s="327">
        <v>0</v>
      </c>
      <c r="AR346" s="327">
        <v>0</v>
      </c>
      <c r="AS346" s="327"/>
      <c r="AX346" s="9" t="s">
        <v>664</v>
      </c>
    </row>
    <row r="347" spans="1:50" ht="25.5">
      <c r="A347" s="211">
        <f t="shared" si="3532"/>
        <v>0</v>
      </c>
      <c r="B347" s="18" t="s">
        <v>1158</v>
      </c>
      <c r="C347" s="218" t="str">
        <f t="shared" ref="C347" si="3714">C346</f>
        <v>Major Must</v>
      </c>
      <c r="D347" s="44" t="str">
        <f t="shared" ref="D347" si="3715">D346</f>
        <v>CB. 7.1.2</v>
      </c>
      <c r="E347" s="19" t="str">
        <f>Labels!$C$103</f>
        <v>Answer 1 / Comment</v>
      </c>
      <c r="F347" s="62" t="str">
        <f>$AI$316</f>
        <v>CB. 7.1.2 -Yes</v>
      </c>
      <c r="G347" s="46" t="s">
        <v>2826</v>
      </c>
      <c r="H347" s="20" t="str">
        <f t="shared" ref="H347:H348" si="3716">H346</f>
        <v/>
      </c>
      <c r="I347" s="20" t="str">
        <f t="shared" ref="I347:I348" si="3717">I346</f>
        <v/>
      </c>
      <c r="J347" s="20" t="str">
        <f t="shared" ref="J347:J348" si="3718">J346</f>
        <v/>
      </c>
      <c r="K347" s="20" t="str">
        <f t="shared" ref="K347:K348" si="3719">K346</f>
        <v>X</v>
      </c>
      <c r="L347" s="28" t="str">
        <f t="shared" ref="L347" si="3720">L346</f>
        <v/>
      </c>
      <c r="M347" s="21"/>
      <c r="N347" s="22" t="str">
        <f t="shared" ref="N347:N348" si="3721">LEFT(F347,FIND(" -",F347)-1)</f>
        <v>CB. 7.1.2</v>
      </c>
      <c r="O347" s="22" t="str">
        <f t="shared" ref="O347" si="3722">IF(ISERR(N347),D346,N347)</f>
        <v>CB. 7.1.2</v>
      </c>
      <c r="P347" s="22" t="str">
        <f t="shared" ref="P347:P348" si="3723">TRIM(F347&amp;"")</f>
        <v>CB. 7.1.2 -Yes</v>
      </c>
      <c r="Q347" s="22" t="str">
        <f t="shared" ref="Q347:Q348" si="3724">TRIM(G347&amp;"")</f>
        <v>None</v>
      </c>
      <c r="R347" s="9">
        <f t="shared" ref="R347:R348" si="3725">VLOOKUP(F347,$AI$2:$AM$5000,5,FALSE)</f>
        <v>2</v>
      </c>
      <c r="S347" s="9">
        <f t="shared" ref="S347:S348" si="3726">IF(ISNA(R347),0,R347)</f>
        <v>2</v>
      </c>
      <c r="T347" s="9">
        <f t="shared" ref="T347:T348" si="3727">VLOOKUP(F347,$AI$2:$AL$5000,4,FALSE)</f>
        <v>2</v>
      </c>
      <c r="U347" s="9">
        <f t="shared" ref="U347:U348" si="3728">IF(ISNA(T347),0,T347)</f>
        <v>2</v>
      </c>
      <c r="X347" s="9">
        <f t="shared" ref="X347:X348" si="3729">VLOOKUP(F347,$AI$2:$AL$5000,3,FALSE)</f>
        <v>5782908</v>
      </c>
      <c r="Y347" s="348"/>
      <c r="Z347" s="9">
        <f>SUM(Y$7:Y347)</f>
        <v>0</v>
      </c>
      <c r="AC347" s="349">
        <f t="shared" ref="AC347" si="3730">IF(ISNA(VLOOKUP(F347,$AI$2:$AS$5000,11,FALSE)),"", VLOOKUP(F347,$AI$2:$AS$5000,11,FALSE))</f>
        <v>0</v>
      </c>
      <c r="AI347" s="327" t="s">
        <v>2104</v>
      </c>
      <c r="AJ347" s="327">
        <v>1805037</v>
      </c>
      <c r="AK347" s="327">
        <v>5782938</v>
      </c>
      <c r="AL347" s="327">
        <v>2</v>
      </c>
      <c r="AM347" s="327">
        <v>2</v>
      </c>
      <c r="AN347" s="327">
        <v>21</v>
      </c>
      <c r="AO347" s="327">
        <v>1</v>
      </c>
      <c r="AP347" s="327">
        <v>0</v>
      </c>
      <c r="AQ347" s="327">
        <v>0</v>
      </c>
      <c r="AR347" s="327">
        <v>0</v>
      </c>
      <c r="AS347" s="327"/>
    </row>
    <row r="348" spans="1:50" ht="26.25" thickBot="1">
      <c r="A348" s="211">
        <f t="shared" si="3532"/>
        <v>0</v>
      </c>
      <c r="B348" s="23" t="str">
        <f t="shared" ref="B348:D348" si="3731">B346</f>
        <v>GGFV52FA</v>
      </c>
      <c r="C348" s="219" t="str">
        <f t="shared" si="3731"/>
        <v>Major Must</v>
      </c>
      <c r="D348" s="45" t="str">
        <f t="shared" si="3731"/>
        <v>CB. 7.1.2</v>
      </c>
      <c r="E348" s="24" t="str">
        <f>Labels!$C$104</f>
        <v>Answer 2 / Evidence</v>
      </c>
      <c r="F348" s="221"/>
      <c r="G348" s="222"/>
      <c r="H348" s="25" t="str">
        <f t="shared" si="3716"/>
        <v/>
      </c>
      <c r="I348" s="25" t="str">
        <f t="shared" si="3717"/>
        <v/>
      </c>
      <c r="J348" s="25" t="str">
        <f t="shared" si="3718"/>
        <v/>
      </c>
      <c r="K348" s="25" t="str">
        <f t="shared" si="3719"/>
        <v>X</v>
      </c>
      <c r="L348" s="27" t="str">
        <f t="shared" ref="L348" si="3732">L346</f>
        <v/>
      </c>
      <c r="M348" s="21"/>
      <c r="N348" s="22" t="e">
        <f t="shared" si="3721"/>
        <v>#VALUE!</v>
      </c>
      <c r="O348" s="22" t="str">
        <f t="shared" ref="O348" si="3733">IF(ISERR(N348),D346,N348)</f>
        <v>CB. 7.1.2</v>
      </c>
      <c r="P348" s="22" t="str">
        <f t="shared" si="3723"/>
        <v/>
      </c>
      <c r="Q348" s="22" t="str">
        <f t="shared" si="3724"/>
        <v/>
      </c>
      <c r="R348" s="9" t="e">
        <f t="shared" si="3725"/>
        <v>#N/A</v>
      </c>
      <c r="S348" s="9">
        <f t="shared" si="3726"/>
        <v>0</v>
      </c>
      <c r="T348" s="9" t="e">
        <f t="shared" si="3727"/>
        <v>#N/A</v>
      </c>
      <c r="U348" s="9">
        <f t="shared" si="3728"/>
        <v>0</v>
      </c>
      <c r="V348" s="9">
        <f t="shared" ref="V348" si="3734">IF(U348=0,U347,U348)</f>
        <v>2</v>
      </c>
      <c r="W348" s="346">
        <v>2</v>
      </c>
      <c r="X348" s="9" t="e">
        <f t="shared" si="3729"/>
        <v>#N/A</v>
      </c>
      <c r="Y348" s="348"/>
      <c r="Z348" s="9">
        <f>SUM(Y$7:Y348)</f>
        <v>0</v>
      </c>
      <c r="AE348" s="9">
        <f t="shared" ref="AE348" si="3735">MIN(AH348,V348)</f>
        <v>2</v>
      </c>
      <c r="AH348" s="9">
        <v>2</v>
      </c>
      <c r="AI348" s="327" t="s">
        <v>2105</v>
      </c>
      <c r="AJ348" s="327">
        <v>1805038</v>
      </c>
      <c r="AK348" s="327">
        <v>5782942</v>
      </c>
      <c r="AL348" s="327">
        <v>0</v>
      </c>
      <c r="AM348" s="327">
        <v>5</v>
      </c>
      <c r="AN348" s="327">
        <v>21</v>
      </c>
      <c r="AO348" s="327">
        <v>0</v>
      </c>
      <c r="AP348" s="327">
        <v>1</v>
      </c>
      <c r="AQ348" s="327">
        <v>0</v>
      </c>
      <c r="AR348" s="327">
        <v>0</v>
      </c>
      <c r="AS348" s="327"/>
      <c r="AU348" s="9">
        <v>0</v>
      </c>
      <c r="AV348" s="9">
        <f>U347</f>
        <v>2</v>
      </c>
    </row>
    <row r="349" spans="1:50" ht="38.25">
      <c r="A349" s="211">
        <f t="shared" si="3532"/>
        <v>0</v>
      </c>
      <c r="B349" s="67" t="s">
        <v>1158</v>
      </c>
      <c r="C349" s="142" t="s">
        <v>1093</v>
      </c>
      <c r="D349" s="43" t="s">
        <v>2601</v>
      </c>
      <c r="E349" s="217" t="str">
        <f>Labels!$C$54</f>
        <v>Control Point</v>
      </c>
      <c r="F349" s="26" t="s">
        <v>2602</v>
      </c>
      <c r="G349" s="30" t="str">
        <f>IF(OR(ISERR(P350),ISERR(P351),ISERR(Q350),ISERR(Q351)),Labels!$C$94,Q349)</f>
        <v>Input Accepted</v>
      </c>
      <c r="H349" s="15" t="str">
        <f t="shared" ref="H349" si="3736">IF(F350&lt;&gt;"",IF(TRIM(VLOOKUP(F350,$AI$2:$AR$5000,8,FALSE))="1","X",""),"")</f>
        <v/>
      </c>
      <c r="I349" s="15" t="str">
        <f t="shared" ref="I349" si="3737">IF(F350&lt;&gt;"",IF(TRIM(VLOOKUP(F350,$AI$2:$AR$5000,9,FALSE))="1","X",""),"")</f>
        <v/>
      </c>
      <c r="J349" s="15" t="str">
        <f t="shared" ref="J349" si="3738">IF(TRIM(""&amp;G351)&lt;&gt;"","X","")</f>
        <v/>
      </c>
      <c r="K349" s="15" t="str">
        <f t="shared" ref="K349" si="3739">IF(TRIM(""&amp;G350)&lt;&gt;"","X","")</f>
        <v>X</v>
      </c>
      <c r="L349" s="31" t="str">
        <f>IF(G349&lt;&gt;Labels!$C$92,"X","")</f>
        <v/>
      </c>
      <c r="M349" s="16"/>
      <c r="N349" s="17">
        <v>1805025</v>
      </c>
      <c r="O349" s="17">
        <v>15573</v>
      </c>
      <c r="P349" s="17"/>
      <c r="Q349" s="22" t="str">
        <f>IF(F350="",Labels!$C$93,R349)</f>
        <v>Input Accepted</v>
      </c>
      <c r="R349" s="9" t="str">
        <f t="shared" ref="R349" si="3740"><![CDATA[IF(OR(O350&""<>D349&"",O351&""<>D349&""),"You are not allowed to copy cells in the answer column. Press Ctrl-z immediately to attempt to fix this error.",S349)]]></f>
        <v>Input Accepted</v>
      </c>
      <c r="S349" s="9" t="str">
        <f>IF(AND(OR(H349="X",S350=6,C349=Labels!$C$49,C349=Labels!$C$46,AX349="Y"),Q350=""),Labels!$C$95,T349)</f>
        <v>Input Accepted</v>
      </c>
      <c r="T349" s="345" t="str">
        <f>IF(OR(S351=6,AND(S351&gt;0,S350=6)),Labels!$C$96,IF(S351=1,Labels!$C$143,U349))</f>
        <v>Input Accepted</v>
      </c>
      <c r="U349" s="9" t="str">
        <f>IF(AND(S351&gt;0,U351&lt;=U350),Labels!C$97,V349)</f>
        <v>Input Accepted</v>
      </c>
      <c r="V349" s="9" t="str">
        <f>IF(AND(S351&gt;0,Q351=""),Labels!$C$98,W349)</f>
        <v>Input Accepted</v>
      </c>
      <c r="W349" s="9" t="str">
        <f>IF(AND(S351=0,Q351&lt;&gt;""),Labels!$C$99,Labels!$C$92)</f>
        <v>Input Accepted</v>
      </c>
      <c r="Y349" s="9">
        <f t="shared" ref="Y349" si="3741">IF(H349="X",1,0)</f>
        <v>0</v>
      </c>
      <c r="Z349" s="9">
        <f>SUM(Y$7:Y349)</f>
        <v>0</v>
      </c>
      <c r="AA349" s="9" t="str">
        <f t="shared" ref="AA349" si="3742">Q350</f>
        <v>None</v>
      </c>
      <c r="AB349" s="9">
        <f t="shared" ref="AB349" si="3743">VLOOKUP(P350,$AI$2:$AN$5000,6,FALSE)</f>
        <v>21</v>
      </c>
      <c r="AC349" s="9" t="str">
        <f t="shared" ref="AC349" si="3744">Q351</f>
        <v/>
      </c>
      <c r="AD349" s="9">
        <f t="shared" ref="AD349" si="3745">IF(TRIM(F350)="",1,0)</f>
        <v>0</v>
      </c>
      <c r="AF349" s="346">
        <f t="shared" ref="AF349" si="3746">SUM($AD$7:$AD$5000)</f>
        <v>0</v>
      </c>
      <c r="AG349" s="9">
        <f>IF(AND(H349="X",C349=Labels!C391),1,0)</f>
        <v>0</v>
      </c>
      <c r="AI349" s="327" t="s">
        <v>2106</v>
      </c>
      <c r="AJ349" s="327">
        <v>1805038</v>
      </c>
      <c r="AK349" s="327">
        <v>5782941</v>
      </c>
      <c r="AL349" s="327">
        <v>2</v>
      </c>
      <c r="AM349" s="327">
        <v>2</v>
      </c>
      <c r="AN349" s="327">
        <v>21</v>
      </c>
      <c r="AO349" s="327">
        <v>1</v>
      </c>
      <c r="AP349" s="327">
        <v>0</v>
      </c>
      <c r="AQ349" s="327">
        <v>0</v>
      </c>
      <c r="AR349" s="327">
        <v>0</v>
      </c>
      <c r="AS349" s="327"/>
      <c r="AX349" s="9" t="s">
        <v>664</v>
      </c>
    </row>
    <row r="350" spans="1:50" ht="25.5">
      <c r="A350" s="211">
        <f t="shared" si="3532"/>
        <v>0</v>
      </c>
      <c r="B350" s="18" t="s">
        <v>1158</v>
      </c>
      <c r="C350" s="218" t="str">
        <f t="shared" ref="C350" si="3747">C349</f>
        <v>Major Must</v>
      </c>
      <c r="D350" s="44" t="str">
        <f t="shared" ref="D350" si="3748">D349</f>
        <v>CB. 7.1.3</v>
      </c>
      <c r="E350" s="19" t="str">
        <f>Labels!$C$103</f>
        <v>Answer 1 / Comment</v>
      </c>
      <c r="F350" s="62" t="str">
        <f>$AI$318</f>
        <v>CB. 7.1.3 -Yes</v>
      </c>
      <c r="G350" s="46" t="s">
        <v>2826</v>
      </c>
      <c r="H350" s="20" t="str">
        <f t="shared" ref="H350:H351" si="3749">H349</f>
        <v/>
      </c>
      <c r="I350" s="20" t="str">
        <f t="shared" ref="I350:I351" si="3750">I349</f>
        <v/>
      </c>
      <c r="J350" s="20" t="str">
        <f t="shared" ref="J350:J351" si="3751">J349</f>
        <v/>
      </c>
      <c r="K350" s="20" t="str">
        <f t="shared" ref="K350:K351" si="3752">K349</f>
        <v>X</v>
      </c>
      <c r="L350" s="28" t="str">
        <f t="shared" ref="L350" si="3753">L349</f>
        <v/>
      </c>
      <c r="M350" s="21"/>
      <c r="N350" s="22" t="str">
        <f t="shared" ref="N350:N351" si="3754">LEFT(F350,FIND(" -",F350)-1)</f>
        <v>CB. 7.1.3</v>
      </c>
      <c r="O350" s="22" t="str">
        <f t="shared" ref="O350" si="3755">IF(ISERR(N350),D349,N350)</f>
        <v>CB. 7.1.3</v>
      </c>
      <c r="P350" s="22" t="str">
        <f t="shared" ref="P350:P351" si="3756">TRIM(F350&amp;"")</f>
        <v>CB. 7.1.3 -Yes</v>
      </c>
      <c r="Q350" s="22" t="str">
        <f t="shared" ref="Q350:Q351" si="3757">TRIM(G350&amp;"")</f>
        <v>None</v>
      </c>
      <c r="R350" s="9">
        <f t="shared" ref="R350:R351" si="3758">VLOOKUP(F350,$AI$2:$AM$5000,5,FALSE)</f>
        <v>2</v>
      </c>
      <c r="S350" s="9">
        <f t="shared" ref="S350:S351" si="3759">IF(ISNA(R350),0,R350)</f>
        <v>2</v>
      </c>
      <c r="T350" s="9">
        <f t="shared" ref="T350:T351" si="3760">VLOOKUP(F350,$AI$2:$AL$5000,4,FALSE)</f>
        <v>2</v>
      </c>
      <c r="U350" s="9">
        <f t="shared" ref="U350:U351" si="3761">IF(ISNA(T350),0,T350)</f>
        <v>2</v>
      </c>
      <c r="X350" s="9">
        <f t="shared" ref="X350:X351" si="3762">VLOOKUP(F350,$AI$2:$AL$5000,3,FALSE)</f>
        <v>5782910</v>
      </c>
      <c r="Y350" s="348"/>
      <c r="Z350" s="9">
        <f>SUM(Y$7:Y350)</f>
        <v>0</v>
      </c>
      <c r="AC350" s="349">
        <f t="shared" ref="AC350" si="3763">IF(ISNA(VLOOKUP(F350,$AI$2:$AS$5000,11,FALSE)),"", VLOOKUP(F350,$AI$2:$AS$5000,11,FALSE))</f>
        <v>0</v>
      </c>
      <c r="AI350" s="327" t="s">
        <v>2107</v>
      </c>
      <c r="AJ350" s="327">
        <v>1805039</v>
      </c>
      <c r="AK350" s="327">
        <v>5782945</v>
      </c>
      <c r="AL350" s="327">
        <v>0</v>
      </c>
      <c r="AM350" s="327">
        <v>6</v>
      </c>
      <c r="AN350" s="327">
        <v>21</v>
      </c>
      <c r="AO350" s="327">
        <v>1</v>
      </c>
      <c r="AP350" s="327">
        <v>0</v>
      </c>
      <c r="AQ350" s="327">
        <v>1</v>
      </c>
      <c r="AR350" s="327">
        <v>0</v>
      </c>
      <c r="AS350" s="327"/>
    </row>
    <row r="351" spans="1:50" ht="26.25" thickBot="1">
      <c r="A351" s="211">
        <f t="shared" si="3532"/>
        <v>0</v>
      </c>
      <c r="B351" s="23" t="str">
        <f t="shared" ref="B351:D351" si="3764">B349</f>
        <v>GGFV52FA</v>
      </c>
      <c r="C351" s="219" t="str">
        <f t="shared" si="3764"/>
        <v>Major Must</v>
      </c>
      <c r="D351" s="45" t="str">
        <f t="shared" si="3764"/>
        <v>CB. 7.1.3</v>
      </c>
      <c r="E351" s="24" t="str">
        <f>Labels!$C$104</f>
        <v>Answer 2 / Evidence</v>
      </c>
      <c r="F351" s="221"/>
      <c r="G351" s="222"/>
      <c r="H351" s="25" t="str">
        <f t="shared" si="3749"/>
        <v/>
      </c>
      <c r="I351" s="25" t="str">
        <f t="shared" si="3750"/>
        <v/>
      </c>
      <c r="J351" s="25" t="str">
        <f t="shared" si="3751"/>
        <v/>
      </c>
      <c r="K351" s="25" t="str">
        <f t="shared" si="3752"/>
        <v>X</v>
      </c>
      <c r="L351" s="27" t="str">
        <f t="shared" ref="L351" si="3765">L349</f>
        <v/>
      </c>
      <c r="M351" s="21"/>
      <c r="N351" s="22" t="e">
        <f t="shared" si="3754"/>
        <v>#VALUE!</v>
      </c>
      <c r="O351" s="22" t="str">
        <f t="shared" ref="O351" si="3766">IF(ISERR(N351),D349,N351)</f>
        <v>CB. 7.1.3</v>
      </c>
      <c r="P351" s="22" t="str">
        <f t="shared" si="3756"/>
        <v/>
      </c>
      <c r="Q351" s="22" t="str">
        <f t="shared" si="3757"/>
        <v/>
      </c>
      <c r="R351" s="9" t="e">
        <f t="shared" si="3758"/>
        <v>#N/A</v>
      </c>
      <c r="S351" s="9">
        <f t="shared" si="3759"/>
        <v>0</v>
      </c>
      <c r="T351" s="9" t="e">
        <f t="shared" si="3760"/>
        <v>#N/A</v>
      </c>
      <c r="U351" s="9">
        <f t="shared" si="3761"/>
        <v>0</v>
      </c>
      <c r="V351" s="9">
        <f t="shared" ref="V351" si="3767">IF(U351=0,U350,U351)</f>
        <v>2</v>
      </c>
      <c r="W351" s="346">
        <v>2</v>
      </c>
      <c r="X351" s="9" t="e">
        <f t="shared" si="3762"/>
        <v>#N/A</v>
      </c>
      <c r="Y351" s="348"/>
      <c r="Z351" s="9">
        <f>SUM(Y$7:Y351)</f>
        <v>0</v>
      </c>
      <c r="AE351" s="9">
        <f t="shared" ref="AE351" si="3768">MIN(AH351,V351)</f>
        <v>2</v>
      </c>
      <c r="AH351" s="9">
        <v>2</v>
      </c>
      <c r="AI351" s="327" t="s">
        <v>2108</v>
      </c>
      <c r="AJ351" s="327">
        <v>1805039</v>
      </c>
      <c r="AK351" s="327">
        <v>5782944</v>
      </c>
      <c r="AL351" s="327">
        <v>0</v>
      </c>
      <c r="AM351" s="327">
        <v>5</v>
      </c>
      <c r="AN351" s="327">
        <v>21</v>
      </c>
      <c r="AO351" s="327">
        <v>0</v>
      </c>
      <c r="AP351" s="327">
        <v>1</v>
      </c>
      <c r="AQ351" s="327">
        <v>0</v>
      </c>
      <c r="AR351" s="327">
        <v>0</v>
      </c>
      <c r="AS351" s="327"/>
      <c r="AU351" s="9">
        <v>0</v>
      </c>
      <c r="AV351" s="9">
        <f>U350</f>
        <v>2</v>
      </c>
    </row>
    <row r="352" spans="1:50">
      <c r="A352" s="211">
        <f t="shared" si="3532"/>
        <v>0</v>
      </c>
      <c r="B352" s="67" t="s">
        <v>1158</v>
      </c>
      <c r="C352" s="142" t="s">
        <v>1094</v>
      </c>
      <c r="D352" s="43" t="s">
        <v>2603</v>
      </c>
      <c r="E352" s="217" t="str">
        <f>Labels!$C$54</f>
        <v>Control Point</v>
      </c>
      <c r="F352" s="26" t="s">
        <v>2604</v>
      </c>
      <c r="G352" s="30" t="str">
        <f>IF(OR(ISERR(P353),ISERR(P354),ISERR(Q353),ISERR(Q354)),Labels!$C$94,Q352)</f>
        <v>Input Accepted</v>
      </c>
      <c r="H352" s="15" t="str">
        <f t="shared" ref="H352" si="3769">IF(F353&lt;&gt;"",IF(TRIM(VLOOKUP(F353,$AI$2:$AR$5000,8,FALSE))="1","X",""),"")</f>
        <v/>
      </c>
      <c r="I352" s="15" t="str">
        <f t="shared" ref="I352" si="3770">IF(F353&lt;&gt;"",IF(TRIM(VLOOKUP(F353,$AI$2:$AR$5000,9,FALSE))="1","X",""),"")</f>
        <v/>
      </c>
      <c r="J352" s="15" t="str">
        <f t="shared" ref="J352" si="3771">IF(TRIM(""&amp;G354)&lt;&gt;"","X","")</f>
        <v/>
      </c>
      <c r="K352" s="15" t="str">
        <f t="shared" ref="K352" si="3772">IF(TRIM(""&amp;G353)&lt;&gt;"","X","")</f>
        <v>X</v>
      </c>
      <c r="L352" s="31" t="str">
        <f>IF(G352&lt;&gt;Labels!$C$92,"X","")</f>
        <v/>
      </c>
      <c r="M352" s="16"/>
      <c r="N352" s="17">
        <v>1805026</v>
      </c>
      <c r="O352" s="17">
        <v>15573</v>
      </c>
      <c r="P352" s="17"/>
      <c r="Q352" s="22" t="str">
        <f>IF(F353="",Labels!$C$93,R352)</f>
        <v>Input Accepted</v>
      </c>
      <c r="R352" s="9" t="str">
        <f t="shared" ref="R352" si="3773"><![CDATA[IF(OR(O353&""<>D352&"",O354&""<>D352&""),"You are not allowed to copy cells in the answer column. Press Ctrl-z immediately to attempt to fix this error.",S352)]]></f>
        <v>Input Accepted</v>
      </c>
      <c r="S352" s="9" t="str">
        <f>IF(AND(OR(H352="X",S353=6,C352=Labels!$C$49,C352=Labels!$C$46,AX352="Y"),Q353=""),Labels!$C$95,T352)</f>
        <v>Input Accepted</v>
      </c>
      <c r="T352" s="345" t="str">
        <f>IF(OR(S354=6,AND(S354&gt;0,S353=6)),Labels!$C$96,IF(S354=1,Labels!$C$143,U352))</f>
        <v>Input Accepted</v>
      </c>
      <c r="U352" s="9" t="str">
        <f>IF(AND(S354&gt;0,U354&lt;=U353),Labels!C$97,V352)</f>
        <v>Input Accepted</v>
      </c>
      <c r="V352" s="9" t="str">
        <f>IF(AND(S354&gt;0,Q354=""),Labels!$C$98,W352)</f>
        <v>Input Accepted</v>
      </c>
      <c r="W352" s="9" t="str">
        <f>IF(AND(S354=0,Q354&lt;&gt;""),Labels!$C$99,Labels!$C$92)</f>
        <v>Input Accepted</v>
      </c>
      <c r="Y352" s="9">
        <f t="shared" ref="Y352" si="3774">IF(H352="X",1,0)</f>
        <v>0</v>
      </c>
      <c r="Z352" s="9">
        <f>SUM(Y$7:Y352)</f>
        <v>0</v>
      </c>
      <c r="AA352" s="9" t="str">
        <f t="shared" ref="AA352" si="3775">Q353</f>
        <v>None</v>
      </c>
      <c r="AB352" s="9">
        <f t="shared" ref="AB352" si="3776">VLOOKUP(P353,$AI$2:$AN$5000,6,FALSE)</f>
        <v>21</v>
      </c>
      <c r="AC352" s="9" t="str">
        <f t="shared" ref="AC352" si="3777">Q354</f>
        <v/>
      </c>
      <c r="AD352" s="9">
        <f t="shared" ref="AD352" si="3778">IF(TRIM(F353)="",1,0)</f>
        <v>0</v>
      </c>
      <c r="AF352" s="346">
        <f t="shared" ref="AF352" si="3779">SUM($AD$7:$AD$5000)</f>
        <v>0</v>
      </c>
      <c r="AG352" s="9">
        <f>IF(AND(H352="X",C352=Labels!C394),1,0)</f>
        <v>0</v>
      </c>
      <c r="AI352" s="327" t="s">
        <v>2109</v>
      </c>
      <c r="AJ352" s="327">
        <v>1805039</v>
      </c>
      <c r="AK352" s="327">
        <v>5782943</v>
      </c>
      <c r="AL352" s="327">
        <v>2</v>
      </c>
      <c r="AM352" s="327">
        <v>2</v>
      </c>
      <c r="AN352" s="327">
        <v>21</v>
      </c>
      <c r="AO352" s="327">
        <v>1</v>
      </c>
      <c r="AP352" s="327">
        <v>0</v>
      </c>
      <c r="AQ352" s="327">
        <v>0</v>
      </c>
      <c r="AR352" s="327">
        <v>0</v>
      </c>
      <c r="AS352" s="327"/>
      <c r="AX352" s="9" t="s">
        <v>664</v>
      </c>
    </row>
    <row r="353" spans="1:50" ht="25.5">
      <c r="A353" s="211">
        <f t="shared" si="3532"/>
        <v>0</v>
      </c>
      <c r="B353" s="18" t="s">
        <v>1158</v>
      </c>
      <c r="C353" s="218" t="str">
        <f t="shared" ref="C353" si="3780">C352</f>
        <v>Minor Must</v>
      </c>
      <c r="D353" s="44" t="str">
        <f t="shared" ref="D353" si="3781">D352</f>
        <v>CB. 7.1.4</v>
      </c>
      <c r="E353" s="19" t="str">
        <f>Labels!$C$103</f>
        <v>Answer 1 / Comment</v>
      </c>
      <c r="F353" s="62" t="str">
        <f>$AI$320</f>
        <v>CB. 7.1.4 -Yes</v>
      </c>
      <c r="G353" s="46" t="s">
        <v>2826</v>
      </c>
      <c r="H353" s="20" t="str">
        <f t="shared" ref="H353:H354" si="3782">H352</f>
        <v/>
      </c>
      <c r="I353" s="20" t="str">
        <f t="shared" ref="I353:I354" si="3783">I352</f>
        <v/>
      </c>
      <c r="J353" s="20" t="str">
        <f t="shared" ref="J353:J354" si="3784">J352</f>
        <v/>
      </c>
      <c r="K353" s="20" t="str">
        <f t="shared" ref="K353:K354" si="3785">K352</f>
        <v>X</v>
      </c>
      <c r="L353" s="28" t="str">
        <f t="shared" ref="L353" si="3786">L352</f>
        <v/>
      </c>
      <c r="M353" s="21"/>
      <c r="N353" s="22" t="str">
        <f t="shared" ref="N353:N354" si="3787">LEFT(F353,FIND(" -",F353)-1)</f>
        <v>CB. 7.1.4</v>
      </c>
      <c r="O353" s="22" t="str">
        <f t="shared" ref="O353" si="3788">IF(ISERR(N353),D352,N353)</f>
        <v>CB. 7.1.4</v>
      </c>
      <c r="P353" s="22" t="str">
        <f t="shared" ref="P353:P354" si="3789">TRIM(F353&amp;"")</f>
        <v>CB. 7.1.4 -Yes</v>
      </c>
      <c r="Q353" s="22" t="str">
        <f t="shared" ref="Q353:Q354" si="3790">TRIM(G353&amp;"")</f>
        <v>None</v>
      </c>
      <c r="R353" s="9">
        <f t="shared" ref="R353:R354" si="3791">VLOOKUP(F353,$AI$2:$AM$5000,5,FALSE)</f>
        <v>2</v>
      </c>
      <c r="S353" s="9">
        <f t="shared" ref="S353:S354" si="3792">IF(ISNA(R353),0,R353)</f>
        <v>2</v>
      </c>
      <c r="T353" s="9">
        <f t="shared" ref="T353:T354" si="3793">VLOOKUP(F353,$AI$2:$AL$5000,4,FALSE)</f>
        <v>2</v>
      </c>
      <c r="U353" s="9">
        <f t="shared" ref="U353:U354" si="3794">IF(ISNA(T353),0,T353)</f>
        <v>2</v>
      </c>
      <c r="X353" s="9">
        <f t="shared" ref="X353:X354" si="3795">VLOOKUP(F353,$AI$2:$AL$5000,3,FALSE)</f>
        <v>5782912</v>
      </c>
      <c r="Y353" s="348"/>
      <c r="Z353" s="9">
        <f>SUM(Y$7:Y353)</f>
        <v>0</v>
      </c>
      <c r="AC353" s="349">
        <f t="shared" ref="AC353" si="3796">IF(ISNA(VLOOKUP(F353,$AI$2:$AS$5000,11,FALSE)),"", VLOOKUP(F353,$AI$2:$AS$5000,11,FALSE))</f>
        <v>0</v>
      </c>
      <c r="AI353" s="327" t="s">
        <v>2110</v>
      </c>
      <c r="AJ353" s="327">
        <v>1805040</v>
      </c>
      <c r="AK353" s="327">
        <v>5782948</v>
      </c>
      <c r="AL353" s="327">
        <v>0</v>
      </c>
      <c r="AM353" s="327">
        <v>6</v>
      </c>
      <c r="AN353" s="327">
        <v>21</v>
      </c>
      <c r="AO353" s="327">
        <v>1</v>
      </c>
      <c r="AP353" s="327">
        <v>0</v>
      </c>
      <c r="AQ353" s="327">
        <v>1</v>
      </c>
      <c r="AR353" s="327">
        <v>0</v>
      </c>
      <c r="AS353" s="327"/>
    </row>
    <row r="354" spans="1:50" ht="26.25" thickBot="1">
      <c r="A354" s="211">
        <f t="shared" si="3532"/>
        <v>0</v>
      </c>
      <c r="B354" s="23" t="str">
        <f t="shared" ref="B354:D354" si="3797">B352</f>
        <v>GGFV52FA</v>
      </c>
      <c r="C354" s="219" t="str">
        <f t="shared" si="3797"/>
        <v>Minor Must</v>
      </c>
      <c r="D354" s="45" t="str">
        <f t="shared" si="3797"/>
        <v>CB. 7.1.4</v>
      </c>
      <c r="E354" s="24" t="str">
        <f>Labels!$C$104</f>
        <v>Answer 2 / Evidence</v>
      </c>
      <c r="F354" s="221"/>
      <c r="G354" s="222"/>
      <c r="H354" s="25" t="str">
        <f t="shared" si="3782"/>
        <v/>
      </c>
      <c r="I354" s="25" t="str">
        <f t="shared" si="3783"/>
        <v/>
      </c>
      <c r="J354" s="25" t="str">
        <f t="shared" si="3784"/>
        <v/>
      </c>
      <c r="K354" s="25" t="str">
        <f t="shared" si="3785"/>
        <v>X</v>
      </c>
      <c r="L354" s="27" t="str">
        <f t="shared" ref="L354" si="3798">L352</f>
        <v/>
      </c>
      <c r="M354" s="21"/>
      <c r="N354" s="22" t="e">
        <f t="shared" si="3787"/>
        <v>#VALUE!</v>
      </c>
      <c r="O354" s="22" t="str">
        <f t="shared" ref="O354" si="3799">IF(ISERR(N354),D352,N354)</f>
        <v>CB. 7.1.4</v>
      </c>
      <c r="P354" s="22" t="str">
        <f t="shared" si="3789"/>
        <v/>
      </c>
      <c r="Q354" s="22" t="str">
        <f t="shared" si="3790"/>
        <v/>
      </c>
      <c r="R354" s="9" t="e">
        <f t="shared" si="3791"/>
        <v>#N/A</v>
      </c>
      <c r="S354" s="9">
        <f t="shared" si="3792"/>
        <v>0</v>
      </c>
      <c r="T354" s="9" t="e">
        <f t="shared" si="3793"/>
        <v>#N/A</v>
      </c>
      <c r="U354" s="9">
        <f t="shared" si="3794"/>
        <v>0</v>
      </c>
      <c r="V354" s="9">
        <f t="shared" ref="V354" si="3800">IF(U354=0,U353,U354)</f>
        <v>2</v>
      </c>
      <c r="W354" s="346">
        <v>2</v>
      </c>
      <c r="X354" s="9" t="e">
        <f t="shared" si="3795"/>
        <v>#N/A</v>
      </c>
      <c r="Y354" s="348"/>
      <c r="Z354" s="9">
        <f>SUM(Y$7:Y354)</f>
        <v>0</v>
      </c>
      <c r="AE354" s="9">
        <f t="shared" ref="AE354" si="3801">MIN(AH354,V354)</f>
        <v>2</v>
      </c>
      <c r="AH354" s="9">
        <v>2</v>
      </c>
      <c r="AI354" s="327" t="s">
        <v>2111</v>
      </c>
      <c r="AJ354" s="327">
        <v>1805040</v>
      </c>
      <c r="AK354" s="327">
        <v>5782947</v>
      </c>
      <c r="AL354" s="327">
        <v>0</v>
      </c>
      <c r="AM354" s="327">
        <v>5</v>
      </c>
      <c r="AN354" s="327">
        <v>21</v>
      </c>
      <c r="AO354" s="327">
        <v>0</v>
      </c>
      <c r="AP354" s="327">
        <v>1</v>
      </c>
      <c r="AQ354" s="327">
        <v>0</v>
      </c>
      <c r="AR354" s="327">
        <v>0</v>
      </c>
      <c r="AS354" s="327"/>
      <c r="AU354" s="9">
        <v>0</v>
      </c>
      <c r="AV354" s="9">
        <f>U353</f>
        <v>2</v>
      </c>
    </row>
    <row r="355" spans="1:50" ht="25.5">
      <c r="A355" s="211">
        <f t="shared" si="3532"/>
        <v>0</v>
      </c>
      <c r="B355" s="67" t="s">
        <v>1158</v>
      </c>
      <c r="C355" s="142" t="s">
        <v>1093</v>
      </c>
      <c r="D355" s="43" t="s">
        <v>2605</v>
      </c>
      <c r="E355" s="217" t="str">
        <f>Labels!$C$54</f>
        <v>Control Point</v>
      </c>
      <c r="F355" s="26" t="s">
        <v>2606</v>
      </c>
      <c r="G355" s="30" t="str">
        <f>IF(OR(ISERR(P356),ISERR(P357),ISERR(Q356),ISERR(Q357)),Labels!$C$94,Q355)</f>
        <v>Input Accepted</v>
      </c>
      <c r="H355" s="15" t="str">
        <f t="shared" ref="H355" si="3802">IF(F356&lt;&gt;"",IF(TRIM(VLOOKUP(F356,$AI$2:$AR$5000,8,FALSE))="1","X",""),"")</f>
        <v/>
      </c>
      <c r="I355" s="15" t="str">
        <f t="shared" ref="I355" si="3803">IF(F356&lt;&gt;"",IF(TRIM(VLOOKUP(F356,$AI$2:$AR$5000,9,FALSE))="1","X",""),"")</f>
        <v/>
      </c>
      <c r="J355" s="15" t="str">
        <f t="shared" ref="J355" si="3804">IF(TRIM(""&amp;G357)&lt;&gt;"","X","")</f>
        <v/>
      </c>
      <c r="K355" s="15" t="str">
        <f t="shared" ref="K355" si="3805">IF(TRIM(""&amp;G356)&lt;&gt;"","X","")</f>
        <v>X</v>
      </c>
      <c r="L355" s="31" t="str">
        <f>IF(G355&lt;&gt;Labels!$C$92,"X","")</f>
        <v/>
      </c>
      <c r="M355" s="16"/>
      <c r="N355" s="17">
        <v>1805027</v>
      </c>
      <c r="O355" s="17">
        <v>15573</v>
      </c>
      <c r="P355" s="17"/>
      <c r="Q355" s="22" t="str">
        <f>IF(F356="",Labels!$C$93,R355)</f>
        <v>Input Accepted</v>
      </c>
      <c r="R355" s="9" t="str">
        <f t="shared" ref="R355" si="3806"><![CDATA[IF(OR(O356&""<>D355&"",O357&""<>D355&""),"You are not allowed to copy cells in the answer column. Press Ctrl-z immediately to attempt to fix this error.",S355)]]></f>
        <v>Input Accepted</v>
      </c>
      <c r="S355" s="9" t="str">
        <f>IF(AND(OR(H355="X",S356=6,C355=Labels!$C$49,C355=Labels!$C$46,AX355="Y"),Q356=""),Labels!$C$95,T355)</f>
        <v>Input Accepted</v>
      </c>
      <c r="T355" s="345" t="str">
        <f>IF(OR(S357=6,AND(S357&gt;0,S356=6)),Labels!$C$96,IF(S357=1,Labels!$C$143,U355))</f>
        <v>Input Accepted</v>
      </c>
      <c r="U355" s="9" t="str">
        <f>IF(AND(S357&gt;0,U357&lt;=U356),Labels!C$97,V355)</f>
        <v>Input Accepted</v>
      </c>
      <c r="V355" s="9" t="str">
        <f>IF(AND(S357&gt;0,Q357=""),Labels!$C$98,W355)</f>
        <v>Input Accepted</v>
      </c>
      <c r="W355" s="9" t="str">
        <f>IF(AND(S357=0,Q357&lt;&gt;""),Labels!$C$99,Labels!$C$92)</f>
        <v>Input Accepted</v>
      </c>
      <c r="Y355" s="9">
        <f t="shared" ref="Y355" si="3807">IF(H355="X",1,0)</f>
        <v>0</v>
      </c>
      <c r="Z355" s="9">
        <f>SUM(Y$7:Y355)</f>
        <v>0</v>
      </c>
      <c r="AA355" s="9" t="str">
        <f t="shared" ref="AA355" si="3808">Q356</f>
        <v>None</v>
      </c>
      <c r="AB355" s="9">
        <f t="shared" ref="AB355" si="3809">VLOOKUP(P356,$AI$2:$AN$5000,6,FALSE)</f>
        <v>21</v>
      </c>
      <c r="AC355" s="9" t="str">
        <f t="shared" ref="AC355" si="3810">Q357</f>
        <v/>
      </c>
      <c r="AD355" s="9">
        <f t="shared" ref="AD355" si="3811">IF(TRIM(F356)="",1,0)</f>
        <v>0</v>
      </c>
      <c r="AF355" s="346">
        <f t="shared" ref="AF355" si="3812">SUM($AD$7:$AD$5000)</f>
        <v>0</v>
      </c>
      <c r="AG355" s="9">
        <f>IF(AND(H355="X",C355=Labels!C397),1,0)</f>
        <v>0</v>
      </c>
      <c r="AI355" s="327" t="s">
        <v>2112</v>
      </c>
      <c r="AJ355" s="327">
        <v>1805040</v>
      </c>
      <c r="AK355" s="327">
        <v>5782946</v>
      </c>
      <c r="AL355" s="327">
        <v>2</v>
      </c>
      <c r="AM355" s="327">
        <v>2</v>
      </c>
      <c r="AN355" s="327">
        <v>21</v>
      </c>
      <c r="AO355" s="327">
        <v>1</v>
      </c>
      <c r="AP355" s="327">
        <v>0</v>
      </c>
      <c r="AQ355" s="327">
        <v>0</v>
      </c>
      <c r="AR355" s="327">
        <v>0</v>
      </c>
      <c r="AS355" s="327"/>
      <c r="AX355" s="9" t="s">
        <v>664</v>
      </c>
    </row>
    <row r="356" spans="1:50" ht="25.5">
      <c r="A356" s="211">
        <f t="shared" si="3532"/>
        <v>0</v>
      </c>
      <c r="B356" s="18" t="s">
        <v>1158</v>
      </c>
      <c r="C356" s="218" t="str">
        <f t="shared" ref="C356" si="3813">C355</f>
        <v>Major Must</v>
      </c>
      <c r="D356" s="44" t="str">
        <f t="shared" ref="D356" si="3814">D355</f>
        <v>CB. 7.2.1</v>
      </c>
      <c r="E356" s="19" t="str">
        <f>Labels!$C$103</f>
        <v>Answer 1 / Comment</v>
      </c>
      <c r="F356" s="62" t="str">
        <f>$AI$323</f>
        <v>CB. 7.2.1 -Yes</v>
      </c>
      <c r="G356" s="46" t="s">
        <v>2826</v>
      </c>
      <c r="H356" s="20" t="str">
        <f t="shared" ref="H356:H357" si="3815">H355</f>
        <v/>
      </c>
      <c r="I356" s="20" t="str">
        <f t="shared" ref="I356:I357" si="3816">I355</f>
        <v/>
      </c>
      <c r="J356" s="20" t="str">
        <f t="shared" ref="J356:J357" si="3817">J355</f>
        <v/>
      </c>
      <c r="K356" s="20" t="str">
        <f t="shared" ref="K356:K357" si="3818">K355</f>
        <v>X</v>
      </c>
      <c r="L356" s="28" t="str">
        <f t="shared" ref="L356" si="3819">L355</f>
        <v/>
      </c>
      <c r="M356" s="21"/>
      <c r="N356" s="22" t="str">
        <f t="shared" ref="N356:N357" si="3820">LEFT(F356,FIND(" -",F356)-1)</f>
        <v>CB. 7.2.1</v>
      </c>
      <c r="O356" s="22" t="str">
        <f t="shared" ref="O356" si="3821">IF(ISERR(N356),D355,N356)</f>
        <v>CB. 7.2.1</v>
      </c>
      <c r="P356" s="22" t="str">
        <f t="shared" ref="P356:P357" si="3822">TRIM(F356&amp;"")</f>
        <v>CB. 7.2.1 -Yes</v>
      </c>
      <c r="Q356" s="22" t="str">
        <f t="shared" ref="Q356:Q357" si="3823">TRIM(G356&amp;"")</f>
        <v>None</v>
      </c>
      <c r="R356" s="9">
        <f t="shared" ref="R356:R357" si="3824">VLOOKUP(F356,$AI$2:$AM$5000,5,FALSE)</f>
        <v>2</v>
      </c>
      <c r="S356" s="9">
        <f t="shared" ref="S356:S357" si="3825">IF(ISNA(R356),0,R356)</f>
        <v>2</v>
      </c>
      <c r="T356" s="9">
        <f t="shared" ref="T356:T357" si="3826">VLOOKUP(F356,$AI$2:$AL$5000,4,FALSE)</f>
        <v>2</v>
      </c>
      <c r="U356" s="9">
        <f t="shared" ref="U356:U357" si="3827">IF(ISNA(T356),0,T356)</f>
        <v>2</v>
      </c>
      <c r="X356" s="9">
        <f t="shared" ref="X356:X357" si="3828">VLOOKUP(F356,$AI$2:$AL$5000,3,FALSE)</f>
        <v>5782914</v>
      </c>
      <c r="Y356" s="348"/>
      <c r="Z356" s="9">
        <f>SUM(Y$7:Y356)</f>
        <v>0</v>
      </c>
      <c r="AC356" s="349">
        <f t="shared" ref="AC356" si="3829">IF(ISNA(VLOOKUP(F356,$AI$2:$AS$5000,11,FALSE)),"", VLOOKUP(F356,$AI$2:$AS$5000,11,FALSE))</f>
        <v>0</v>
      </c>
      <c r="AI356" s="327" t="s">
        <v>2113</v>
      </c>
      <c r="AJ356" s="327">
        <v>1805041</v>
      </c>
      <c r="AK356" s="327">
        <v>5782951</v>
      </c>
      <c r="AL356" s="327">
        <v>0</v>
      </c>
      <c r="AM356" s="327">
        <v>6</v>
      </c>
      <c r="AN356" s="327">
        <v>21</v>
      </c>
      <c r="AO356" s="327">
        <v>1</v>
      </c>
      <c r="AP356" s="327">
        <v>0</v>
      </c>
      <c r="AQ356" s="327">
        <v>1</v>
      </c>
      <c r="AR356" s="327">
        <v>0</v>
      </c>
      <c r="AS356" s="327"/>
    </row>
    <row r="357" spans="1:50" ht="26.25" thickBot="1">
      <c r="A357" s="211">
        <f t="shared" si="3532"/>
        <v>0</v>
      </c>
      <c r="B357" s="23" t="str">
        <f t="shared" ref="B357:D357" si="3830">B355</f>
        <v>GGFV52FA</v>
      </c>
      <c r="C357" s="219" t="str">
        <f t="shared" si="3830"/>
        <v>Major Must</v>
      </c>
      <c r="D357" s="45" t="str">
        <f t="shared" si="3830"/>
        <v>CB. 7.2.1</v>
      </c>
      <c r="E357" s="24" t="str">
        <f>Labels!$C$104</f>
        <v>Answer 2 / Evidence</v>
      </c>
      <c r="F357" s="221"/>
      <c r="G357" s="222"/>
      <c r="H357" s="25" t="str">
        <f t="shared" si="3815"/>
        <v/>
      </c>
      <c r="I357" s="25" t="str">
        <f t="shared" si="3816"/>
        <v/>
      </c>
      <c r="J357" s="25" t="str">
        <f t="shared" si="3817"/>
        <v/>
      </c>
      <c r="K357" s="25" t="str">
        <f t="shared" si="3818"/>
        <v>X</v>
      </c>
      <c r="L357" s="27" t="str">
        <f t="shared" ref="L357" si="3831">L355</f>
        <v/>
      </c>
      <c r="M357" s="21"/>
      <c r="N357" s="22" t="e">
        <f t="shared" si="3820"/>
        <v>#VALUE!</v>
      </c>
      <c r="O357" s="22" t="str">
        <f t="shared" ref="O357" si="3832">IF(ISERR(N357),D355,N357)</f>
        <v>CB. 7.2.1</v>
      </c>
      <c r="P357" s="22" t="str">
        <f t="shared" si="3822"/>
        <v/>
      </c>
      <c r="Q357" s="22" t="str">
        <f t="shared" si="3823"/>
        <v/>
      </c>
      <c r="R357" s="9" t="e">
        <f t="shared" si="3824"/>
        <v>#N/A</v>
      </c>
      <c r="S357" s="9">
        <f t="shared" si="3825"/>
        <v>0</v>
      </c>
      <c r="T357" s="9" t="e">
        <f t="shared" si="3826"/>
        <v>#N/A</v>
      </c>
      <c r="U357" s="9">
        <f t="shared" si="3827"/>
        <v>0</v>
      </c>
      <c r="V357" s="9">
        <f t="shared" ref="V357" si="3833">IF(U357=0,U356,U357)</f>
        <v>2</v>
      </c>
      <c r="W357" s="346">
        <v>2</v>
      </c>
      <c r="X357" s="9" t="e">
        <f t="shared" si="3828"/>
        <v>#N/A</v>
      </c>
      <c r="Y357" s="348"/>
      <c r="Z357" s="9">
        <f>SUM(Y$7:Y357)</f>
        <v>0</v>
      </c>
      <c r="AE357" s="9">
        <f t="shared" ref="AE357" si="3834">MIN(AH357,V357)</f>
        <v>2</v>
      </c>
      <c r="AH357" s="9">
        <v>2</v>
      </c>
      <c r="AI357" s="327" t="s">
        <v>2114</v>
      </c>
      <c r="AJ357" s="327">
        <v>1805041</v>
      </c>
      <c r="AK357" s="327">
        <v>5782950</v>
      </c>
      <c r="AL357" s="327">
        <v>0</v>
      </c>
      <c r="AM357" s="327">
        <v>5</v>
      </c>
      <c r="AN357" s="327">
        <v>21</v>
      </c>
      <c r="AO357" s="327">
        <v>0</v>
      </c>
      <c r="AP357" s="327">
        <v>1</v>
      </c>
      <c r="AQ357" s="327">
        <v>0</v>
      </c>
      <c r="AR357" s="327">
        <v>0</v>
      </c>
      <c r="AS357" s="327"/>
      <c r="AU357" s="9">
        <v>0</v>
      </c>
      <c r="AV357" s="9">
        <f>U356</f>
        <v>2</v>
      </c>
    </row>
    <row r="358" spans="1:50" ht="89.25">
      <c r="A358" s="211">
        <f t="shared" si="3532"/>
        <v>0</v>
      </c>
      <c r="B358" s="67" t="s">
        <v>1158</v>
      </c>
      <c r="C358" s="142" t="s">
        <v>1093</v>
      </c>
      <c r="D358" s="43" t="s">
        <v>2607</v>
      </c>
      <c r="E358" s="217" t="str">
        <f>Labels!$C$54</f>
        <v>Control Point</v>
      </c>
      <c r="F358" s="26" t="s">
        <v>2608</v>
      </c>
      <c r="G358" s="30" t="str">
        <f>IF(OR(ISERR(P359),ISERR(P360),ISERR(Q359),ISERR(Q360)),Labels!$C$94,Q358)</f>
        <v>Input Accepted</v>
      </c>
      <c r="H358" s="15" t="str">
        <f t="shared" ref="H358" si="3835">IF(F359&lt;&gt;"",IF(TRIM(VLOOKUP(F359,$AI$2:$AR$5000,8,FALSE))="1","X",""),"")</f>
        <v/>
      </c>
      <c r="I358" s="15" t="str">
        <f t="shared" ref="I358" si="3836">IF(F359&lt;&gt;"",IF(TRIM(VLOOKUP(F359,$AI$2:$AR$5000,9,FALSE))="1","X",""),"")</f>
        <v/>
      </c>
      <c r="J358" s="15" t="str">
        <f t="shared" ref="J358" si="3837">IF(TRIM(""&amp;G360)&lt;&gt;"","X","")</f>
        <v/>
      </c>
      <c r="K358" s="15" t="str">
        <f t="shared" ref="K358" si="3838">IF(TRIM(""&amp;G359)&lt;&gt;"","X","")</f>
        <v>X</v>
      </c>
      <c r="L358" s="31" t="str">
        <f>IF(G358&lt;&gt;Labels!$C$92,"X","")</f>
        <v/>
      </c>
      <c r="M358" s="16"/>
      <c r="N358" s="17">
        <v>1805028</v>
      </c>
      <c r="O358" s="17">
        <v>15573</v>
      </c>
      <c r="P358" s="17"/>
      <c r="Q358" s="22" t="str">
        <f>IF(F359="",Labels!$C$93,R358)</f>
        <v>Input Accepted</v>
      </c>
      <c r="R358" s="9" t="str">
        <f t="shared" ref="R358" si="3839"><![CDATA[IF(OR(O359&""<>D358&"",O360&""<>D358&""),"You are not allowed to copy cells in the answer column. Press Ctrl-z immediately to attempt to fix this error.",S358)]]></f>
        <v>Input Accepted</v>
      </c>
      <c r="S358" s="9" t="str">
        <f>IF(AND(OR(H358="X",S359=6,C358=Labels!$C$49,C358=Labels!$C$46,AX358="Y"),Q359=""),Labels!$C$95,T358)</f>
        <v>Input Accepted</v>
      </c>
      <c r="T358" s="345" t="str">
        <f>IF(OR(S360=6,AND(S360&gt;0,S359=6)),Labels!$C$96,IF(S360=1,Labels!$C$143,U358))</f>
        <v>Input Accepted</v>
      </c>
      <c r="U358" s="9" t="str">
        <f>IF(AND(S360&gt;0,U360&lt;=U359),Labels!C$97,V358)</f>
        <v>Input Accepted</v>
      </c>
      <c r="V358" s="9" t="str">
        <f>IF(AND(S360&gt;0,Q360=""),Labels!$C$98,W358)</f>
        <v>Input Accepted</v>
      </c>
      <c r="W358" s="9" t="str">
        <f>IF(AND(S360=0,Q360&lt;&gt;""),Labels!$C$99,Labels!$C$92)</f>
        <v>Input Accepted</v>
      </c>
      <c r="Y358" s="9">
        <f t="shared" ref="Y358" si="3840">IF(H358="X",1,0)</f>
        <v>0</v>
      </c>
      <c r="Z358" s="9">
        <f>SUM(Y$7:Y358)</f>
        <v>0</v>
      </c>
      <c r="AA358" s="9" t="str">
        <f t="shared" ref="AA358" si="3841">Q359</f>
        <v>None</v>
      </c>
      <c r="AB358" s="9">
        <f t="shared" ref="AB358" si="3842">VLOOKUP(P359,$AI$2:$AN$5000,6,FALSE)</f>
        <v>21</v>
      </c>
      <c r="AC358" s="9" t="str">
        <f t="shared" ref="AC358" si="3843">Q360</f>
        <v/>
      </c>
      <c r="AD358" s="9">
        <f t="shared" ref="AD358" si="3844">IF(TRIM(F359)="",1,0)</f>
        <v>0</v>
      </c>
      <c r="AF358" s="346">
        <f t="shared" ref="AF358" si="3845">SUM($AD$7:$AD$5000)</f>
        <v>0</v>
      </c>
      <c r="AG358" s="9">
        <f>IF(AND(H358="X",C358=Labels!C400),1,0)</f>
        <v>0</v>
      </c>
      <c r="AI358" s="327" t="s">
        <v>2115</v>
      </c>
      <c r="AJ358" s="327">
        <v>1805041</v>
      </c>
      <c r="AK358" s="327">
        <v>5782949</v>
      </c>
      <c r="AL358" s="327">
        <v>2</v>
      </c>
      <c r="AM358" s="327">
        <v>2</v>
      </c>
      <c r="AN358" s="327">
        <v>21</v>
      </c>
      <c r="AO358" s="327">
        <v>1</v>
      </c>
      <c r="AP358" s="327">
        <v>0</v>
      </c>
      <c r="AQ358" s="327">
        <v>0</v>
      </c>
      <c r="AR358" s="327">
        <v>0</v>
      </c>
      <c r="AS358" s="327"/>
      <c r="AX358" s="9" t="s">
        <v>664</v>
      </c>
    </row>
    <row r="359" spans="1:50" ht="25.5">
      <c r="A359" s="211">
        <f t="shared" si="3532"/>
        <v>0</v>
      </c>
      <c r="B359" s="18" t="s">
        <v>1158</v>
      </c>
      <c r="C359" s="218" t="str">
        <f t="shared" ref="C359" si="3846">C358</f>
        <v>Major Must</v>
      </c>
      <c r="D359" s="44" t="str">
        <f t="shared" ref="D359" si="3847">D358</f>
        <v>CB. 7.3.1</v>
      </c>
      <c r="E359" s="19" t="str">
        <f>Labels!$C$103</f>
        <v>Answer 1 / Comment</v>
      </c>
      <c r="F359" s="62" t="str">
        <f>$AI$325</f>
        <v>CB. 7.3.1 -Yes</v>
      </c>
      <c r="G359" s="46" t="s">
        <v>2826</v>
      </c>
      <c r="H359" s="20" t="str">
        <f t="shared" ref="H359:H360" si="3848">H358</f>
        <v/>
      </c>
      <c r="I359" s="20" t="str">
        <f t="shared" ref="I359:I360" si="3849">I358</f>
        <v/>
      </c>
      <c r="J359" s="20" t="str">
        <f t="shared" ref="J359:J360" si="3850">J358</f>
        <v/>
      </c>
      <c r="K359" s="20" t="str">
        <f t="shared" ref="K359:K360" si="3851">K358</f>
        <v>X</v>
      </c>
      <c r="L359" s="28" t="str">
        <f t="shared" ref="L359" si="3852">L358</f>
        <v/>
      </c>
      <c r="M359" s="21"/>
      <c r="N359" s="22" t="str">
        <f t="shared" ref="N359:N360" si="3853">LEFT(F359,FIND(" -",F359)-1)</f>
        <v>CB. 7.3.1</v>
      </c>
      <c r="O359" s="22" t="str">
        <f t="shared" ref="O359" si="3854">IF(ISERR(N359),D358,N359)</f>
        <v>CB. 7.3.1</v>
      </c>
      <c r="P359" s="22" t="str">
        <f t="shared" ref="P359:P360" si="3855">TRIM(F359&amp;"")</f>
        <v>CB. 7.3.1 -Yes</v>
      </c>
      <c r="Q359" s="22" t="str">
        <f t="shared" ref="Q359:Q360" si="3856">TRIM(G359&amp;"")</f>
        <v>None</v>
      </c>
      <c r="R359" s="9">
        <f t="shared" ref="R359:R360" si="3857">VLOOKUP(F359,$AI$2:$AM$5000,5,FALSE)</f>
        <v>2</v>
      </c>
      <c r="S359" s="9">
        <f t="shared" ref="S359:S360" si="3858">IF(ISNA(R359),0,R359)</f>
        <v>2</v>
      </c>
      <c r="T359" s="9">
        <f t="shared" ref="T359:T360" si="3859">VLOOKUP(F359,$AI$2:$AL$5000,4,FALSE)</f>
        <v>2</v>
      </c>
      <c r="U359" s="9">
        <f t="shared" ref="U359:U360" si="3860">IF(ISNA(T359),0,T359)</f>
        <v>2</v>
      </c>
      <c r="X359" s="9">
        <f t="shared" ref="X359:X360" si="3861">VLOOKUP(F359,$AI$2:$AL$5000,3,FALSE)</f>
        <v>5782917</v>
      </c>
      <c r="Y359" s="348"/>
      <c r="Z359" s="9">
        <f>SUM(Y$7:Y359)</f>
        <v>0</v>
      </c>
      <c r="AC359" s="349">
        <f t="shared" ref="AC359" si="3862">IF(ISNA(VLOOKUP(F359,$AI$2:$AS$5000,11,FALSE)),"", VLOOKUP(F359,$AI$2:$AS$5000,11,FALSE))</f>
        <v>0</v>
      </c>
      <c r="AI359" s="327" t="s">
        <v>2116</v>
      </c>
      <c r="AJ359" s="327">
        <v>1805042</v>
      </c>
      <c r="AK359" s="327">
        <v>5782954</v>
      </c>
      <c r="AL359" s="327">
        <v>0</v>
      </c>
      <c r="AM359" s="327">
        <v>6</v>
      </c>
      <c r="AN359" s="327">
        <v>21</v>
      </c>
      <c r="AO359" s="327">
        <v>1</v>
      </c>
      <c r="AP359" s="327">
        <v>0</v>
      </c>
      <c r="AQ359" s="327">
        <v>1</v>
      </c>
      <c r="AR359" s="327">
        <v>0</v>
      </c>
      <c r="AS359" s="327"/>
    </row>
    <row r="360" spans="1:50" ht="26.25" thickBot="1">
      <c r="A360" s="211">
        <f t="shared" si="3532"/>
        <v>0</v>
      </c>
      <c r="B360" s="23" t="str">
        <f t="shared" ref="B360:D360" si="3863">B358</f>
        <v>GGFV52FA</v>
      </c>
      <c r="C360" s="219" t="str">
        <f t="shared" si="3863"/>
        <v>Major Must</v>
      </c>
      <c r="D360" s="45" t="str">
        <f t="shared" si="3863"/>
        <v>CB. 7.3.1</v>
      </c>
      <c r="E360" s="24" t="str">
        <f>Labels!$C$104</f>
        <v>Answer 2 / Evidence</v>
      </c>
      <c r="F360" s="221"/>
      <c r="G360" s="222"/>
      <c r="H360" s="25" t="str">
        <f t="shared" si="3848"/>
        <v/>
      </c>
      <c r="I360" s="25" t="str">
        <f t="shared" si="3849"/>
        <v/>
      </c>
      <c r="J360" s="25" t="str">
        <f t="shared" si="3850"/>
        <v/>
      </c>
      <c r="K360" s="25" t="str">
        <f t="shared" si="3851"/>
        <v>X</v>
      </c>
      <c r="L360" s="27" t="str">
        <f t="shared" ref="L360" si="3864">L358</f>
        <v/>
      </c>
      <c r="M360" s="21"/>
      <c r="N360" s="22" t="e">
        <f t="shared" si="3853"/>
        <v>#VALUE!</v>
      </c>
      <c r="O360" s="22" t="str">
        <f t="shared" ref="O360" si="3865">IF(ISERR(N360),D358,N360)</f>
        <v>CB. 7.3.1</v>
      </c>
      <c r="P360" s="22" t="str">
        <f t="shared" si="3855"/>
        <v/>
      </c>
      <c r="Q360" s="22" t="str">
        <f t="shared" si="3856"/>
        <v/>
      </c>
      <c r="R360" s="9" t="e">
        <f t="shared" si="3857"/>
        <v>#N/A</v>
      </c>
      <c r="S360" s="9">
        <f t="shared" si="3858"/>
        <v>0</v>
      </c>
      <c r="T360" s="9" t="e">
        <f t="shared" si="3859"/>
        <v>#N/A</v>
      </c>
      <c r="U360" s="9">
        <f t="shared" si="3860"/>
        <v>0</v>
      </c>
      <c r="V360" s="9">
        <f t="shared" ref="V360" si="3866">IF(U360=0,U359,U360)</f>
        <v>2</v>
      </c>
      <c r="W360" s="346">
        <v>2</v>
      </c>
      <c r="X360" s="9" t="e">
        <f t="shared" si="3861"/>
        <v>#N/A</v>
      </c>
      <c r="Y360" s="348"/>
      <c r="Z360" s="9">
        <f>SUM(Y$7:Y360)</f>
        <v>0</v>
      </c>
      <c r="AE360" s="9">
        <f t="shared" ref="AE360" si="3867">MIN(AH360,V360)</f>
        <v>2</v>
      </c>
      <c r="AH360" s="9">
        <v>2</v>
      </c>
      <c r="AI360" s="327" t="s">
        <v>2117</v>
      </c>
      <c r="AJ360" s="327">
        <v>1805042</v>
      </c>
      <c r="AK360" s="327">
        <v>5782953</v>
      </c>
      <c r="AL360" s="327">
        <v>0</v>
      </c>
      <c r="AM360" s="327">
        <v>5</v>
      </c>
      <c r="AN360" s="327">
        <v>21</v>
      </c>
      <c r="AO360" s="327">
        <v>0</v>
      </c>
      <c r="AP360" s="327">
        <v>1</v>
      </c>
      <c r="AQ360" s="327">
        <v>0</v>
      </c>
      <c r="AR360" s="327">
        <v>0</v>
      </c>
      <c r="AS360" s="327"/>
      <c r="AU360" s="9">
        <v>0</v>
      </c>
      <c r="AV360" s="9">
        <f>U359</f>
        <v>2</v>
      </c>
    </row>
    <row r="361" spans="1:50" ht="38.25">
      <c r="A361" s="211">
        <f t="shared" si="3532"/>
        <v>0</v>
      </c>
      <c r="B361" s="67" t="s">
        <v>1158</v>
      </c>
      <c r="C361" s="142" t="s">
        <v>1094</v>
      </c>
      <c r="D361" s="43" t="s">
        <v>2609</v>
      </c>
      <c r="E361" s="217" t="str">
        <f>Labels!$C$54</f>
        <v>Control Point</v>
      </c>
      <c r="F361" s="26" t="s">
        <v>2610</v>
      </c>
      <c r="G361" s="30" t="str">
        <f>IF(OR(ISERR(P362),ISERR(P363),ISERR(Q362),ISERR(Q363)),Labels!$C$94,Q361)</f>
        <v>Input Accepted</v>
      </c>
      <c r="H361" s="15" t="str">
        <f t="shared" ref="H361" si="3868">IF(F362&lt;&gt;"",IF(TRIM(VLOOKUP(F362,$AI$2:$AR$5000,8,FALSE))="1","X",""),"")</f>
        <v/>
      </c>
      <c r="I361" s="15" t="str">
        <f t="shared" ref="I361" si="3869">IF(F362&lt;&gt;"",IF(TRIM(VLOOKUP(F362,$AI$2:$AR$5000,9,FALSE))="1","X",""),"")</f>
        <v/>
      </c>
      <c r="J361" s="15" t="str">
        <f t="shared" ref="J361" si="3870">IF(TRIM(""&amp;G363)&lt;&gt;"","X","")</f>
        <v/>
      </c>
      <c r="K361" s="15" t="str">
        <f t="shared" ref="K361" si="3871">IF(TRIM(""&amp;G362)&lt;&gt;"","X","")</f>
        <v>X</v>
      </c>
      <c r="L361" s="31" t="str">
        <f>IF(G361&lt;&gt;Labels!$C$92,"X","")</f>
        <v/>
      </c>
      <c r="M361" s="16"/>
      <c r="N361" s="17">
        <v>1805029</v>
      </c>
      <c r="O361" s="17">
        <v>15573</v>
      </c>
      <c r="P361" s="17"/>
      <c r="Q361" s="22" t="str">
        <f>IF(F362="",Labels!$C$93,R361)</f>
        <v>Input Accepted</v>
      </c>
      <c r="R361" s="9" t="str">
        <f t="shared" ref="R361" si="3872"><![CDATA[IF(OR(O362&""<>D361&"",O363&""<>D361&""),"You are not allowed to copy cells in the answer column. Press Ctrl-z immediately to attempt to fix this error.",S361)]]></f>
        <v>Input Accepted</v>
      </c>
      <c r="S361" s="9" t="str">
        <f>IF(AND(OR(H361="X",S362=6,C361=Labels!$C$49,C361=Labels!$C$46,AX361="Y"),Q362=""),Labels!$C$95,T361)</f>
        <v>Input Accepted</v>
      </c>
      <c r="T361" s="345" t="str">
        <f>IF(OR(S363=6,AND(S363&gt;0,S362=6)),Labels!$C$96,IF(S363=1,Labels!$C$143,U361))</f>
        <v>Input Accepted</v>
      </c>
      <c r="U361" s="9" t="str">
        <f>IF(AND(S363&gt;0,U363&lt;=U362),Labels!C$97,V361)</f>
        <v>Input Accepted</v>
      </c>
      <c r="V361" s="9" t="str">
        <f>IF(AND(S363&gt;0,Q363=""),Labels!$C$98,W361)</f>
        <v>Input Accepted</v>
      </c>
      <c r="W361" s="9" t="str">
        <f>IF(AND(S363=0,Q363&lt;&gt;""),Labels!$C$99,Labels!$C$92)</f>
        <v>Input Accepted</v>
      </c>
      <c r="Y361" s="9">
        <f t="shared" ref="Y361" si="3873">IF(H361="X",1,0)</f>
        <v>0</v>
      </c>
      <c r="Z361" s="9">
        <f>SUM(Y$7:Y361)</f>
        <v>0</v>
      </c>
      <c r="AA361" s="9" t="str">
        <f t="shared" ref="AA361" si="3874">Q362</f>
        <v>None</v>
      </c>
      <c r="AB361" s="9">
        <f t="shared" ref="AB361" si="3875">VLOOKUP(P362,$AI$2:$AN$5000,6,FALSE)</f>
        <v>21</v>
      </c>
      <c r="AC361" s="9" t="str">
        <f t="shared" ref="AC361" si="3876">Q363</f>
        <v/>
      </c>
      <c r="AD361" s="9">
        <f t="shared" ref="AD361" si="3877">IF(TRIM(F362)="",1,0)</f>
        <v>0</v>
      </c>
      <c r="AF361" s="346">
        <f t="shared" ref="AF361" si="3878">SUM($AD$7:$AD$5000)</f>
        <v>0</v>
      </c>
      <c r="AG361" s="9">
        <f>IF(AND(H361="X",C361=Labels!C403),1,0)</f>
        <v>0</v>
      </c>
      <c r="AI361" s="327" t="s">
        <v>2118</v>
      </c>
      <c r="AJ361" s="327">
        <v>1805042</v>
      </c>
      <c r="AK361" s="327">
        <v>5782952</v>
      </c>
      <c r="AL361" s="327">
        <v>2</v>
      </c>
      <c r="AM361" s="327">
        <v>2</v>
      </c>
      <c r="AN361" s="327">
        <v>21</v>
      </c>
      <c r="AO361" s="327">
        <v>1</v>
      </c>
      <c r="AP361" s="327">
        <v>0</v>
      </c>
      <c r="AQ361" s="327">
        <v>0</v>
      </c>
      <c r="AR361" s="327">
        <v>0</v>
      </c>
      <c r="AS361" s="327"/>
      <c r="AX361" s="9" t="s">
        <v>664</v>
      </c>
    </row>
    <row r="362" spans="1:50" ht="25.5">
      <c r="A362" s="211">
        <f t="shared" si="3532"/>
        <v>0</v>
      </c>
      <c r="B362" s="18" t="s">
        <v>1158</v>
      </c>
      <c r="C362" s="218" t="str">
        <f t="shared" ref="C362" si="3879">C361</f>
        <v>Minor Must</v>
      </c>
      <c r="D362" s="44" t="str">
        <f t="shared" ref="D362" si="3880">D361</f>
        <v>CB. 7.3.2</v>
      </c>
      <c r="E362" s="19" t="str">
        <f>Labels!$C$103</f>
        <v>Answer 1 / Comment</v>
      </c>
      <c r="F362" s="62" t="str">
        <f>$AI$327</f>
        <v>CB. 7.3.2 -Yes</v>
      </c>
      <c r="G362" s="46" t="s">
        <v>2826</v>
      </c>
      <c r="H362" s="20" t="str">
        <f t="shared" ref="H362:H363" si="3881">H361</f>
        <v/>
      </c>
      <c r="I362" s="20" t="str">
        <f t="shared" ref="I362:I363" si="3882">I361</f>
        <v/>
      </c>
      <c r="J362" s="20" t="str">
        <f t="shared" ref="J362:J363" si="3883">J361</f>
        <v/>
      </c>
      <c r="K362" s="20" t="str">
        <f t="shared" ref="K362:K363" si="3884">K361</f>
        <v>X</v>
      </c>
      <c r="L362" s="28" t="str">
        <f t="shared" ref="L362" si="3885">L361</f>
        <v/>
      </c>
      <c r="M362" s="21"/>
      <c r="N362" s="22" t="str">
        <f t="shared" ref="N362:N363" si="3886">LEFT(F362,FIND(" -",F362)-1)</f>
        <v>CB. 7.3.2</v>
      </c>
      <c r="O362" s="22" t="str">
        <f t="shared" ref="O362" si="3887">IF(ISERR(N362),D361,N362)</f>
        <v>CB. 7.3.2</v>
      </c>
      <c r="P362" s="22" t="str">
        <f t="shared" ref="P362:P363" si="3888">TRIM(F362&amp;"")</f>
        <v>CB. 7.3.2 -Yes</v>
      </c>
      <c r="Q362" s="22" t="str">
        <f t="shared" ref="Q362:Q363" si="3889">TRIM(G362&amp;"")</f>
        <v>None</v>
      </c>
      <c r="R362" s="9">
        <f t="shared" ref="R362:R363" si="3890">VLOOKUP(F362,$AI$2:$AM$5000,5,FALSE)</f>
        <v>2</v>
      </c>
      <c r="S362" s="9">
        <f t="shared" ref="S362:S363" si="3891">IF(ISNA(R362),0,R362)</f>
        <v>2</v>
      </c>
      <c r="T362" s="9">
        <f t="shared" ref="T362:T363" si="3892">VLOOKUP(F362,$AI$2:$AL$5000,4,FALSE)</f>
        <v>2</v>
      </c>
      <c r="U362" s="9">
        <f t="shared" ref="U362:U363" si="3893">IF(ISNA(T362),0,T362)</f>
        <v>2</v>
      </c>
      <c r="X362" s="9">
        <f t="shared" ref="X362:X363" si="3894">VLOOKUP(F362,$AI$2:$AL$5000,3,FALSE)</f>
        <v>5782919</v>
      </c>
      <c r="Y362" s="348"/>
      <c r="Z362" s="9">
        <f>SUM(Y$7:Y362)</f>
        <v>0</v>
      </c>
      <c r="AC362" s="349">
        <f t="shared" ref="AC362" si="3895">IF(ISNA(VLOOKUP(F362,$AI$2:$AS$5000,11,FALSE)),"", VLOOKUP(F362,$AI$2:$AS$5000,11,FALSE))</f>
        <v>0</v>
      </c>
      <c r="AI362" s="327" t="s">
        <v>2119</v>
      </c>
      <c r="AJ362" s="327">
        <v>1805043</v>
      </c>
      <c r="AK362" s="327">
        <v>5782957</v>
      </c>
      <c r="AL362" s="327">
        <v>0</v>
      </c>
      <c r="AM362" s="327">
        <v>6</v>
      </c>
      <c r="AN362" s="327">
        <v>21</v>
      </c>
      <c r="AO362" s="327">
        <v>1</v>
      </c>
      <c r="AP362" s="327">
        <v>0</v>
      </c>
      <c r="AQ362" s="327">
        <v>1</v>
      </c>
      <c r="AR362" s="327">
        <v>0</v>
      </c>
      <c r="AS362" s="327"/>
    </row>
    <row r="363" spans="1:50" ht="26.25" thickBot="1">
      <c r="A363" s="211">
        <f t="shared" si="3532"/>
        <v>0</v>
      </c>
      <c r="B363" s="23" t="str">
        <f t="shared" ref="B363:D363" si="3896">B361</f>
        <v>GGFV52FA</v>
      </c>
      <c r="C363" s="219" t="str">
        <f t="shared" si="3896"/>
        <v>Minor Must</v>
      </c>
      <c r="D363" s="45" t="str">
        <f t="shared" si="3896"/>
        <v>CB. 7.3.2</v>
      </c>
      <c r="E363" s="24" t="str">
        <f>Labels!$C$104</f>
        <v>Answer 2 / Evidence</v>
      </c>
      <c r="F363" s="221"/>
      <c r="G363" s="222"/>
      <c r="H363" s="25" t="str">
        <f t="shared" si="3881"/>
        <v/>
      </c>
      <c r="I363" s="25" t="str">
        <f t="shared" si="3882"/>
        <v/>
      </c>
      <c r="J363" s="25" t="str">
        <f t="shared" si="3883"/>
        <v/>
      </c>
      <c r="K363" s="25" t="str">
        <f t="shared" si="3884"/>
        <v>X</v>
      </c>
      <c r="L363" s="27" t="str">
        <f t="shared" ref="L363" si="3897">L361</f>
        <v/>
      </c>
      <c r="M363" s="21"/>
      <c r="N363" s="22" t="e">
        <f t="shared" si="3886"/>
        <v>#VALUE!</v>
      </c>
      <c r="O363" s="22" t="str">
        <f t="shared" ref="O363" si="3898">IF(ISERR(N363),D361,N363)</f>
        <v>CB. 7.3.2</v>
      </c>
      <c r="P363" s="22" t="str">
        <f t="shared" si="3888"/>
        <v/>
      </c>
      <c r="Q363" s="22" t="str">
        <f t="shared" si="3889"/>
        <v/>
      </c>
      <c r="R363" s="9" t="e">
        <f t="shared" si="3890"/>
        <v>#N/A</v>
      </c>
      <c r="S363" s="9">
        <f t="shared" si="3891"/>
        <v>0</v>
      </c>
      <c r="T363" s="9" t="e">
        <f t="shared" si="3892"/>
        <v>#N/A</v>
      </c>
      <c r="U363" s="9">
        <f t="shared" si="3893"/>
        <v>0</v>
      </c>
      <c r="V363" s="9">
        <f t="shared" ref="V363" si="3899">IF(U363=0,U362,U363)</f>
        <v>2</v>
      </c>
      <c r="W363" s="346">
        <v>2</v>
      </c>
      <c r="X363" s="9" t="e">
        <f t="shared" si="3894"/>
        <v>#N/A</v>
      </c>
      <c r="Y363" s="348"/>
      <c r="Z363" s="9">
        <f>SUM(Y$7:Y363)</f>
        <v>0</v>
      </c>
      <c r="AE363" s="9">
        <f t="shared" ref="AE363" si="3900">MIN(AH363,V363)</f>
        <v>2</v>
      </c>
      <c r="AH363" s="9">
        <v>2</v>
      </c>
      <c r="AI363" s="327" t="s">
        <v>2120</v>
      </c>
      <c r="AJ363" s="327">
        <v>1805043</v>
      </c>
      <c r="AK363" s="327">
        <v>5782956</v>
      </c>
      <c r="AL363" s="327">
        <v>0</v>
      </c>
      <c r="AM363" s="327">
        <v>5</v>
      </c>
      <c r="AN363" s="327">
        <v>21</v>
      </c>
      <c r="AO363" s="327">
        <v>0</v>
      </c>
      <c r="AP363" s="327">
        <v>1</v>
      </c>
      <c r="AQ363" s="327">
        <v>0</v>
      </c>
      <c r="AR363" s="327">
        <v>0</v>
      </c>
      <c r="AS363" s="327"/>
      <c r="AU363" s="9">
        <v>0</v>
      </c>
      <c r="AV363" s="9">
        <f>U362</f>
        <v>2</v>
      </c>
    </row>
    <row r="364" spans="1:50" ht="51">
      <c r="A364" s="211">
        <f t="shared" si="3532"/>
        <v>0</v>
      </c>
      <c r="B364" s="67" t="s">
        <v>1158</v>
      </c>
      <c r="C364" s="142" t="s">
        <v>1094</v>
      </c>
      <c r="D364" s="43" t="s">
        <v>2611</v>
      </c>
      <c r="E364" s="217" t="str">
        <f>Labels!$C$54</f>
        <v>Control Point</v>
      </c>
      <c r="F364" s="26" t="s">
        <v>2612</v>
      </c>
      <c r="G364" s="30" t="str">
        <f>IF(OR(ISERR(P365),ISERR(P366),ISERR(Q365),ISERR(Q366)),Labels!$C$94,Q364)</f>
        <v>Input Accepted</v>
      </c>
      <c r="H364" s="15" t="str">
        <f t="shared" ref="H364" si="3901">IF(F365&lt;&gt;"",IF(TRIM(VLOOKUP(F365,$AI$2:$AR$5000,8,FALSE))="1","X",""),"")</f>
        <v/>
      </c>
      <c r="I364" s="15" t="str">
        <f t="shared" ref="I364" si="3902">IF(F365&lt;&gt;"",IF(TRIM(VLOOKUP(F365,$AI$2:$AR$5000,9,FALSE))="1","X",""),"")</f>
        <v/>
      </c>
      <c r="J364" s="15" t="str">
        <f t="shared" ref="J364" si="3903">IF(TRIM(""&amp;G366)&lt;&gt;"","X","")</f>
        <v/>
      </c>
      <c r="K364" s="15" t="str">
        <f t="shared" ref="K364" si="3904">IF(TRIM(""&amp;G365)&lt;&gt;"","X","")</f>
        <v>X</v>
      </c>
      <c r="L364" s="31" t="str">
        <f>IF(G364&lt;&gt;Labels!$C$92,"X","")</f>
        <v/>
      </c>
      <c r="M364" s="16"/>
      <c r="N364" s="17">
        <v>1805030</v>
      </c>
      <c r="O364" s="17">
        <v>15573</v>
      </c>
      <c r="P364" s="17"/>
      <c r="Q364" s="22" t="str">
        <f>IF(F365="",Labels!$C$93,R364)</f>
        <v>Input Accepted</v>
      </c>
      <c r="R364" s="9" t="str">
        <f t="shared" ref="R364" si="3905"><![CDATA[IF(OR(O365&""<>D364&"",O366&""<>D364&""),"You are not allowed to copy cells in the answer column. Press Ctrl-z immediately to attempt to fix this error.",S364)]]></f>
        <v>Input Accepted</v>
      </c>
      <c r="S364" s="9" t="str">
        <f>IF(AND(OR(H364="X",S365=6,C364=Labels!$C$49,C364=Labels!$C$46,AX364="Y"),Q365=""),Labels!$C$95,T364)</f>
        <v>Input Accepted</v>
      </c>
      <c r="T364" s="345" t="str">
        <f>IF(OR(S366=6,AND(S366&gt;0,S365=6)),Labels!$C$96,IF(S366=1,Labels!$C$143,U364))</f>
        <v>Input Accepted</v>
      </c>
      <c r="U364" s="9" t="str">
        <f>IF(AND(S366&gt;0,U366&lt;=U365),Labels!C$97,V364)</f>
        <v>Input Accepted</v>
      </c>
      <c r="V364" s="9" t="str">
        <f>IF(AND(S366&gt;0,Q366=""),Labels!$C$98,W364)</f>
        <v>Input Accepted</v>
      </c>
      <c r="W364" s="9" t="str">
        <f>IF(AND(S366=0,Q366&lt;&gt;""),Labels!$C$99,Labels!$C$92)</f>
        <v>Input Accepted</v>
      </c>
      <c r="Y364" s="9">
        <f t="shared" ref="Y364" si="3906">IF(H364="X",1,0)</f>
        <v>0</v>
      </c>
      <c r="Z364" s="9">
        <f>SUM(Y$7:Y364)</f>
        <v>0</v>
      </c>
      <c r="AA364" s="9" t="str">
        <f t="shared" ref="AA364" si="3907">Q365</f>
        <v>None</v>
      </c>
      <c r="AB364" s="9">
        <f t="shared" ref="AB364" si="3908">VLOOKUP(P365,$AI$2:$AN$5000,6,FALSE)</f>
        <v>21</v>
      </c>
      <c r="AC364" s="9" t="str">
        <f t="shared" ref="AC364" si="3909">Q366</f>
        <v/>
      </c>
      <c r="AD364" s="9">
        <f t="shared" ref="AD364" si="3910">IF(TRIM(F365)="",1,0)</f>
        <v>0</v>
      </c>
      <c r="AF364" s="346">
        <f t="shared" ref="AF364" si="3911">SUM($AD$7:$AD$5000)</f>
        <v>0</v>
      </c>
      <c r="AG364" s="9">
        <f>IF(AND(H364="X",C364=Labels!C406),1,0)</f>
        <v>0</v>
      </c>
      <c r="AI364" s="327" t="s">
        <v>2121</v>
      </c>
      <c r="AJ364" s="327">
        <v>1805043</v>
      </c>
      <c r="AK364" s="327">
        <v>5782955</v>
      </c>
      <c r="AL364" s="327">
        <v>2</v>
      </c>
      <c r="AM364" s="327">
        <v>2</v>
      </c>
      <c r="AN364" s="327">
        <v>21</v>
      </c>
      <c r="AO364" s="327">
        <v>1</v>
      </c>
      <c r="AP364" s="327">
        <v>0</v>
      </c>
      <c r="AQ364" s="327">
        <v>0</v>
      </c>
      <c r="AR364" s="327">
        <v>0</v>
      </c>
      <c r="AS364" s="327"/>
      <c r="AX364" s="9" t="s">
        <v>664</v>
      </c>
    </row>
    <row r="365" spans="1:50" ht="25.5">
      <c r="A365" s="211">
        <f t="shared" si="3532"/>
        <v>0</v>
      </c>
      <c r="B365" s="18" t="s">
        <v>1158</v>
      </c>
      <c r="C365" s="218" t="str">
        <f t="shared" ref="C365" si="3912">C364</f>
        <v>Minor Must</v>
      </c>
      <c r="D365" s="44" t="str">
        <f t="shared" ref="D365" si="3913">D364</f>
        <v>CB. 7.3.3</v>
      </c>
      <c r="E365" s="19" t="str">
        <f>Labels!$C$103</f>
        <v>Answer 1 / Comment</v>
      </c>
      <c r="F365" s="62" t="str">
        <f>$AI$329</f>
        <v>CB. 7.3.3 -Yes</v>
      </c>
      <c r="G365" s="46" t="s">
        <v>2826</v>
      </c>
      <c r="H365" s="20" t="str">
        <f t="shared" ref="H365:H366" si="3914">H364</f>
        <v/>
      </c>
      <c r="I365" s="20" t="str">
        <f t="shared" ref="I365:I366" si="3915">I364</f>
        <v/>
      </c>
      <c r="J365" s="20" t="str">
        <f t="shared" ref="J365:J366" si="3916">J364</f>
        <v/>
      </c>
      <c r="K365" s="20" t="str">
        <f t="shared" ref="K365:K366" si="3917">K364</f>
        <v>X</v>
      </c>
      <c r="L365" s="28" t="str">
        <f t="shared" ref="L365" si="3918">L364</f>
        <v/>
      </c>
      <c r="M365" s="21"/>
      <c r="N365" s="22" t="str">
        <f t="shared" ref="N365:N366" si="3919">LEFT(F365,FIND(" -",F365)-1)</f>
        <v>CB. 7.3.3</v>
      </c>
      <c r="O365" s="22" t="str">
        <f t="shared" ref="O365" si="3920">IF(ISERR(N365),D364,N365)</f>
        <v>CB. 7.3.3</v>
      </c>
      <c r="P365" s="22" t="str">
        <f t="shared" ref="P365:P366" si="3921">TRIM(F365&amp;"")</f>
        <v>CB. 7.3.3 -Yes</v>
      </c>
      <c r="Q365" s="22" t="str">
        <f t="shared" ref="Q365:Q366" si="3922">TRIM(G365&amp;"")</f>
        <v>None</v>
      </c>
      <c r="R365" s="9">
        <f t="shared" ref="R365:R366" si="3923">VLOOKUP(F365,$AI$2:$AM$5000,5,FALSE)</f>
        <v>2</v>
      </c>
      <c r="S365" s="9">
        <f t="shared" ref="S365:S366" si="3924">IF(ISNA(R365),0,R365)</f>
        <v>2</v>
      </c>
      <c r="T365" s="9">
        <f t="shared" ref="T365:T366" si="3925">VLOOKUP(F365,$AI$2:$AL$5000,4,FALSE)</f>
        <v>2</v>
      </c>
      <c r="U365" s="9">
        <f t="shared" ref="U365:U366" si="3926">IF(ISNA(T365),0,T365)</f>
        <v>2</v>
      </c>
      <c r="X365" s="9">
        <f t="shared" ref="X365:X366" si="3927">VLOOKUP(F365,$AI$2:$AL$5000,3,FALSE)</f>
        <v>5782921</v>
      </c>
      <c r="Y365" s="348"/>
      <c r="Z365" s="9">
        <f>SUM(Y$7:Y365)</f>
        <v>0</v>
      </c>
      <c r="AC365" s="349">
        <f t="shared" ref="AC365" si="3928">IF(ISNA(VLOOKUP(F365,$AI$2:$AS$5000,11,FALSE)),"", VLOOKUP(F365,$AI$2:$AS$5000,11,FALSE))</f>
        <v>0</v>
      </c>
      <c r="AI365" s="327" t="s">
        <v>2122</v>
      </c>
      <c r="AJ365" s="327">
        <v>1805044</v>
      </c>
      <c r="AK365" s="327">
        <v>5782960</v>
      </c>
      <c r="AL365" s="327">
        <v>0</v>
      </c>
      <c r="AM365" s="327">
        <v>6</v>
      </c>
      <c r="AN365" s="327">
        <v>21</v>
      </c>
      <c r="AO365" s="327">
        <v>1</v>
      </c>
      <c r="AP365" s="327">
        <v>0</v>
      </c>
      <c r="AQ365" s="327">
        <v>1</v>
      </c>
      <c r="AR365" s="327">
        <v>0</v>
      </c>
      <c r="AS365" s="327"/>
    </row>
    <row r="366" spans="1:50" ht="26.25" thickBot="1">
      <c r="A366" s="211">
        <f t="shared" si="3532"/>
        <v>0</v>
      </c>
      <c r="B366" s="23" t="str">
        <f t="shared" ref="B366:D366" si="3929">B364</f>
        <v>GGFV52FA</v>
      </c>
      <c r="C366" s="219" t="str">
        <f t="shared" si="3929"/>
        <v>Minor Must</v>
      </c>
      <c r="D366" s="45" t="str">
        <f t="shared" si="3929"/>
        <v>CB. 7.3.3</v>
      </c>
      <c r="E366" s="24" t="str">
        <f>Labels!$C$104</f>
        <v>Answer 2 / Evidence</v>
      </c>
      <c r="F366" s="221"/>
      <c r="G366" s="222"/>
      <c r="H366" s="25" t="str">
        <f t="shared" si="3914"/>
        <v/>
      </c>
      <c r="I366" s="25" t="str">
        <f t="shared" si="3915"/>
        <v/>
      </c>
      <c r="J366" s="25" t="str">
        <f t="shared" si="3916"/>
        <v/>
      </c>
      <c r="K366" s="25" t="str">
        <f t="shared" si="3917"/>
        <v>X</v>
      </c>
      <c r="L366" s="27" t="str">
        <f t="shared" ref="L366" si="3930">L364</f>
        <v/>
      </c>
      <c r="M366" s="21"/>
      <c r="N366" s="22" t="e">
        <f t="shared" si="3919"/>
        <v>#VALUE!</v>
      </c>
      <c r="O366" s="22" t="str">
        <f t="shared" ref="O366" si="3931">IF(ISERR(N366),D364,N366)</f>
        <v>CB. 7.3.3</v>
      </c>
      <c r="P366" s="22" t="str">
        <f t="shared" si="3921"/>
        <v/>
      </c>
      <c r="Q366" s="22" t="str">
        <f t="shared" si="3922"/>
        <v/>
      </c>
      <c r="R366" s="9" t="e">
        <f t="shared" si="3923"/>
        <v>#N/A</v>
      </c>
      <c r="S366" s="9">
        <f t="shared" si="3924"/>
        <v>0</v>
      </c>
      <c r="T366" s="9" t="e">
        <f t="shared" si="3925"/>
        <v>#N/A</v>
      </c>
      <c r="U366" s="9">
        <f t="shared" si="3926"/>
        <v>0</v>
      </c>
      <c r="V366" s="9">
        <f t="shared" ref="V366" si="3932">IF(U366=0,U365,U366)</f>
        <v>2</v>
      </c>
      <c r="W366" s="346">
        <v>2</v>
      </c>
      <c r="X366" s="9" t="e">
        <f t="shared" si="3927"/>
        <v>#N/A</v>
      </c>
      <c r="Y366" s="348"/>
      <c r="Z366" s="9">
        <f>SUM(Y$7:Y366)</f>
        <v>0</v>
      </c>
      <c r="AE366" s="9">
        <f t="shared" ref="AE366" si="3933">MIN(AH366,V366)</f>
        <v>2</v>
      </c>
      <c r="AH366" s="9">
        <v>2</v>
      </c>
      <c r="AI366" s="327" t="s">
        <v>2123</v>
      </c>
      <c r="AJ366" s="327">
        <v>1805044</v>
      </c>
      <c r="AK366" s="327">
        <v>5782959</v>
      </c>
      <c r="AL366" s="327">
        <v>0</v>
      </c>
      <c r="AM366" s="327">
        <v>5</v>
      </c>
      <c r="AN366" s="327">
        <v>21</v>
      </c>
      <c r="AO366" s="327">
        <v>0</v>
      </c>
      <c r="AP366" s="327">
        <v>1</v>
      </c>
      <c r="AQ366" s="327">
        <v>0</v>
      </c>
      <c r="AR366" s="327">
        <v>0</v>
      </c>
      <c r="AS366" s="327"/>
      <c r="AU366" s="9">
        <v>0</v>
      </c>
      <c r="AV366" s="9">
        <f>U365</f>
        <v>2</v>
      </c>
    </row>
    <row r="367" spans="1:50" ht="51">
      <c r="A367" s="211">
        <f t="shared" si="3532"/>
        <v>0</v>
      </c>
      <c r="B367" s="67" t="s">
        <v>1158</v>
      </c>
      <c r="C367" s="142" t="s">
        <v>1094</v>
      </c>
      <c r="D367" s="43" t="s">
        <v>2613</v>
      </c>
      <c r="E367" s="217" t="str">
        <f>Labels!$C$54</f>
        <v>Control Point</v>
      </c>
      <c r="F367" s="26" t="s">
        <v>2614</v>
      </c>
      <c r="G367" s="30" t="str">
        <f>IF(OR(ISERR(P368),ISERR(P369),ISERR(Q368),ISERR(Q369)),Labels!$C$94,Q367)</f>
        <v>Input Accepted</v>
      </c>
      <c r="H367" s="15" t="str">
        <f t="shared" ref="H367" si="3934">IF(F368&lt;&gt;"",IF(TRIM(VLOOKUP(F368,$AI$2:$AR$5000,8,FALSE))="1","X",""),"")</f>
        <v/>
      </c>
      <c r="I367" s="15" t="str">
        <f t="shared" ref="I367" si="3935">IF(F368&lt;&gt;"",IF(TRIM(VLOOKUP(F368,$AI$2:$AR$5000,9,FALSE))="1","X",""),"")</f>
        <v/>
      </c>
      <c r="J367" s="15" t="str">
        <f t="shared" ref="J367" si="3936">IF(TRIM(""&amp;G369)&lt;&gt;"","X","")</f>
        <v/>
      </c>
      <c r="K367" s="15" t="str">
        <f t="shared" ref="K367" si="3937">IF(TRIM(""&amp;G368)&lt;&gt;"","X","")</f>
        <v>X</v>
      </c>
      <c r="L367" s="31" t="str">
        <f>IF(G367&lt;&gt;Labels!$C$92,"X","")</f>
        <v/>
      </c>
      <c r="M367" s="16"/>
      <c r="N367" s="17">
        <v>1805031</v>
      </c>
      <c r="O367" s="17">
        <v>15573</v>
      </c>
      <c r="P367" s="17"/>
      <c r="Q367" s="22" t="str">
        <f>IF(F368="",Labels!$C$93,R367)</f>
        <v>Input Accepted</v>
      </c>
      <c r="R367" s="9" t="str">
        <f t="shared" ref="R367" si="3938"><![CDATA[IF(OR(O368&""<>D367&"",O369&""<>D367&""),"You are not allowed to copy cells in the answer column. Press Ctrl-z immediately to attempt to fix this error.",S367)]]></f>
        <v>Input Accepted</v>
      </c>
      <c r="S367" s="9" t="str">
        <f>IF(AND(OR(H367="X",S368=6,C367=Labels!$C$49,C367=Labels!$C$46,AX367="Y"),Q368=""),Labels!$C$95,T367)</f>
        <v>Input Accepted</v>
      </c>
      <c r="T367" s="345" t="str">
        <f>IF(OR(S369=6,AND(S369&gt;0,S368=6)),Labels!$C$96,IF(S369=1,Labels!$C$143,U367))</f>
        <v>Input Accepted</v>
      </c>
      <c r="U367" s="9" t="str">
        <f>IF(AND(S369&gt;0,U369&lt;=U368),Labels!C$97,V367)</f>
        <v>Input Accepted</v>
      </c>
      <c r="V367" s="9" t="str">
        <f>IF(AND(S369&gt;0,Q369=""),Labels!$C$98,W367)</f>
        <v>Input Accepted</v>
      </c>
      <c r="W367" s="9" t="str">
        <f>IF(AND(S369=0,Q369&lt;&gt;""),Labels!$C$99,Labels!$C$92)</f>
        <v>Input Accepted</v>
      </c>
      <c r="Y367" s="9">
        <f t="shared" ref="Y367" si="3939">IF(H367="X",1,0)</f>
        <v>0</v>
      </c>
      <c r="Z367" s="9">
        <f>SUM(Y$7:Y367)</f>
        <v>0</v>
      </c>
      <c r="AA367" s="9" t="str">
        <f t="shared" ref="AA367" si="3940">Q368</f>
        <v>None</v>
      </c>
      <c r="AB367" s="9">
        <f t="shared" ref="AB367" si="3941">VLOOKUP(P368,$AI$2:$AN$5000,6,FALSE)</f>
        <v>21</v>
      </c>
      <c r="AC367" s="9" t="str">
        <f t="shared" ref="AC367" si="3942">Q369</f>
        <v/>
      </c>
      <c r="AD367" s="9">
        <f t="shared" ref="AD367" si="3943">IF(TRIM(F368)="",1,0)</f>
        <v>0</v>
      </c>
      <c r="AF367" s="346">
        <f t="shared" ref="AF367" si="3944">SUM($AD$7:$AD$5000)</f>
        <v>0</v>
      </c>
      <c r="AG367" s="9">
        <f>IF(AND(H367="X",C367=Labels!C409),1,0)</f>
        <v>0</v>
      </c>
      <c r="AI367" s="327" t="s">
        <v>2124</v>
      </c>
      <c r="AJ367" s="327">
        <v>1805044</v>
      </c>
      <c r="AK367" s="327">
        <v>5782958</v>
      </c>
      <c r="AL367" s="327">
        <v>2</v>
      </c>
      <c r="AM367" s="327">
        <v>2</v>
      </c>
      <c r="AN367" s="327">
        <v>21</v>
      </c>
      <c r="AO367" s="327">
        <v>1</v>
      </c>
      <c r="AP367" s="327">
        <v>0</v>
      </c>
      <c r="AQ367" s="327">
        <v>0</v>
      </c>
      <c r="AR367" s="327">
        <v>0</v>
      </c>
      <c r="AS367" s="327"/>
      <c r="AX367" s="9" t="s">
        <v>664</v>
      </c>
    </row>
    <row r="368" spans="1:50" ht="25.5">
      <c r="A368" s="211">
        <f t="shared" si="3532"/>
        <v>0</v>
      </c>
      <c r="B368" s="18" t="s">
        <v>1158</v>
      </c>
      <c r="C368" s="218" t="str">
        <f t="shared" ref="C368" si="3945">C367</f>
        <v>Minor Must</v>
      </c>
      <c r="D368" s="44" t="str">
        <f t="shared" ref="D368" si="3946">D367</f>
        <v>CB. 7.3.4</v>
      </c>
      <c r="E368" s="19" t="str">
        <f>Labels!$C$103</f>
        <v>Answer 1 / Comment</v>
      </c>
      <c r="F368" s="62" t="str">
        <f>$AI$331</f>
        <v>CB. 7.3.4 -Yes</v>
      </c>
      <c r="G368" s="46" t="s">
        <v>2826</v>
      </c>
      <c r="H368" s="20" t="str">
        <f t="shared" ref="H368:H369" si="3947">H367</f>
        <v/>
      </c>
      <c r="I368" s="20" t="str">
        <f t="shared" ref="I368:I369" si="3948">I367</f>
        <v/>
      </c>
      <c r="J368" s="20" t="str">
        <f t="shared" ref="J368:J369" si="3949">J367</f>
        <v/>
      </c>
      <c r="K368" s="20" t="str">
        <f t="shared" ref="K368:K369" si="3950">K367</f>
        <v>X</v>
      </c>
      <c r="L368" s="28" t="str">
        <f t="shared" ref="L368" si="3951">L367</f>
        <v/>
      </c>
      <c r="M368" s="21"/>
      <c r="N368" s="22" t="str">
        <f t="shared" ref="N368:N369" si="3952">LEFT(F368,FIND(" -",F368)-1)</f>
        <v>CB. 7.3.4</v>
      </c>
      <c r="O368" s="22" t="str">
        <f t="shared" ref="O368" si="3953">IF(ISERR(N368),D367,N368)</f>
        <v>CB. 7.3.4</v>
      </c>
      <c r="P368" s="22" t="str">
        <f t="shared" ref="P368:P369" si="3954">TRIM(F368&amp;"")</f>
        <v>CB. 7.3.4 -Yes</v>
      </c>
      <c r="Q368" s="22" t="str">
        <f t="shared" ref="Q368:Q369" si="3955">TRIM(G368&amp;"")</f>
        <v>None</v>
      </c>
      <c r="R368" s="9">
        <f t="shared" ref="R368:R369" si="3956">VLOOKUP(F368,$AI$2:$AM$5000,5,FALSE)</f>
        <v>2</v>
      </c>
      <c r="S368" s="9">
        <f t="shared" ref="S368:S369" si="3957">IF(ISNA(R368),0,R368)</f>
        <v>2</v>
      </c>
      <c r="T368" s="9">
        <f t="shared" ref="T368:T369" si="3958">VLOOKUP(F368,$AI$2:$AL$5000,4,FALSE)</f>
        <v>2</v>
      </c>
      <c r="U368" s="9">
        <f t="shared" ref="U368:U369" si="3959">IF(ISNA(T368),0,T368)</f>
        <v>2</v>
      </c>
      <c r="X368" s="9">
        <f t="shared" ref="X368:X369" si="3960">VLOOKUP(F368,$AI$2:$AL$5000,3,FALSE)</f>
        <v>5782923</v>
      </c>
      <c r="Y368" s="348"/>
      <c r="Z368" s="9">
        <f>SUM(Y$7:Y368)</f>
        <v>0</v>
      </c>
      <c r="AC368" s="349">
        <f t="shared" ref="AC368" si="3961">IF(ISNA(VLOOKUP(F368,$AI$2:$AS$5000,11,FALSE)),"", VLOOKUP(F368,$AI$2:$AS$5000,11,FALSE))</f>
        <v>0</v>
      </c>
      <c r="AI368" s="327" t="s">
        <v>2125</v>
      </c>
      <c r="AJ368" s="327">
        <v>1805045</v>
      </c>
      <c r="AK368" s="327">
        <v>5782963</v>
      </c>
      <c r="AL368" s="327">
        <v>0</v>
      </c>
      <c r="AM368" s="327">
        <v>6</v>
      </c>
      <c r="AN368" s="327">
        <v>21</v>
      </c>
      <c r="AO368" s="327">
        <v>1</v>
      </c>
      <c r="AP368" s="327">
        <v>0</v>
      </c>
      <c r="AQ368" s="327">
        <v>1</v>
      </c>
      <c r="AR368" s="327">
        <v>0</v>
      </c>
      <c r="AS368" s="327"/>
    </row>
    <row r="369" spans="1:50" ht="26.25" thickBot="1">
      <c r="A369" s="211">
        <f t="shared" si="3532"/>
        <v>0</v>
      </c>
      <c r="B369" s="23" t="str">
        <f t="shared" ref="B369:D369" si="3962">B367</f>
        <v>GGFV52FA</v>
      </c>
      <c r="C369" s="219" t="str">
        <f t="shared" si="3962"/>
        <v>Minor Must</v>
      </c>
      <c r="D369" s="45" t="str">
        <f t="shared" si="3962"/>
        <v>CB. 7.3.4</v>
      </c>
      <c r="E369" s="24" t="str">
        <f>Labels!$C$104</f>
        <v>Answer 2 / Evidence</v>
      </c>
      <c r="F369" s="221"/>
      <c r="G369" s="222"/>
      <c r="H369" s="25" t="str">
        <f t="shared" si="3947"/>
        <v/>
      </c>
      <c r="I369" s="25" t="str">
        <f t="shared" si="3948"/>
        <v/>
      </c>
      <c r="J369" s="25" t="str">
        <f t="shared" si="3949"/>
        <v/>
      </c>
      <c r="K369" s="25" t="str">
        <f t="shared" si="3950"/>
        <v>X</v>
      </c>
      <c r="L369" s="27" t="str">
        <f t="shared" ref="L369" si="3963">L367</f>
        <v/>
      </c>
      <c r="M369" s="21"/>
      <c r="N369" s="22" t="e">
        <f t="shared" si="3952"/>
        <v>#VALUE!</v>
      </c>
      <c r="O369" s="22" t="str">
        <f t="shared" ref="O369" si="3964">IF(ISERR(N369),D367,N369)</f>
        <v>CB. 7.3.4</v>
      </c>
      <c r="P369" s="22" t="str">
        <f t="shared" si="3954"/>
        <v/>
      </c>
      <c r="Q369" s="22" t="str">
        <f t="shared" si="3955"/>
        <v/>
      </c>
      <c r="R369" s="9" t="e">
        <f t="shared" si="3956"/>
        <v>#N/A</v>
      </c>
      <c r="S369" s="9">
        <f t="shared" si="3957"/>
        <v>0</v>
      </c>
      <c r="T369" s="9" t="e">
        <f t="shared" si="3958"/>
        <v>#N/A</v>
      </c>
      <c r="U369" s="9">
        <f t="shared" si="3959"/>
        <v>0</v>
      </c>
      <c r="V369" s="9">
        <f t="shared" ref="V369" si="3965">IF(U369=0,U368,U369)</f>
        <v>2</v>
      </c>
      <c r="W369" s="346">
        <v>2</v>
      </c>
      <c r="X369" s="9" t="e">
        <f t="shared" si="3960"/>
        <v>#N/A</v>
      </c>
      <c r="Y369" s="348"/>
      <c r="Z369" s="9">
        <f>SUM(Y$7:Y369)</f>
        <v>0</v>
      </c>
      <c r="AE369" s="9">
        <f t="shared" ref="AE369" si="3966">MIN(AH369,V369)</f>
        <v>2</v>
      </c>
      <c r="AH369" s="9">
        <v>2</v>
      </c>
      <c r="AI369" s="327" t="s">
        <v>2126</v>
      </c>
      <c r="AJ369" s="327">
        <v>1805045</v>
      </c>
      <c r="AK369" s="327">
        <v>5782962</v>
      </c>
      <c r="AL369" s="327">
        <v>0</v>
      </c>
      <c r="AM369" s="327">
        <v>5</v>
      </c>
      <c r="AN369" s="327">
        <v>21</v>
      </c>
      <c r="AO369" s="327">
        <v>0</v>
      </c>
      <c r="AP369" s="327">
        <v>1</v>
      </c>
      <c r="AQ369" s="327">
        <v>0</v>
      </c>
      <c r="AR369" s="327">
        <v>0</v>
      </c>
      <c r="AS369" s="327"/>
      <c r="AU369" s="9">
        <v>0</v>
      </c>
      <c r="AV369" s="9">
        <f>U368</f>
        <v>2</v>
      </c>
    </row>
    <row r="370" spans="1:50" ht="51">
      <c r="A370" s="211">
        <f t="shared" si="3532"/>
        <v>0</v>
      </c>
      <c r="B370" s="67" t="s">
        <v>1158</v>
      </c>
      <c r="C370" s="142" t="s">
        <v>1094</v>
      </c>
      <c r="D370" s="43" t="s">
        <v>2615</v>
      </c>
      <c r="E370" s="217" t="str">
        <f>Labels!$C$54</f>
        <v>Control Point</v>
      </c>
      <c r="F370" s="26" t="s">
        <v>2616</v>
      </c>
      <c r="G370" s="30" t="str">
        <f>IF(OR(ISERR(P371),ISERR(P372),ISERR(Q371),ISERR(Q372)),Labels!$C$94,Q370)</f>
        <v>Input Accepted</v>
      </c>
      <c r="H370" s="15" t="str">
        <f t="shared" ref="H370" si="3967">IF(F371&lt;&gt;"",IF(TRIM(VLOOKUP(F371,$AI$2:$AR$5000,8,FALSE))="1","X",""),"")</f>
        <v/>
      </c>
      <c r="I370" s="15" t="str">
        <f t="shared" ref="I370" si="3968">IF(F371&lt;&gt;"",IF(TRIM(VLOOKUP(F371,$AI$2:$AR$5000,9,FALSE))="1","X",""),"")</f>
        <v/>
      </c>
      <c r="J370" s="15" t="str">
        <f t="shared" ref="J370" si="3969">IF(TRIM(""&amp;G372)&lt;&gt;"","X","")</f>
        <v/>
      </c>
      <c r="K370" s="15" t="str">
        <f t="shared" ref="K370" si="3970">IF(TRIM(""&amp;G371)&lt;&gt;"","X","")</f>
        <v>X</v>
      </c>
      <c r="L370" s="31" t="str">
        <f>IF(G370&lt;&gt;Labels!$C$92,"X","")</f>
        <v/>
      </c>
      <c r="M370" s="16"/>
      <c r="N370" s="17">
        <v>1805032</v>
      </c>
      <c r="O370" s="17">
        <v>15573</v>
      </c>
      <c r="P370" s="17"/>
      <c r="Q370" s="22" t="str">
        <f>IF(F371="",Labels!$C$93,R370)</f>
        <v>Input Accepted</v>
      </c>
      <c r="R370" s="9" t="str">
        <f t="shared" ref="R370" si="3971"><![CDATA[IF(OR(O371&""<>D370&"",O372&""<>D370&""),"You are not allowed to copy cells in the answer column. Press Ctrl-z immediately to attempt to fix this error.",S370)]]></f>
        <v>Input Accepted</v>
      </c>
      <c r="S370" s="9" t="str">
        <f>IF(AND(OR(H370="X",S371=6,C370=Labels!$C$49,C370=Labels!$C$46,AX370="Y"),Q371=""),Labels!$C$95,T370)</f>
        <v>Input Accepted</v>
      </c>
      <c r="T370" s="345" t="str">
        <f>IF(OR(S372=6,AND(S372&gt;0,S371=6)),Labels!$C$96,IF(S372=1,Labels!$C$143,U370))</f>
        <v>Input Accepted</v>
      </c>
      <c r="U370" s="9" t="str">
        <f>IF(AND(S372&gt;0,U372&lt;=U371),Labels!C$97,V370)</f>
        <v>Input Accepted</v>
      </c>
      <c r="V370" s="9" t="str">
        <f>IF(AND(S372&gt;0,Q372=""),Labels!$C$98,W370)</f>
        <v>Input Accepted</v>
      </c>
      <c r="W370" s="9" t="str">
        <f>IF(AND(S372=0,Q372&lt;&gt;""),Labels!$C$99,Labels!$C$92)</f>
        <v>Input Accepted</v>
      </c>
      <c r="Y370" s="9">
        <f t="shared" ref="Y370" si="3972">IF(H370="X",1,0)</f>
        <v>0</v>
      </c>
      <c r="Z370" s="9">
        <f>SUM(Y$7:Y370)</f>
        <v>0</v>
      </c>
      <c r="AA370" s="9" t="str">
        <f t="shared" ref="AA370" si="3973">Q371</f>
        <v>None</v>
      </c>
      <c r="AB370" s="9">
        <f t="shared" ref="AB370" si="3974">VLOOKUP(P371,$AI$2:$AN$5000,6,FALSE)</f>
        <v>21</v>
      </c>
      <c r="AC370" s="9" t="str">
        <f t="shared" ref="AC370" si="3975">Q372</f>
        <v/>
      </c>
      <c r="AD370" s="9">
        <f t="shared" ref="AD370" si="3976">IF(TRIM(F371)="",1,0)</f>
        <v>0</v>
      </c>
      <c r="AF370" s="346">
        <f t="shared" ref="AF370" si="3977">SUM($AD$7:$AD$5000)</f>
        <v>0</v>
      </c>
      <c r="AG370" s="9">
        <f>IF(AND(H370="X",C370=Labels!C412),1,0)</f>
        <v>0</v>
      </c>
      <c r="AI370" s="327" t="s">
        <v>2127</v>
      </c>
      <c r="AJ370" s="327">
        <v>1805045</v>
      </c>
      <c r="AK370" s="327">
        <v>5782961</v>
      </c>
      <c r="AL370" s="327">
        <v>2</v>
      </c>
      <c r="AM370" s="327">
        <v>2</v>
      </c>
      <c r="AN370" s="327">
        <v>21</v>
      </c>
      <c r="AO370" s="327">
        <v>1</v>
      </c>
      <c r="AP370" s="327">
        <v>0</v>
      </c>
      <c r="AQ370" s="327">
        <v>0</v>
      </c>
      <c r="AR370" s="327">
        <v>0</v>
      </c>
      <c r="AS370" s="327"/>
      <c r="AX370" s="9" t="s">
        <v>664</v>
      </c>
    </row>
    <row r="371" spans="1:50" ht="25.5">
      <c r="A371" s="211">
        <f t="shared" si="3532"/>
        <v>0</v>
      </c>
      <c r="B371" s="18" t="s">
        <v>1158</v>
      </c>
      <c r="C371" s="218" t="str">
        <f t="shared" ref="C371" si="3978">C370</f>
        <v>Minor Must</v>
      </c>
      <c r="D371" s="44" t="str">
        <f t="shared" ref="D371" si="3979">D370</f>
        <v>CB. 7.3.5</v>
      </c>
      <c r="E371" s="19" t="str">
        <f>Labels!$C$103</f>
        <v>Answer 1 / Comment</v>
      </c>
      <c r="F371" s="62" t="str">
        <f>$AI$333</f>
        <v>CB. 7.3.5 -Yes</v>
      </c>
      <c r="G371" s="46" t="s">
        <v>2826</v>
      </c>
      <c r="H371" s="20" t="str">
        <f t="shared" ref="H371:H372" si="3980">H370</f>
        <v/>
      </c>
      <c r="I371" s="20" t="str">
        <f t="shared" ref="I371:I372" si="3981">I370</f>
        <v/>
      </c>
      <c r="J371" s="20" t="str">
        <f t="shared" ref="J371:J372" si="3982">J370</f>
        <v/>
      </c>
      <c r="K371" s="20" t="str">
        <f t="shared" ref="K371:K372" si="3983">K370</f>
        <v>X</v>
      </c>
      <c r="L371" s="28" t="str">
        <f t="shared" ref="L371" si="3984">L370</f>
        <v/>
      </c>
      <c r="M371" s="21"/>
      <c r="N371" s="22" t="str">
        <f t="shared" ref="N371:N372" si="3985">LEFT(F371,FIND(" -",F371)-1)</f>
        <v>CB. 7.3.5</v>
      </c>
      <c r="O371" s="22" t="str">
        <f t="shared" ref="O371" si="3986">IF(ISERR(N371),D370,N371)</f>
        <v>CB. 7.3.5</v>
      </c>
      <c r="P371" s="22" t="str">
        <f t="shared" ref="P371:P372" si="3987">TRIM(F371&amp;"")</f>
        <v>CB. 7.3.5 -Yes</v>
      </c>
      <c r="Q371" s="22" t="str">
        <f t="shared" ref="Q371:Q372" si="3988">TRIM(G371&amp;"")</f>
        <v>None</v>
      </c>
      <c r="R371" s="9">
        <f t="shared" ref="R371:R372" si="3989">VLOOKUP(F371,$AI$2:$AM$5000,5,FALSE)</f>
        <v>2</v>
      </c>
      <c r="S371" s="9">
        <f t="shared" ref="S371:S372" si="3990">IF(ISNA(R371),0,R371)</f>
        <v>2</v>
      </c>
      <c r="T371" s="9">
        <f t="shared" ref="T371:T372" si="3991">VLOOKUP(F371,$AI$2:$AL$5000,4,FALSE)</f>
        <v>2</v>
      </c>
      <c r="U371" s="9">
        <f t="shared" ref="U371:U372" si="3992">IF(ISNA(T371),0,T371)</f>
        <v>2</v>
      </c>
      <c r="X371" s="9">
        <f t="shared" ref="X371:X372" si="3993">VLOOKUP(F371,$AI$2:$AL$5000,3,FALSE)</f>
        <v>5782925</v>
      </c>
      <c r="Y371" s="348"/>
      <c r="Z371" s="9">
        <f>SUM(Y$7:Y371)</f>
        <v>0</v>
      </c>
      <c r="AC371" s="349">
        <f t="shared" ref="AC371" si="3994">IF(ISNA(VLOOKUP(F371,$AI$2:$AS$5000,11,FALSE)),"", VLOOKUP(F371,$AI$2:$AS$5000,11,FALSE))</f>
        <v>0</v>
      </c>
      <c r="AI371" s="327" t="s">
        <v>2128</v>
      </c>
      <c r="AJ371" s="327">
        <v>1805046</v>
      </c>
      <c r="AK371" s="327">
        <v>5782965</v>
      </c>
      <c r="AL371" s="327">
        <v>0</v>
      </c>
      <c r="AM371" s="327">
        <v>5</v>
      </c>
      <c r="AN371" s="327">
        <v>21</v>
      </c>
      <c r="AO371" s="327">
        <v>0</v>
      </c>
      <c r="AP371" s="327">
        <v>1</v>
      </c>
      <c r="AQ371" s="327">
        <v>0</v>
      </c>
      <c r="AR371" s="327">
        <v>0</v>
      </c>
      <c r="AS371" s="327"/>
    </row>
    <row r="372" spans="1:50" ht="26.25" thickBot="1">
      <c r="A372" s="211">
        <f t="shared" si="3532"/>
        <v>0</v>
      </c>
      <c r="B372" s="23" t="str">
        <f t="shared" ref="B372:D372" si="3995">B370</f>
        <v>GGFV52FA</v>
      </c>
      <c r="C372" s="219" t="str">
        <f t="shared" si="3995"/>
        <v>Minor Must</v>
      </c>
      <c r="D372" s="45" t="str">
        <f t="shared" si="3995"/>
        <v>CB. 7.3.5</v>
      </c>
      <c r="E372" s="24" t="str">
        <f>Labels!$C$104</f>
        <v>Answer 2 / Evidence</v>
      </c>
      <c r="F372" s="221"/>
      <c r="G372" s="222"/>
      <c r="H372" s="25" t="str">
        <f t="shared" si="3980"/>
        <v/>
      </c>
      <c r="I372" s="25" t="str">
        <f t="shared" si="3981"/>
        <v/>
      </c>
      <c r="J372" s="25" t="str">
        <f t="shared" si="3982"/>
        <v/>
      </c>
      <c r="K372" s="25" t="str">
        <f t="shared" si="3983"/>
        <v>X</v>
      </c>
      <c r="L372" s="27" t="str">
        <f t="shared" ref="L372" si="3996">L370</f>
        <v/>
      </c>
      <c r="M372" s="21"/>
      <c r="N372" s="22" t="e">
        <f t="shared" si="3985"/>
        <v>#VALUE!</v>
      </c>
      <c r="O372" s="22" t="str">
        <f t="shared" ref="O372" si="3997">IF(ISERR(N372),D370,N372)</f>
        <v>CB. 7.3.5</v>
      </c>
      <c r="P372" s="22" t="str">
        <f t="shared" si="3987"/>
        <v/>
      </c>
      <c r="Q372" s="22" t="str">
        <f t="shared" si="3988"/>
        <v/>
      </c>
      <c r="R372" s="9" t="e">
        <f t="shared" si="3989"/>
        <v>#N/A</v>
      </c>
      <c r="S372" s="9">
        <f t="shared" si="3990"/>
        <v>0</v>
      </c>
      <c r="T372" s="9" t="e">
        <f t="shared" si="3991"/>
        <v>#N/A</v>
      </c>
      <c r="U372" s="9">
        <f t="shared" si="3992"/>
        <v>0</v>
      </c>
      <c r="V372" s="9">
        <f t="shared" ref="V372" si="3998">IF(U372=0,U371,U372)</f>
        <v>2</v>
      </c>
      <c r="W372" s="346">
        <v>2</v>
      </c>
      <c r="X372" s="9" t="e">
        <f t="shared" si="3993"/>
        <v>#N/A</v>
      </c>
      <c r="Y372" s="348"/>
      <c r="Z372" s="9">
        <f>SUM(Y$7:Y372)</f>
        <v>0</v>
      </c>
      <c r="AE372" s="9">
        <f t="shared" ref="AE372" si="3999">MIN(AH372,V372)</f>
        <v>2</v>
      </c>
      <c r="AH372" s="9">
        <v>2</v>
      </c>
      <c r="AI372" s="327" t="s">
        <v>2129</v>
      </c>
      <c r="AJ372" s="327">
        <v>1805046</v>
      </c>
      <c r="AK372" s="327">
        <v>5782964</v>
      </c>
      <c r="AL372" s="327">
        <v>2</v>
      </c>
      <c r="AM372" s="327">
        <v>2</v>
      </c>
      <c r="AN372" s="327">
        <v>21</v>
      </c>
      <c r="AO372" s="327">
        <v>1</v>
      </c>
      <c r="AP372" s="327">
        <v>0</v>
      </c>
      <c r="AQ372" s="327">
        <v>0</v>
      </c>
      <c r="AR372" s="327">
        <v>0</v>
      </c>
      <c r="AS372" s="327"/>
      <c r="AU372" s="9">
        <v>0</v>
      </c>
      <c r="AV372" s="9">
        <f>U371</f>
        <v>2</v>
      </c>
    </row>
    <row r="373" spans="1:50" ht="51">
      <c r="A373" s="211">
        <f t="shared" si="3532"/>
        <v>0</v>
      </c>
      <c r="B373" s="67" t="s">
        <v>1158</v>
      </c>
      <c r="C373" s="142" t="s">
        <v>1094</v>
      </c>
      <c r="D373" s="43" t="s">
        <v>2617</v>
      </c>
      <c r="E373" s="217" t="str">
        <f>Labels!$C$54</f>
        <v>Control Point</v>
      </c>
      <c r="F373" s="26" t="s">
        <v>2618</v>
      </c>
      <c r="G373" s="30" t="str">
        <f>IF(OR(ISERR(P374),ISERR(P375),ISERR(Q374),ISERR(Q375)),Labels!$C$94,Q373)</f>
        <v>Input Accepted</v>
      </c>
      <c r="H373" s="15" t="str">
        <f t="shared" ref="H373" si="4000">IF(F374&lt;&gt;"",IF(TRIM(VLOOKUP(F374,$AI$2:$AR$5000,8,FALSE))="1","X",""),"")</f>
        <v/>
      </c>
      <c r="I373" s="15" t="str">
        <f t="shared" ref="I373" si="4001">IF(F374&lt;&gt;"",IF(TRIM(VLOOKUP(F374,$AI$2:$AR$5000,9,FALSE))="1","X",""),"")</f>
        <v/>
      </c>
      <c r="J373" s="15" t="str">
        <f t="shared" ref="J373" si="4002">IF(TRIM(""&amp;G375)&lt;&gt;"","X","")</f>
        <v/>
      </c>
      <c r="K373" s="15" t="str">
        <f t="shared" ref="K373" si="4003">IF(TRIM(""&amp;G374)&lt;&gt;"","X","")</f>
        <v>X</v>
      </c>
      <c r="L373" s="31" t="str">
        <f>IF(G373&lt;&gt;Labels!$C$92,"X","")</f>
        <v/>
      </c>
      <c r="M373" s="16"/>
      <c r="N373" s="17">
        <v>1805033</v>
      </c>
      <c r="O373" s="17">
        <v>15573</v>
      </c>
      <c r="P373" s="17"/>
      <c r="Q373" s="22" t="str">
        <f>IF(F374="",Labels!$C$93,R373)</f>
        <v>Input Accepted</v>
      </c>
      <c r="R373" s="9" t="str">
        <f t="shared" ref="R373" si="4004"><![CDATA[IF(OR(O374&""<>D373&"",O375&""<>D373&""),"You are not allowed to copy cells in the answer column. Press Ctrl-z immediately to attempt to fix this error.",S373)]]></f>
        <v>Input Accepted</v>
      </c>
      <c r="S373" s="9" t="str">
        <f>IF(AND(OR(H373="X",S374=6,C373=Labels!$C$49,C373=Labels!$C$46,AX373="Y"),Q374=""),Labels!$C$95,T373)</f>
        <v>Input Accepted</v>
      </c>
      <c r="T373" s="345" t="str">
        <f>IF(OR(S375=6,AND(S375&gt;0,S374=6)),Labels!$C$96,IF(S375=1,Labels!$C$143,U373))</f>
        <v>Input Accepted</v>
      </c>
      <c r="U373" s="9" t="str">
        <f>IF(AND(S375&gt;0,U375&lt;=U374),Labels!C$97,V373)</f>
        <v>Input Accepted</v>
      </c>
      <c r="V373" s="9" t="str">
        <f>IF(AND(S375&gt;0,Q375=""),Labels!$C$98,W373)</f>
        <v>Input Accepted</v>
      </c>
      <c r="W373" s="9" t="str">
        <f>IF(AND(S375=0,Q375&lt;&gt;""),Labels!$C$99,Labels!$C$92)</f>
        <v>Input Accepted</v>
      </c>
      <c r="Y373" s="9">
        <f t="shared" ref="Y373" si="4005">IF(H373="X",1,0)</f>
        <v>0</v>
      </c>
      <c r="Z373" s="9">
        <f>SUM(Y$7:Y373)</f>
        <v>0</v>
      </c>
      <c r="AA373" s="9" t="str">
        <f t="shared" ref="AA373" si="4006">Q374</f>
        <v>None</v>
      </c>
      <c r="AB373" s="9">
        <f t="shared" ref="AB373" si="4007">VLOOKUP(P374,$AI$2:$AN$5000,6,FALSE)</f>
        <v>21</v>
      </c>
      <c r="AC373" s="9" t="str">
        <f t="shared" ref="AC373" si="4008">Q375</f>
        <v/>
      </c>
      <c r="AD373" s="9">
        <f t="shared" ref="AD373" si="4009">IF(TRIM(F374)="",1,0)</f>
        <v>0</v>
      </c>
      <c r="AF373" s="346">
        <f t="shared" ref="AF373" si="4010">SUM($AD$7:$AD$5000)</f>
        <v>0</v>
      </c>
      <c r="AG373" s="9">
        <f>IF(AND(H373="X",C373=Labels!C415),1,0)</f>
        <v>0</v>
      </c>
      <c r="AI373" s="327" t="s">
        <v>2130</v>
      </c>
      <c r="AJ373" s="327">
        <v>1805047</v>
      </c>
      <c r="AK373" s="327">
        <v>5782967</v>
      </c>
      <c r="AL373" s="327">
        <v>0</v>
      </c>
      <c r="AM373" s="327">
        <v>5</v>
      </c>
      <c r="AN373" s="327">
        <v>21</v>
      </c>
      <c r="AO373" s="327">
        <v>0</v>
      </c>
      <c r="AP373" s="327">
        <v>1</v>
      </c>
      <c r="AQ373" s="327">
        <v>0</v>
      </c>
      <c r="AR373" s="327">
        <v>0</v>
      </c>
      <c r="AS373" s="327"/>
      <c r="AX373" s="9" t="s">
        <v>664</v>
      </c>
    </row>
    <row r="374" spans="1:50" ht="25.5">
      <c r="A374" s="211">
        <f t="shared" si="3532"/>
        <v>0</v>
      </c>
      <c r="B374" s="18" t="s">
        <v>1158</v>
      </c>
      <c r="C374" s="218" t="str">
        <f t="shared" ref="C374" si="4011">C373</f>
        <v>Minor Must</v>
      </c>
      <c r="D374" s="44" t="str">
        <f t="shared" ref="D374" si="4012">D373</f>
        <v>CB. 7.3.6</v>
      </c>
      <c r="E374" s="19" t="str">
        <f>Labels!$C$103</f>
        <v>Answer 1 / Comment</v>
      </c>
      <c r="F374" s="62" t="str">
        <f>$AI$335</f>
        <v>CB. 7.3.6 -Yes</v>
      </c>
      <c r="G374" s="46" t="s">
        <v>2826</v>
      </c>
      <c r="H374" s="20" t="str">
        <f t="shared" ref="H374:H375" si="4013">H373</f>
        <v/>
      </c>
      <c r="I374" s="20" t="str">
        <f t="shared" ref="I374:I375" si="4014">I373</f>
        <v/>
      </c>
      <c r="J374" s="20" t="str">
        <f t="shared" ref="J374:J375" si="4015">J373</f>
        <v/>
      </c>
      <c r="K374" s="20" t="str">
        <f t="shared" ref="K374:K375" si="4016">K373</f>
        <v>X</v>
      </c>
      <c r="L374" s="28" t="str">
        <f t="shared" ref="L374" si="4017">L373</f>
        <v/>
      </c>
      <c r="M374" s="21"/>
      <c r="N374" s="22" t="str">
        <f t="shared" ref="N374:N375" si="4018">LEFT(F374,FIND(" -",F374)-1)</f>
        <v>CB. 7.3.6</v>
      </c>
      <c r="O374" s="22" t="str">
        <f t="shared" ref="O374" si="4019">IF(ISERR(N374),D373,N374)</f>
        <v>CB. 7.3.6</v>
      </c>
      <c r="P374" s="22" t="str">
        <f t="shared" ref="P374:P375" si="4020">TRIM(F374&amp;"")</f>
        <v>CB. 7.3.6 -Yes</v>
      </c>
      <c r="Q374" s="22" t="str">
        <f t="shared" ref="Q374:Q375" si="4021">TRIM(G374&amp;"")</f>
        <v>None</v>
      </c>
      <c r="R374" s="9">
        <f t="shared" ref="R374:R375" si="4022">VLOOKUP(F374,$AI$2:$AM$5000,5,FALSE)</f>
        <v>2</v>
      </c>
      <c r="S374" s="9">
        <f t="shared" ref="S374:S375" si="4023">IF(ISNA(R374),0,R374)</f>
        <v>2</v>
      </c>
      <c r="T374" s="9">
        <f t="shared" ref="T374:T375" si="4024">VLOOKUP(F374,$AI$2:$AL$5000,4,FALSE)</f>
        <v>2</v>
      </c>
      <c r="U374" s="9">
        <f t="shared" ref="U374:U375" si="4025">IF(ISNA(T374),0,T374)</f>
        <v>2</v>
      </c>
      <c r="X374" s="9">
        <f t="shared" ref="X374:X375" si="4026">VLOOKUP(F374,$AI$2:$AL$5000,3,FALSE)</f>
        <v>5782927</v>
      </c>
      <c r="Y374" s="348"/>
      <c r="Z374" s="9">
        <f>SUM(Y$7:Y374)</f>
        <v>0</v>
      </c>
      <c r="AC374" s="349">
        <f t="shared" ref="AC374" si="4027">IF(ISNA(VLOOKUP(F374,$AI$2:$AS$5000,11,FALSE)),"", VLOOKUP(F374,$AI$2:$AS$5000,11,FALSE))</f>
        <v>0</v>
      </c>
      <c r="AI374" s="327" t="s">
        <v>2131</v>
      </c>
      <c r="AJ374" s="327">
        <v>1805047</v>
      </c>
      <c r="AK374" s="327">
        <v>5782966</v>
      </c>
      <c r="AL374" s="327">
        <v>2</v>
      </c>
      <c r="AM374" s="327">
        <v>2</v>
      </c>
      <c r="AN374" s="327">
        <v>21</v>
      </c>
      <c r="AO374" s="327">
        <v>1</v>
      </c>
      <c r="AP374" s="327">
        <v>0</v>
      </c>
      <c r="AQ374" s="327">
        <v>0</v>
      </c>
      <c r="AR374" s="327">
        <v>0</v>
      </c>
      <c r="AS374" s="327"/>
    </row>
    <row r="375" spans="1:50" ht="26.25" thickBot="1">
      <c r="A375" s="211">
        <f t="shared" si="3532"/>
        <v>0</v>
      </c>
      <c r="B375" s="23" t="str">
        <f t="shared" ref="B375:D375" si="4028">B373</f>
        <v>GGFV52FA</v>
      </c>
      <c r="C375" s="219" t="str">
        <f t="shared" si="4028"/>
        <v>Minor Must</v>
      </c>
      <c r="D375" s="45" t="str">
        <f t="shared" si="4028"/>
        <v>CB. 7.3.6</v>
      </c>
      <c r="E375" s="24" t="str">
        <f>Labels!$C$104</f>
        <v>Answer 2 / Evidence</v>
      </c>
      <c r="F375" s="221"/>
      <c r="G375" s="222"/>
      <c r="H375" s="25" t="str">
        <f t="shared" si="4013"/>
        <v/>
      </c>
      <c r="I375" s="25" t="str">
        <f t="shared" si="4014"/>
        <v/>
      </c>
      <c r="J375" s="25" t="str">
        <f t="shared" si="4015"/>
        <v/>
      </c>
      <c r="K375" s="25" t="str">
        <f t="shared" si="4016"/>
        <v>X</v>
      </c>
      <c r="L375" s="27" t="str">
        <f t="shared" ref="L375" si="4029">L373</f>
        <v/>
      </c>
      <c r="M375" s="21"/>
      <c r="N375" s="22" t="e">
        <f t="shared" si="4018"/>
        <v>#VALUE!</v>
      </c>
      <c r="O375" s="22" t="str">
        <f t="shared" ref="O375" si="4030">IF(ISERR(N375),D373,N375)</f>
        <v>CB. 7.3.6</v>
      </c>
      <c r="P375" s="22" t="str">
        <f t="shared" si="4020"/>
        <v/>
      </c>
      <c r="Q375" s="22" t="str">
        <f t="shared" si="4021"/>
        <v/>
      </c>
      <c r="R375" s="9" t="e">
        <f t="shared" si="4022"/>
        <v>#N/A</v>
      </c>
      <c r="S375" s="9">
        <f t="shared" si="4023"/>
        <v>0</v>
      </c>
      <c r="T375" s="9" t="e">
        <f t="shared" si="4024"/>
        <v>#N/A</v>
      </c>
      <c r="U375" s="9">
        <f t="shared" si="4025"/>
        <v>0</v>
      </c>
      <c r="V375" s="9">
        <f t="shared" ref="V375" si="4031">IF(U375=0,U374,U375)</f>
        <v>2</v>
      </c>
      <c r="W375" s="346">
        <v>2</v>
      </c>
      <c r="X375" s="9" t="e">
        <f t="shared" si="4026"/>
        <v>#N/A</v>
      </c>
      <c r="Y375" s="348"/>
      <c r="Z375" s="9">
        <f>SUM(Y$7:Y375)</f>
        <v>0</v>
      </c>
      <c r="AE375" s="9">
        <f t="shared" ref="AE375" si="4032">MIN(AH375,V375)</f>
        <v>2</v>
      </c>
      <c r="AH375" s="9">
        <v>2</v>
      </c>
      <c r="AI375" s="327" t="s">
        <v>2132</v>
      </c>
      <c r="AJ375" s="327">
        <v>1805048</v>
      </c>
      <c r="AK375" s="327">
        <v>5782969</v>
      </c>
      <c r="AL375" s="327">
        <v>0</v>
      </c>
      <c r="AM375" s="327">
        <v>5</v>
      </c>
      <c r="AN375" s="327">
        <v>21</v>
      </c>
      <c r="AO375" s="327">
        <v>0</v>
      </c>
      <c r="AP375" s="327">
        <v>1</v>
      </c>
      <c r="AQ375" s="327">
        <v>0</v>
      </c>
      <c r="AR375" s="327">
        <v>0</v>
      </c>
      <c r="AS375" s="327"/>
      <c r="AU375" s="9">
        <v>0</v>
      </c>
      <c r="AV375" s="9">
        <f>U374</f>
        <v>2</v>
      </c>
    </row>
    <row r="376" spans="1:50" ht="51">
      <c r="A376" s="211">
        <f t="shared" si="3532"/>
        <v>0</v>
      </c>
      <c r="B376" s="67" t="s">
        <v>1158</v>
      </c>
      <c r="C376" s="142" t="s">
        <v>1094</v>
      </c>
      <c r="D376" s="43" t="s">
        <v>2619</v>
      </c>
      <c r="E376" s="217" t="str">
        <f>Labels!$C$54</f>
        <v>Control Point</v>
      </c>
      <c r="F376" s="26" t="s">
        <v>2620</v>
      </c>
      <c r="G376" s="30" t="str">
        <f>IF(OR(ISERR(P377),ISERR(P378),ISERR(Q377),ISERR(Q378)),Labels!$C$94,Q376)</f>
        <v>Input Accepted</v>
      </c>
      <c r="H376" s="15" t="str">
        <f t="shared" ref="H376" si="4033">IF(F377&lt;&gt;"",IF(TRIM(VLOOKUP(F377,$AI$2:$AR$5000,8,FALSE))="1","X",""),"")</f>
        <v/>
      </c>
      <c r="I376" s="15" t="str">
        <f t="shared" ref="I376" si="4034">IF(F377&lt;&gt;"",IF(TRIM(VLOOKUP(F377,$AI$2:$AR$5000,9,FALSE))="1","X",""),"")</f>
        <v/>
      </c>
      <c r="J376" s="15" t="str">
        <f t="shared" ref="J376" si="4035">IF(TRIM(""&amp;G378)&lt;&gt;"","X","")</f>
        <v/>
      </c>
      <c r="K376" s="15" t="str">
        <f t="shared" ref="K376" si="4036">IF(TRIM(""&amp;G377)&lt;&gt;"","X","")</f>
        <v>X</v>
      </c>
      <c r="L376" s="31" t="str">
        <f>IF(G376&lt;&gt;Labels!$C$92,"X","")</f>
        <v/>
      </c>
      <c r="M376" s="16"/>
      <c r="N376" s="17">
        <v>1805034</v>
      </c>
      <c r="O376" s="17">
        <v>15573</v>
      </c>
      <c r="P376" s="17"/>
      <c r="Q376" s="22" t="str">
        <f>IF(F377="",Labels!$C$93,R376)</f>
        <v>Input Accepted</v>
      </c>
      <c r="R376" s="9" t="str">
        <f t="shared" ref="R376" si="4037"><![CDATA[IF(OR(O377&""<>D376&"",O378&""<>D376&""),"You are not allowed to copy cells in the answer column. Press Ctrl-z immediately to attempt to fix this error.",S376)]]></f>
        <v>Input Accepted</v>
      </c>
      <c r="S376" s="9" t="str">
        <f>IF(AND(OR(H376="X",S377=6,C376=Labels!$C$49,C376=Labels!$C$46,AX376="Y"),Q377=""),Labels!$C$95,T376)</f>
        <v>Input Accepted</v>
      </c>
      <c r="T376" s="345" t="str">
        <f>IF(OR(S378=6,AND(S378&gt;0,S377=6)),Labels!$C$96,IF(S378=1,Labels!$C$143,U376))</f>
        <v>Input Accepted</v>
      </c>
      <c r="U376" s="9" t="str">
        <f>IF(AND(S378&gt;0,U378&lt;=U377),Labels!C$97,V376)</f>
        <v>Input Accepted</v>
      </c>
      <c r="V376" s="9" t="str">
        <f>IF(AND(S378&gt;0,Q378=""),Labels!$C$98,W376)</f>
        <v>Input Accepted</v>
      </c>
      <c r="W376" s="9" t="str">
        <f>IF(AND(S378=0,Q378&lt;&gt;""),Labels!$C$99,Labels!$C$92)</f>
        <v>Input Accepted</v>
      </c>
      <c r="Y376" s="9">
        <f t="shared" ref="Y376" si="4038">IF(H376="X",1,0)</f>
        <v>0</v>
      </c>
      <c r="Z376" s="9">
        <f>SUM(Y$7:Y376)</f>
        <v>0</v>
      </c>
      <c r="AA376" s="9" t="str">
        <f t="shared" ref="AA376" si="4039">Q377</f>
        <v>None</v>
      </c>
      <c r="AB376" s="9">
        <f t="shared" ref="AB376" si="4040">VLOOKUP(P377,$AI$2:$AN$5000,6,FALSE)</f>
        <v>21</v>
      </c>
      <c r="AC376" s="9" t="str">
        <f t="shared" ref="AC376" si="4041">Q378</f>
        <v/>
      </c>
      <c r="AD376" s="9">
        <f t="shared" ref="AD376" si="4042">IF(TRIM(F377)="",1,0)</f>
        <v>0</v>
      </c>
      <c r="AF376" s="346">
        <f t="shared" ref="AF376" si="4043">SUM($AD$7:$AD$5000)</f>
        <v>0</v>
      </c>
      <c r="AG376" s="9">
        <f>IF(AND(H376="X",C376=Labels!C418),1,0)</f>
        <v>0</v>
      </c>
      <c r="AI376" s="327" t="s">
        <v>2133</v>
      </c>
      <c r="AJ376" s="327">
        <v>1805048</v>
      </c>
      <c r="AK376" s="327">
        <v>5782968</v>
      </c>
      <c r="AL376" s="327">
        <v>2</v>
      </c>
      <c r="AM376" s="327">
        <v>2</v>
      </c>
      <c r="AN376" s="327">
        <v>21</v>
      </c>
      <c r="AO376" s="327">
        <v>1</v>
      </c>
      <c r="AP376" s="327">
        <v>0</v>
      </c>
      <c r="AQ376" s="327">
        <v>0</v>
      </c>
      <c r="AR376" s="327">
        <v>0</v>
      </c>
      <c r="AS376" s="327"/>
      <c r="AX376" s="9" t="s">
        <v>664</v>
      </c>
    </row>
    <row r="377" spans="1:50" ht="25.5">
      <c r="A377" s="211">
        <f t="shared" si="3532"/>
        <v>0</v>
      </c>
      <c r="B377" s="18" t="s">
        <v>1158</v>
      </c>
      <c r="C377" s="218" t="str">
        <f t="shared" ref="C377" si="4044">C376</f>
        <v>Minor Must</v>
      </c>
      <c r="D377" s="44" t="str">
        <f t="shared" ref="D377" si="4045">D376</f>
        <v>CB. 7.3.7</v>
      </c>
      <c r="E377" s="19" t="str">
        <f>Labels!$C$103</f>
        <v>Answer 1 / Comment</v>
      </c>
      <c r="F377" s="62" t="str">
        <f>$AI$338</f>
        <v>CB. 7.3.7 -Yes</v>
      </c>
      <c r="G377" s="46" t="s">
        <v>2826</v>
      </c>
      <c r="H377" s="20" t="str">
        <f t="shared" ref="H377:H378" si="4046">H376</f>
        <v/>
      </c>
      <c r="I377" s="20" t="str">
        <f t="shared" ref="I377:I378" si="4047">I376</f>
        <v/>
      </c>
      <c r="J377" s="20" t="str">
        <f t="shared" ref="J377:J378" si="4048">J376</f>
        <v/>
      </c>
      <c r="K377" s="20" t="str">
        <f t="shared" ref="K377:K378" si="4049">K376</f>
        <v>X</v>
      </c>
      <c r="L377" s="28" t="str">
        <f t="shared" ref="L377" si="4050">L376</f>
        <v/>
      </c>
      <c r="M377" s="21"/>
      <c r="N377" s="22" t="str">
        <f t="shared" ref="N377:N378" si="4051">LEFT(F377,FIND(" -",F377)-1)</f>
        <v>CB. 7.3.7</v>
      </c>
      <c r="O377" s="22" t="str">
        <f t="shared" ref="O377" si="4052">IF(ISERR(N377),D376,N377)</f>
        <v>CB. 7.3.7</v>
      </c>
      <c r="P377" s="22" t="str">
        <f t="shared" ref="P377:P378" si="4053">TRIM(F377&amp;"")</f>
        <v>CB. 7.3.7 -Yes</v>
      </c>
      <c r="Q377" s="22" t="str">
        <f t="shared" ref="Q377:Q378" si="4054">TRIM(G377&amp;"")</f>
        <v>None</v>
      </c>
      <c r="R377" s="9">
        <f t="shared" ref="R377:R378" si="4055">VLOOKUP(F377,$AI$2:$AM$5000,5,FALSE)</f>
        <v>2</v>
      </c>
      <c r="S377" s="9">
        <f t="shared" ref="S377:S378" si="4056">IF(ISNA(R377),0,R377)</f>
        <v>2</v>
      </c>
      <c r="T377" s="9">
        <f t="shared" ref="T377:T378" si="4057">VLOOKUP(F377,$AI$2:$AL$5000,4,FALSE)</f>
        <v>2</v>
      </c>
      <c r="U377" s="9">
        <f t="shared" ref="U377:U378" si="4058">IF(ISNA(T377),0,T377)</f>
        <v>2</v>
      </c>
      <c r="X377" s="9">
        <f t="shared" ref="X377:X378" si="4059">VLOOKUP(F377,$AI$2:$AL$5000,3,FALSE)</f>
        <v>5782929</v>
      </c>
      <c r="Y377" s="348"/>
      <c r="Z377" s="9">
        <f>SUM(Y$7:Y377)</f>
        <v>0</v>
      </c>
      <c r="AC377" s="349">
        <f t="shared" ref="AC377" si="4060">IF(ISNA(VLOOKUP(F377,$AI$2:$AS$5000,11,FALSE)),"", VLOOKUP(F377,$AI$2:$AS$5000,11,FALSE))</f>
        <v>0</v>
      </c>
      <c r="AI377" s="327" t="s">
        <v>2134</v>
      </c>
      <c r="AJ377" s="327">
        <v>1805049</v>
      </c>
      <c r="AK377" s="327">
        <v>5782971</v>
      </c>
      <c r="AL377" s="327">
        <v>0</v>
      </c>
      <c r="AM377" s="327">
        <v>5</v>
      </c>
      <c r="AN377" s="327">
        <v>21</v>
      </c>
      <c r="AO377" s="327">
        <v>0</v>
      </c>
      <c r="AP377" s="327">
        <v>1</v>
      </c>
      <c r="AQ377" s="327">
        <v>0</v>
      </c>
      <c r="AR377" s="327">
        <v>0</v>
      </c>
      <c r="AS377" s="327"/>
    </row>
    <row r="378" spans="1:50" ht="26.25" thickBot="1">
      <c r="A378" s="211">
        <f t="shared" si="3532"/>
        <v>0</v>
      </c>
      <c r="B378" s="23" t="str">
        <f t="shared" ref="B378:D378" si="4061">B376</f>
        <v>GGFV52FA</v>
      </c>
      <c r="C378" s="219" t="str">
        <f t="shared" si="4061"/>
        <v>Minor Must</v>
      </c>
      <c r="D378" s="45" t="str">
        <f t="shared" si="4061"/>
        <v>CB. 7.3.7</v>
      </c>
      <c r="E378" s="24" t="str">
        <f>Labels!$C$104</f>
        <v>Answer 2 / Evidence</v>
      </c>
      <c r="F378" s="221"/>
      <c r="G378" s="222"/>
      <c r="H378" s="25" t="str">
        <f t="shared" si="4046"/>
        <v/>
      </c>
      <c r="I378" s="25" t="str">
        <f t="shared" si="4047"/>
        <v/>
      </c>
      <c r="J378" s="25" t="str">
        <f t="shared" si="4048"/>
        <v/>
      </c>
      <c r="K378" s="25" t="str">
        <f t="shared" si="4049"/>
        <v>X</v>
      </c>
      <c r="L378" s="27" t="str">
        <f t="shared" ref="L378" si="4062">L376</f>
        <v/>
      </c>
      <c r="M378" s="21"/>
      <c r="N378" s="22" t="e">
        <f t="shared" si="4051"/>
        <v>#VALUE!</v>
      </c>
      <c r="O378" s="22" t="str">
        <f t="shared" ref="O378" si="4063">IF(ISERR(N378),D376,N378)</f>
        <v>CB. 7.3.7</v>
      </c>
      <c r="P378" s="22" t="str">
        <f t="shared" si="4053"/>
        <v/>
      </c>
      <c r="Q378" s="22" t="str">
        <f t="shared" si="4054"/>
        <v/>
      </c>
      <c r="R378" s="9" t="e">
        <f t="shared" si="4055"/>
        <v>#N/A</v>
      </c>
      <c r="S378" s="9">
        <f t="shared" si="4056"/>
        <v>0</v>
      </c>
      <c r="T378" s="9" t="e">
        <f t="shared" si="4057"/>
        <v>#N/A</v>
      </c>
      <c r="U378" s="9">
        <f t="shared" si="4058"/>
        <v>0</v>
      </c>
      <c r="V378" s="9">
        <f t="shared" ref="V378" si="4064">IF(U378=0,U377,U378)</f>
        <v>2</v>
      </c>
      <c r="W378" s="346">
        <v>2</v>
      </c>
      <c r="X378" s="9" t="e">
        <f t="shared" si="4059"/>
        <v>#N/A</v>
      </c>
      <c r="Y378" s="348"/>
      <c r="Z378" s="9">
        <f>SUM(Y$7:Y378)</f>
        <v>0</v>
      </c>
      <c r="AE378" s="9">
        <f t="shared" ref="AE378" si="4065">MIN(AH378,V378)</f>
        <v>2</v>
      </c>
      <c r="AH378" s="9">
        <v>2</v>
      </c>
      <c r="AI378" s="327" t="s">
        <v>2135</v>
      </c>
      <c r="AJ378" s="327">
        <v>1805049</v>
      </c>
      <c r="AK378" s="327">
        <v>5782970</v>
      </c>
      <c r="AL378" s="327">
        <v>2</v>
      </c>
      <c r="AM378" s="327">
        <v>2</v>
      </c>
      <c r="AN378" s="327">
        <v>21</v>
      </c>
      <c r="AO378" s="327">
        <v>1</v>
      </c>
      <c r="AP378" s="327">
        <v>0</v>
      </c>
      <c r="AQ378" s="327">
        <v>0</v>
      </c>
      <c r="AR378" s="327">
        <v>0</v>
      </c>
      <c r="AS378" s="327"/>
      <c r="AU378" s="9">
        <v>0</v>
      </c>
      <c r="AV378" s="9">
        <f>U377</f>
        <v>2</v>
      </c>
    </row>
    <row r="379" spans="1:50" ht="25.5">
      <c r="A379" s="211">
        <f t="shared" si="3532"/>
        <v>0</v>
      </c>
      <c r="B379" s="67" t="s">
        <v>1158</v>
      </c>
      <c r="C379" s="142" t="s">
        <v>1094</v>
      </c>
      <c r="D379" s="43" t="s">
        <v>2621</v>
      </c>
      <c r="E379" s="217" t="str">
        <f>Labels!$C$54</f>
        <v>Control Point</v>
      </c>
      <c r="F379" s="26" t="s">
        <v>2622</v>
      </c>
      <c r="G379" s="30" t="str">
        <f>IF(OR(ISERR(P380),ISERR(P381),ISERR(Q380),ISERR(Q381)),Labels!$C$94,Q379)</f>
        <v>Input Accepted</v>
      </c>
      <c r="H379" s="15" t="str">
        <f t="shared" ref="H379" si="4066">IF(F380&lt;&gt;"",IF(TRIM(VLOOKUP(F380,$AI$2:$AR$5000,8,FALSE))="1","X",""),"")</f>
        <v/>
      </c>
      <c r="I379" s="15" t="str">
        <f t="shared" ref="I379" si="4067">IF(F380&lt;&gt;"",IF(TRIM(VLOOKUP(F380,$AI$2:$AR$5000,9,FALSE))="1","X",""),"")</f>
        <v/>
      </c>
      <c r="J379" s="15" t="str">
        <f t="shared" ref="J379" si="4068">IF(TRIM(""&amp;G381)&lt;&gt;"","X","")</f>
        <v/>
      </c>
      <c r="K379" s="15" t="str">
        <f t="shared" ref="K379" si="4069">IF(TRIM(""&amp;G380)&lt;&gt;"","X","")</f>
        <v>X</v>
      </c>
      <c r="L379" s="31" t="str">
        <f>IF(G379&lt;&gt;Labels!$C$92,"X","")</f>
        <v/>
      </c>
      <c r="M379" s="16"/>
      <c r="N379" s="17">
        <v>1805035</v>
      </c>
      <c r="O379" s="17">
        <v>15573</v>
      </c>
      <c r="P379" s="17"/>
      <c r="Q379" s="22" t="str">
        <f>IF(F380="",Labels!$C$93,R379)</f>
        <v>Input Accepted</v>
      </c>
      <c r="R379" s="9" t="str">
        <f t="shared" ref="R379" si="4070"><![CDATA[IF(OR(O380&""<>D379&"",O381&""<>D379&""),"You are not allowed to copy cells in the answer column. Press Ctrl-z immediately to attempt to fix this error.",S379)]]></f>
        <v>Input Accepted</v>
      </c>
      <c r="S379" s="9" t="str">
        <f>IF(AND(OR(H379="X",S380=6,C379=Labels!$C$49,C379=Labels!$C$46,AX379="Y"),Q380=""),Labels!$C$95,T379)</f>
        <v>Input Accepted</v>
      </c>
      <c r="T379" s="345" t="str">
        <f>IF(OR(S381=6,AND(S381&gt;0,S380=6)),Labels!$C$96,IF(S381=1,Labels!$C$143,U379))</f>
        <v>Input Accepted</v>
      </c>
      <c r="U379" s="9" t="str">
        <f>IF(AND(S381&gt;0,U381&lt;=U380),Labels!C$97,V379)</f>
        <v>Input Accepted</v>
      </c>
      <c r="V379" s="9" t="str">
        <f>IF(AND(S381&gt;0,Q381=""),Labels!$C$98,W379)</f>
        <v>Input Accepted</v>
      </c>
      <c r="W379" s="9" t="str">
        <f>IF(AND(S381=0,Q381&lt;&gt;""),Labels!$C$99,Labels!$C$92)</f>
        <v>Input Accepted</v>
      </c>
      <c r="Y379" s="9">
        <f t="shared" ref="Y379" si="4071">IF(H379="X",1,0)</f>
        <v>0</v>
      </c>
      <c r="Z379" s="9">
        <f>SUM(Y$7:Y379)</f>
        <v>0</v>
      </c>
      <c r="AA379" s="9" t="str">
        <f t="shared" ref="AA379" si="4072">Q380</f>
        <v>None</v>
      </c>
      <c r="AB379" s="9">
        <f t="shared" ref="AB379" si="4073">VLOOKUP(P380,$AI$2:$AN$5000,6,FALSE)</f>
        <v>21</v>
      </c>
      <c r="AC379" s="9" t="str">
        <f t="shared" ref="AC379" si="4074">Q381</f>
        <v/>
      </c>
      <c r="AD379" s="9">
        <f t="shared" ref="AD379" si="4075">IF(TRIM(F380)="",1,0)</f>
        <v>0</v>
      </c>
      <c r="AF379" s="346">
        <f t="shared" ref="AF379" si="4076">SUM($AD$7:$AD$5000)</f>
        <v>0</v>
      </c>
      <c r="AG379" s="9">
        <f>IF(AND(H379="X",C379=Labels!C421),1,0)</f>
        <v>0</v>
      </c>
      <c r="AI379" s="327" t="s">
        <v>2136</v>
      </c>
      <c r="AJ379" s="327">
        <v>1805050</v>
      </c>
      <c r="AK379" s="327">
        <v>5782973</v>
      </c>
      <c r="AL379" s="327">
        <v>0</v>
      </c>
      <c r="AM379" s="327">
        <v>5</v>
      </c>
      <c r="AN379" s="327">
        <v>21</v>
      </c>
      <c r="AO379" s="327">
        <v>0</v>
      </c>
      <c r="AP379" s="327">
        <v>1</v>
      </c>
      <c r="AQ379" s="327">
        <v>0</v>
      </c>
      <c r="AR379" s="327">
        <v>0</v>
      </c>
      <c r="AS379" s="327"/>
      <c r="AX379" s="9" t="s">
        <v>664</v>
      </c>
    </row>
    <row r="380" spans="1:50" ht="25.5">
      <c r="A380" s="211">
        <f t="shared" si="3532"/>
        <v>0</v>
      </c>
      <c r="B380" s="18" t="s">
        <v>1158</v>
      </c>
      <c r="C380" s="218" t="str">
        <f t="shared" ref="C380" si="4077">C379</f>
        <v>Minor Must</v>
      </c>
      <c r="D380" s="44" t="str">
        <f t="shared" ref="D380" si="4078">D379</f>
        <v>CB. 7.3.8</v>
      </c>
      <c r="E380" s="19" t="str">
        <f>Labels!$C$103</f>
        <v>Answer 1 / Comment</v>
      </c>
      <c r="F380" s="62" t="str">
        <f>$AI$341</f>
        <v>CB. 7.3.8 -Yes</v>
      </c>
      <c r="G380" s="46" t="s">
        <v>2826</v>
      </c>
      <c r="H380" s="20" t="str">
        <f t="shared" ref="H380:H381" si="4079">H379</f>
        <v/>
      </c>
      <c r="I380" s="20" t="str">
        <f t="shared" ref="I380:I381" si="4080">I379</f>
        <v/>
      </c>
      <c r="J380" s="20" t="str">
        <f t="shared" ref="J380:J381" si="4081">J379</f>
        <v/>
      </c>
      <c r="K380" s="20" t="str">
        <f t="shared" ref="K380:K381" si="4082">K379</f>
        <v>X</v>
      </c>
      <c r="L380" s="28" t="str">
        <f t="shared" ref="L380" si="4083">L379</f>
        <v/>
      </c>
      <c r="M380" s="21"/>
      <c r="N380" s="22" t="str">
        <f t="shared" ref="N380:N381" si="4084">LEFT(F380,FIND(" -",F380)-1)</f>
        <v>CB. 7.3.8</v>
      </c>
      <c r="O380" s="22" t="str">
        <f t="shared" ref="O380" si="4085">IF(ISERR(N380),D379,N380)</f>
        <v>CB. 7.3.8</v>
      </c>
      <c r="P380" s="22" t="str">
        <f t="shared" ref="P380:P381" si="4086">TRIM(F380&amp;"")</f>
        <v>CB. 7.3.8 -Yes</v>
      </c>
      <c r="Q380" s="22" t="str">
        <f t="shared" ref="Q380:Q381" si="4087">TRIM(G380&amp;"")</f>
        <v>None</v>
      </c>
      <c r="R380" s="9">
        <f t="shared" ref="R380:R381" si="4088">VLOOKUP(F380,$AI$2:$AM$5000,5,FALSE)</f>
        <v>2</v>
      </c>
      <c r="S380" s="9">
        <f t="shared" ref="S380:S381" si="4089">IF(ISNA(R380),0,R380)</f>
        <v>2</v>
      </c>
      <c r="T380" s="9">
        <f t="shared" ref="T380:T381" si="4090">VLOOKUP(F380,$AI$2:$AL$5000,4,FALSE)</f>
        <v>2</v>
      </c>
      <c r="U380" s="9">
        <f t="shared" ref="U380:U381" si="4091">IF(ISNA(T380),0,T380)</f>
        <v>2</v>
      </c>
      <c r="X380" s="9">
        <f t="shared" ref="X380:X381" si="4092">VLOOKUP(F380,$AI$2:$AL$5000,3,FALSE)</f>
        <v>5782932</v>
      </c>
      <c r="Y380" s="348"/>
      <c r="Z380" s="9">
        <f>SUM(Y$7:Y380)</f>
        <v>0</v>
      </c>
      <c r="AC380" s="349">
        <f t="shared" ref="AC380" si="4093">IF(ISNA(VLOOKUP(F380,$AI$2:$AS$5000,11,FALSE)),"", VLOOKUP(F380,$AI$2:$AS$5000,11,FALSE))</f>
        <v>0</v>
      </c>
      <c r="AI380" s="327" t="s">
        <v>2137</v>
      </c>
      <c r="AJ380" s="327">
        <v>1805050</v>
      </c>
      <c r="AK380" s="327">
        <v>5782972</v>
      </c>
      <c r="AL380" s="327">
        <v>2</v>
      </c>
      <c r="AM380" s="327">
        <v>2</v>
      </c>
      <c r="AN380" s="327">
        <v>21</v>
      </c>
      <c r="AO380" s="327">
        <v>1</v>
      </c>
      <c r="AP380" s="327">
        <v>0</v>
      </c>
      <c r="AQ380" s="327">
        <v>0</v>
      </c>
      <c r="AR380" s="327">
        <v>0</v>
      </c>
      <c r="AS380" s="327"/>
    </row>
    <row r="381" spans="1:50" ht="26.25" thickBot="1">
      <c r="A381" s="211">
        <f t="shared" si="3532"/>
        <v>0</v>
      </c>
      <c r="B381" s="23" t="str">
        <f t="shared" ref="B381:D381" si="4094">B379</f>
        <v>GGFV52FA</v>
      </c>
      <c r="C381" s="219" t="str">
        <f t="shared" si="4094"/>
        <v>Minor Must</v>
      </c>
      <c r="D381" s="45" t="str">
        <f t="shared" si="4094"/>
        <v>CB. 7.3.8</v>
      </c>
      <c r="E381" s="24" t="str">
        <f>Labels!$C$104</f>
        <v>Answer 2 / Evidence</v>
      </c>
      <c r="F381" s="221"/>
      <c r="G381" s="222"/>
      <c r="H381" s="25" t="str">
        <f t="shared" si="4079"/>
        <v/>
      </c>
      <c r="I381" s="25" t="str">
        <f t="shared" si="4080"/>
        <v/>
      </c>
      <c r="J381" s="25" t="str">
        <f t="shared" si="4081"/>
        <v/>
      </c>
      <c r="K381" s="25" t="str">
        <f t="shared" si="4082"/>
        <v>X</v>
      </c>
      <c r="L381" s="27" t="str">
        <f t="shared" ref="L381" si="4095">L379</f>
        <v/>
      </c>
      <c r="M381" s="21"/>
      <c r="N381" s="22" t="e">
        <f t="shared" si="4084"/>
        <v>#VALUE!</v>
      </c>
      <c r="O381" s="22" t="str">
        <f t="shared" ref="O381" si="4096">IF(ISERR(N381),D379,N381)</f>
        <v>CB. 7.3.8</v>
      </c>
      <c r="P381" s="22" t="str">
        <f t="shared" si="4086"/>
        <v/>
      </c>
      <c r="Q381" s="22" t="str">
        <f t="shared" si="4087"/>
        <v/>
      </c>
      <c r="R381" s="9" t="e">
        <f t="shared" si="4088"/>
        <v>#N/A</v>
      </c>
      <c r="S381" s="9">
        <f t="shared" si="4089"/>
        <v>0</v>
      </c>
      <c r="T381" s="9" t="e">
        <f t="shared" si="4090"/>
        <v>#N/A</v>
      </c>
      <c r="U381" s="9">
        <f t="shared" si="4091"/>
        <v>0</v>
      </c>
      <c r="V381" s="9">
        <f t="shared" ref="V381" si="4097">IF(U381=0,U380,U381)</f>
        <v>2</v>
      </c>
      <c r="W381" s="346">
        <v>2</v>
      </c>
      <c r="X381" s="9" t="e">
        <f t="shared" si="4092"/>
        <v>#N/A</v>
      </c>
      <c r="Y381" s="348"/>
      <c r="Z381" s="9">
        <f>SUM(Y$7:Y381)</f>
        <v>0</v>
      </c>
      <c r="AE381" s="9">
        <f t="shared" ref="AE381" si="4098">MIN(AH381,V381)</f>
        <v>2</v>
      </c>
      <c r="AH381" s="9">
        <v>2</v>
      </c>
      <c r="AI381" s="327" t="s">
        <v>2138</v>
      </c>
      <c r="AJ381" s="327">
        <v>1805051</v>
      </c>
      <c r="AK381" s="327">
        <v>5782975</v>
      </c>
      <c r="AL381" s="327">
        <v>0</v>
      </c>
      <c r="AM381" s="327">
        <v>5</v>
      </c>
      <c r="AN381" s="327">
        <v>21</v>
      </c>
      <c r="AO381" s="327">
        <v>0</v>
      </c>
      <c r="AP381" s="327">
        <v>1</v>
      </c>
      <c r="AQ381" s="327">
        <v>0</v>
      </c>
      <c r="AR381" s="327">
        <v>0</v>
      </c>
      <c r="AS381" s="327"/>
      <c r="AU381" s="9">
        <v>0</v>
      </c>
      <c r="AV381" s="9">
        <f>U380</f>
        <v>2</v>
      </c>
    </row>
    <row r="382" spans="1:50" ht="25.5">
      <c r="A382" s="211">
        <f t="shared" si="3532"/>
        <v>0</v>
      </c>
      <c r="B382" s="67" t="s">
        <v>1158</v>
      </c>
      <c r="C382" s="142" t="s">
        <v>407</v>
      </c>
      <c r="D382" s="43" t="s">
        <v>2623</v>
      </c>
      <c r="E382" s="217" t="str">
        <f>Labels!$C$54</f>
        <v>Control Point</v>
      </c>
      <c r="F382" s="26" t="s">
        <v>2624</v>
      </c>
      <c r="G382" s="30" t="str">
        <f>IF(OR(ISERR(P383),ISERR(P384),ISERR(Q383),ISERR(Q384)),Labels!$C$94,Q382)</f>
        <v>Input Accepted</v>
      </c>
      <c r="H382" s="15" t="str">
        <f t="shared" ref="H382" si="4099">IF(F383&lt;&gt;"",IF(TRIM(VLOOKUP(F383,$AI$2:$AR$5000,8,FALSE))="1","X",""),"")</f>
        <v/>
      </c>
      <c r="I382" s="15" t="str">
        <f t="shared" ref="I382" si="4100">IF(F383&lt;&gt;"",IF(TRIM(VLOOKUP(F383,$AI$2:$AR$5000,9,FALSE))="1","X",""),"")</f>
        <v/>
      </c>
      <c r="J382" s="15" t="str">
        <f t="shared" ref="J382" si="4101">IF(TRIM(""&amp;G384)&lt;&gt;"","X","")</f>
        <v/>
      </c>
      <c r="K382" s="15" t="str">
        <f t="shared" ref="K382" si="4102">IF(TRIM(""&amp;G383)&lt;&gt;"","X","")</f>
        <v>X</v>
      </c>
      <c r="L382" s="31" t="str">
        <f>IF(G382&lt;&gt;Labels!$C$92,"X","")</f>
        <v/>
      </c>
      <c r="M382" s="16"/>
      <c r="N382" s="17">
        <v>1805036</v>
      </c>
      <c r="O382" s="17">
        <v>15573</v>
      </c>
      <c r="P382" s="17"/>
      <c r="Q382" s="22" t="str">
        <f>IF(F383="",Labels!$C$93,R382)</f>
        <v>Input Accepted</v>
      </c>
      <c r="R382" s="9" t="str">
        <f t="shared" ref="R382" si="4103"><![CDATA[IF(OR(O383&""<>D382&"",O384&""<>D382&""),"You are not allowed to copy cells in the answer column. Press Ctrl-z immediately to attempt to fix this error.",S382)]]></f>
        <v>Input Accepted</v>
      </c>
      <c r="S382" s="9" t="str">
        <f>IF(AND(OR(H382="X",S383=6,C382=Labels!$C$49,C382=Labels!$C$46,AX382="Y"),Q383=""),Labels!$C$95,T382)</f>
        <v>Input Accepted</v>
      </c>
      <c r="T382" s="345" t="str">
        <f>IF(OR(S384=6,AND(S384&gt;0,S383=6)),Labels!$C$96,IF(S384=1,Labels!$C$143,U382))</f>
        <v>Input Accepted</v>
      </c>
      <c r="U382" s="9" t="str">
        <f>IF(AND(S384&gt;0,U384&lt;=U383),Labels!C$97,V382)</f>
        <v>Input Accepted</v>
      </c>
      <c r="V382" s="9" t="str">
        <f>IF(AND(S384&gt;0,Q384=""),Labels!$C$98,W382)</f>
        <v>Input Accepted</v>
      </c>
      <c r="W382" s="9" t="str">
        <f>IF(AND(S384=0,Q384&lt;&gt;""),Labels!$C$99,Labels!$C$92)</f>
        <v>Input Accepted</v>
      </c>
      <c r="Y382" s="9">
        <f t="shared" ref="Y382" si="4104">IF(H382="X",1,0)</f>
        <v>0</v>
      </c>
      <c r="Z382" s="9">
        <f>SUM(Y$7:Y382)</f>
        <v>0</v>
      </c>
      <c r="AA382" s="9" t="str">
        <f t="shared" ref="AA382" si="4105">Q383</f>
        <v>None</v>
      </c>
      <c r="AB382" s="9">
        <f t="shared" ref="AB382" si="4106">VLOOKUP(P383,$AI$2:$AN$5000,6,FALSE)</f>
        <v>21</v>
      </c>
      <c r="AC382" s="9" t="str">
        <f t="shared" ref="AC382" si="4107">Q384</f>
        <v/>
      </c>
      <c r="AD382" s="9">
        <f t="shared" ref="AD382" si="4108">IF(TRIM(F383)="",1,0)</f>
        <v>0</v>
      </c>
      <c r="AF382" s="346">
        <f t="shared" ref="AF382" si="4109">SUM($AD$7:$AD$5000)</f>
        <v>0</v>
      </c>
      <c r="AG382" s="9">
        <f>IF(AND(H382="X",C382=Labels!C424),1,0)</f>
        <v>0</v>
      </c>
      <c r="AI382" s="327" t="s">
        <v>2139</v>
      </c>
      <c r="AJ382" s="327">
        <v>1805051</v>
      </c>
      <c r="AK382" s="327">
        <v>5782974</v>
      </c>
      <c r="AL382" s="327">
        <v>2</v>
      </c>
      <c r="AM382" s="327">
        <v>2</v>
      </c>
      <c r="AN382" s="327">
        <v>21</v>
      </c>
      <c r="AO382" s="327">
        <v>1</v>
      </c>
      <c r="AP382" s="327">
        <v>0</v>
      </c>
      <c r="AQ382" s="327">
        <v>0</v>
      </c>
      <c r="AR382" s="327">
        <v>0</v>
      </c>
      <c r="AS382" s="327"/>
      <c r="AX382" s="9" t="s">
        <v>664</v>
      </c>
    </row>
    <row r="383" spans="1:50" ht="25.5">
      <c r="A383" s="211">
        <f t="shared" si="3532"/>
        <v>0</v>
      </c>
      <c r="B383" s="18" t="s">
        <v>1158</v>
      </c>
      <c r="C383" s="218" t="str">
        <f t="shared" ref="C383" si="4110">C382</f>
        <v>Recommended</v>
      </c>
      <c r="D383" s="44" t="str">
        <f t="shared" ref="D383" si="4111">D382</f>
        <v>CB. 7.3.9</v>
      </c>
      <c r="E383" s="19" t="str">
        <f>Labels!$C$103</f>
        <v>Answer 1 / Comment</v>
      </c>
      <c r="F383" s="62" t="str">
        <f>$AI$344</f>
        <v>CB. 7.3.9 -Yes</v>
      </c>
      <c r="G383" s="46" t="s">
        <v>2826</v>
      </c>
      <c r="H383" s="20" t="str">
        <f t="shared" ref="H383:H384" si="4112">H382</f>
        <v/>
      </c>
      <c r="I383" s="20" t="str">
        <f t="shared" ref="I383:I384" si="4113">I382</f>
        <v/>
      </c>
      <c r="J383" s="20" t="str">
        <f t="shared" ref="J383:J384" si="4114">J382</f>
        <v/>
      </c>
      <c r="K383" s="20" t="str">
        <f t="shared" ref="K383:K384" si="4115">K382</f>
        <v>X</v>
      </c>
      <c r="L383" s="28" t="str">
        <f t="shared" ref="L383" si="4116">L382</f>
        <v/>
      </c>
      <c r="M383" s="21"/>
      <c r="N383" s="22" t="str">
        <f t="shared" ref="N383:N384" si="4117">LEFT(F383,FIND(" -",F383)-1)</f>
        <v>CB. 7.3.9</v>
      </c>
      <c r="O383" s="22" t="str">
        <f t="shared" ref="O383" si="4118">IF(ISERR(N383),D382,N383)</f>
        <v>CB. 7.3.9</v>
      </c>
      <c r="P383" s="22" t="str">
        <f t="shared" ref="P383:P384" si="4119">TRIM(F383&amp;"")</f>
        <v>CB. 7.3.9 -Yes</v>
      </c>
      <c r="Q383" s="22" t="str">
        <f t="shared" ref="Q383:Q384" si="4120">TRIM(G383&amp;"")</f>
        <v>None</v>
      </c>
      <c r="R383" s="9">
        <f t="shared" ref="R383:R384" si="4121">VLOOKUP(F383,$AI$2:$AM$5000,5,FALSE)</f>
        <v>2</v>
      </c>
      <c r="S383" s="9">
        <f t="shared" ref="S383:S384" si="4122">IF(ISNA(R383),0,R383)</f>
        <v>2</v>
      </c>
      <c r="T383" s="9">
        <f t="shared" ref="T383:T384" si="4123">VLOOKUP(F383,$AI$2:$AL$5000,4,FALSE)</f>
        <v>2</v>
      </c>
      <c r="U383" s="9">
        <f t="shared" ref="U383:U384" si="4124">IF(ISNA(T383),0,T383)</f>
        <v>2</v>
      </c>
      <c r="X383" s="9">
        <f t="shared" ref="X383:X384" si="4125">VLOOKUP(F383,$AI$2:$AL$5000,3,FALSE)</f>
        <v>5782935</v>
      </c>
      <c r="Y383" s="348"/>
      <c r="Z383" s="9">
        <f>SUM(Y$7:Y383)</f>
        <v>0</v>
      </c>
      <c r="AC383" s="349">
        <f t="shared" ref="AC383" si="4126">IF(ISNA(VLOOKUP(F383,$AI$2:$AS$5000,11,FALSE)),"", VLOOKUP(F383,$AI$2:$AS$5000,11,FALSE))</f>
        <v>0</v>
      </c>
      <c r="AI383" s="327" t="s">
        <v>2140</v>
      </c>
      <c r="AJ383" s="327">
        <v>1805052</v>
      </c>
      <c r="AK383" s="327">
        <v>5782978</v>
      </c>
      <c r="AL383" s="327">
        <v>0</v>
      </c>
      <c r="AM383" s="327">
        <v>6</v>
      </c>
      <c r="AN383" s="327">
        <v>21</v>
      </c>
      <c r="AO383" s="327">
        <v>1</v>
      </c>
      <c r="AP383" s="327">
        <v>0</v>
      </c>
      <c r="AQ383" s="327">
        <v>1</v>
      </c>
      <c r="AR383" s="327">
        <v>0</v>
      </c>
      <c r="AS383" s="327"/>
    </row>
    <row r="384" spans="1:50" ht="26.25" thickBot="1">
      <c r="A384" s="211">
        <f t="shared" si="3532"/>
        <v>0</v>
      </c>
      <c r="B384" s="23" t="str">
        <f t="shared" ref="B384:D384" si="4127">B382</f>
        <v>GGFV52FA</v>
      </c>
      <c r="C384" s="219" t="str">
        <f t="shared" si="4127"/>
        <v>Recommended</v>
      </c>
      <c r="D384" s="45" t="str">
        <f t="shared" si="4127"/>
        <v>CB. 7.3.9</v>
      </c>
      <c r="E384" s="24" t="str">
        <f>Labels!$C$104</f>
        <v>Answer 2 / Evidence</v>
      </c>
      <c r="F384" s="221"/>
      <c r="G384" s="222"/>
      <c r="H384" s="25" t="str">
        <f t="shared" si="4112"/>
        <v/>
      </c>
      <c r="I384" s="25" t="str">
        <f t="shared" si="4113"/>
        <v/>
      </c>
      <c r="J384" s="25" t="str">
        <f t="shared" si="4114"/>
        <v/>
      </c>
      <c r="K384" s="25" t="str">
        <f t="shared" si="4115"/>
        <v>X</v>
      </c>
      <c r="L384" s="27" t="str">
        <f t="shared" ref="L384" si="4128">L382</f>
        <v/>
      </c>
      <c r="M384" s="21"/>
      <c r="N384" s="22" t="e">
        <f t="shared" si="4117"/>
        <v>#VALUE!</v>
      </c>
      <c r="O384" s="22" t="str">
        <f t="shared" ref="O384" si="4129">IF(ISERR(N384),D382,N384)</f>
        <v>CB. 7.3.9</v>
      </c>
      <c r="P384" s="22" t="str">
        <f t="shared" si="4119"/>
        <v/>
      </c>
      <c r="Q384" s="22" t="str">
        <f t="shared" si="4120"/>
        <v/>
      </c>
      <c r="R384" s="9" t="e">
        <f t="shared" si="4121"/>
        <v>#N/A</v>
      </c>
      <c r="S384" s="9">
        <f t="shared" si="4122"/>
        <v>0</v>
      </c>
      <c r="T384" s="9" t="e">
        <f t="shared" si="4123"/>
        <v>#N/A</v>
      </c>
      <c r="U384" s="9">
        <f t="shared" si="4124"/>
        <v>0</v>
      </c>
      <c r="V384" s="9">
        <f t="shared" ref="V384" si="4130">IF(U384=0,U383,U384)</f>
        <v>2</v>
      </c>
      <c r="W384" s="346">
        <v>2</v>
      </c>
      <c r="X384" s="9" t="e">
        <f t="shared" si="4125"/>
        <v>#N/A</v>
      </c>
      <c r="Y384" s="348"/>
      <c r="Z384" s="9">
        <f>SUM(Y$7:Y384)</f>
        <v>0</v>
      </c>
      <c r="AE384" s="9">
        <f t="shared" ref="AE384" si="4131">MIN(AH384,V384)</f>
        <v>2</v>
      </c>
      <c r="AH384" s="9">
        <v>2</v>
      </c>
      <c r="AI384" s="327" t="s">
        <v>2141</v>
      </c>
      <c r="AJ384" s="327">
        <v>1805052</v>
      </c>
      <c r="AK384" s="327">
        <v>5782977</v>
      </c>
      <c r="AL384" s="327">
        <v>0</v>
      </c>
      <c r="AM384" s="327">
        <v>5</v>
      </c>
      <c r="AN384" s="327">
        <v>21</v>
      </c>
      <c r="AO384" s="327">
        <v>0</v>
      </c>
      <c r="AP384" s="327">
        <v>1</v>
      </c>
      <c r="AQ384" s="327">
        <v>0</v>
      </c>
      <c r="AR384" s="327">
        <v>0</v>
      </c>
      <c r="AS384" s="327"/>
      <c r="AU384" s="9">
        <v>0</v>
      </c>
      <c r="AV384" s="9">
        <f>U383</f>
        <v>2</v>
      </c>
    </row>
    <row r="385" spans="1:50" ht="25.5">
      <c r="A385" s="211">
        <f t="shared" si="3532"/>
        <v>0</v>
      </c>
      <c r="B385" s="67" t="s">
        <v>1158</v>
      </c>
      <c r="C385" s="142" t="s">
        <v>1093</v>
      </c>
      <c r="D385" s="43" t="s">
        <v>2625</v>
      </c>
      <c r="E385" s="217" t="str">
        <f>Labels!$C$54</f>
        <v>Control Point</v>
      </c>
      <c r="F385" s="26" t="s">
        <v>2626</v>
      </c>
      <c r="G385" s="30" t="str">
        <f>IF(OR(ISERR(P386),ISERR(P387),ISERR(Q386),ISERR(Q387)),Labels!$C$94,Q385)</f>
        <v>Input Accepted</v>
      </c>
      <c r="H385" s="15" t="str">
        <f t="shared" ref="H385" si="4132">IF(F386&lt;&gt;"",IF(TRIM(VLOOKUP(F386,$AI$2:$AR$5000,8,FALSE))="1","X",""),"")</f>
        <v/>
      </c>
      <c r="I385" s="15" t="str">
        <f t="shared" ref="I385" si="4133">IF(F386&lt;&gt;"",IF(TRIM(VLOOKUP(F386,$AI$2:$AR$5000,9,FALSE))="1","X",""),"")</f>
        <v/>
      </c>
      <c r="J385" s="15" t="str">
        <f t="shared" ref="J385" si="4134">IF(TRIM(""&amp;G387)&lt;&gt;"","X","")</f>
        <v/>
      </c>
      <c r="K385" s="15" t="str">
        <f t="shared" ref="K385" si="4135">IF(TRIM(""&amp;G386)&lt;&gt;"","X","")</f>
        <v>X</v>
      </c>
      <c r="L385" s="31" t="str">
        <f>IF(G385&lt;&gt;Labels!$C$92,"X","")</f>
        <v/>
      </c>
      <c r="M385" s="16"/>
      <c r="N385" s="17">
        <v>1805037</v>
      </c>
      <c r="O385" s="17">
        <v>15573</v>
      </c>
      <c r="P385" s="17"/>
      <c r="Q385" s="22" t="str">
        <f>IF(F386="",Labels!$C$93,R385)</f>
        <v>Input Accepted</v>
      </c>
      <c r="R385" s="9" t="str">
        <f t="shared" ref="R385" si="4136"><![CDATA[IF(OR(O386&""<>D385&"",O387&""<>D385&""),"You are not allowed to copy cells in the answer column. Press Ctrl-z immediately to attempt to fix this error.",S385)]]></f>
        <v>Input Accepted</v>
      </c>
      <c r="S385" s="9" t="str">
        <f>IF(AND(OR(H385="X",S386=6,C385=Labels!$C$49,C385=Labels!$C$46,AX385="Y"),Q386=""),Labels!$C$95,T385)</f>
        <v>Input Accepted</v>
      </c>
      <c r="T385" s="345" t="str">
        <f>IF(OR(S387=6,AND(S387&gt;0,S386=6)),Labels!$C$96,IF(S387=1,Labels!$C$143,U385))</f>
        <v>Input Accepted</v>
      </c>
      <c r="U385" s="9" t="str">
        <f>IF(AND(S387&gt;0,U387&lt;=U386),Labels!C$97,V385)</f>
        <v>Input Accepted</v>
      </c>
      <c r="V385" s="9" t="str">
        <f>IF(AND(S387&gt;0,Q387=""),Labels!$C$98,W385)</f>
        <v>Input Accepted</v>
      </c>
      <c r="W385" s="9" t="str">
        <f>IF(AND(S387=0,Q387&lt;&gt;""),Labels!$C$99,Labels!$C$92)</f>
        <v>Input Accepted</v>
      </c>
      <c r="Y385" s="9">
        <f t="shared" ref="Y385" si="4137">IF(H385="X",1,0)</f>
        <v>0</v>
      </c>
      <c r="Z385" s="9">
        <f>SUM(Y$7:Y385)</f>
        <v>0</v>
      </c>
      <c r="AA385" s="9" t="str">
        <f t="shared" ref="AA385" si="4138">Q386</f>
        <v>None</v>
      </c>
      <c r="AB385" s="9">
        <f t="shared" ref="AB385" si="4139">VLOOKUP(P386,$AI$2:$AN$5000,6,FALSE)</f>
        <v>21</v>
      </c>
      <c r="AC385" s="9" t="str">
        <f t="shared" ref="AC385" si="4140">Q387</f>
        <v/>
      </c>
      <c r="AD385" s="9">
        <f t="shared" ref="AD385" si="4141">IF(TRIM(F386)="",1,0)</f>
        <v>0</v>
      </c>
      <c r="AF385" s="346">
        <f t="shared" ref="AF385" si="4142">SUM($AD$7:$AD$5000)</f>
        <v>0</v>
      </c>
      <c r="AG385" s="9">
        <f>IF(AND(H385="X",C385=Labels!C427),1,0)</f>
        <v>0</v>
      </c>
      <c r="AI385" s="327" t="s">
        <v>2142</v>
      </c>
      <c r="AJ385" s="327">
        <v>1805052</v>
      </c>
      <c r="AK385" s="327">
        <v>5782976</v>
      </c>
      <c r="AL385" s="327">
        <v>2</v>
      </c>
      <c r="AM385" s="327">
        <v>2</v>
      </c>
      <c r="AN385" s="327">
        <v>21</v>
      </c>
      <c r="AO385" s="327">
        <v>1</v>
      </c>
      <c r="AP385" s="327">
        <v>0</v>
      </c>
      <c r="AQ385" s="327">
        <v>0</v>
      </c>
      <c r="AR385" s="327">
        <v>0</v>
      </c>
      <c r="AS385" s="327"/>
      <c r="AX385" s="9" t="s">
        <v>664</v>
      </c>
    </row>
    <row r="386" spans="1:50" ht="25.5">
      <c r="A386" s="211">
        <f t="shared" si="3532"/>
        <v>0</v>
      </c>
      <c r="B386" s="18" t="s">
        <v>1158</v>
      </c>
      <c r="C386" s="218" t="str">
        <f t="shared" ref="C386" si="4143">C385</f>
        <v>Major Must</v>
      </c>
      <c r="D386" s="44" t="str">
        <f t="shared" ref="D386" si="4144">D385</f>
        <v>CB. 7.4.1</v>
      </c>
      <c r="E386" s="19" t="str">
        <f>Labels!$C$103</f>
        <v>Answer 1 / Comment</v>
      </c>
      <c r="F386" s="62" t="str">
        <f>$AI$347</f>
        <v>CB. 7.4.1 -Yes</v>
      </c>
      <c r="G386" s="46" t="s">
        <v>2826</v>
      </c>
      <c r="H386" s="20" t="str">
        <f t="shared" ref="H386:H387" si="4145">H385</f>
        <v/>
      </c>
      <c r="I386" s="20" t="str">
        <f t="shared" ref="I386:I387" si="4146">I385</f>
        <v/>
      </c>
      <c r="J386" s="20" t="str">
        <f t="shared" ref="J386:J387" si="4147">J385</f>
        <v/>
      </c>
      <c r="K386" s="20" t="str">
        <f t="shared" ref="K386:K387" si="4148">K385</f>
        <v>X</v>
      </c>
      <c r="L386" s="28" t="str">
        <f t="shared" ref="L386" si="4149">L385</f>
        <v/>
      </c>
      <c r="M386" s="21"/>
      <c r="N386" s="22" t="str">
        <f t="shared" ref="N386:N387" si="4150">LEFT(F386,FIND(" -",F386)-1)</f>
        <v>CB. 7.4.1</v>
      </c>
      <c r="O386" s="22" t="str">
        <f t="shared" ref="O386" si="4151">IF(ISERR(N386),D385,N386)</f>
        <v>CB. 7.4.1</v>
      </c>
      <c r="P386" s="22" t="str">
        <f t="shared" ref="P386:P387" si="4152">TRIM(F386&amp;"")</f>
        <v>CB. 7.4.1 -Yes</v>
      </c>
      <c r="Q386" s="22" t="str">
        <f t="shared" ref="Q386:Q387" si="4153">TRIM(G386&amp;"")</f>
        <v>None</v>
      </c>
      <c r="R386" s="9">
        <f t="shared" ref="R386:R387" si="4154">VLOOKUP(F386,$AI$2:$AM$5000,5,FALSE)</f>
        <v>2</v>
      </c>
      <c r="S386" s="9">
        <f t="shared" ref="S386:S387" si="4155">IF(ISNA(R386),0,R386)</f>
        <v>2</v>
      </c>
      <c r="T386" s="9">
        <f t="shared" ref="T386:T387" si="4156">VLOOKUP(F386,$AI$2:$AL$5000,4,FALSE)</f>
        <v>2</v>
      </c>
      <c r="U386" s="9">
        <f t="shared" ref="U386:U387" si="4157">IF(ISNA(T386),0,T386)</f>
        <v>2</v>
      </c>
      <c r="X386" s="9">
        <f t="shared" ref="X386:X387" si="4158">VLOOKUP(F386,$AI$2:$AL$5000,3,FALSE)</f>
        <v>5782938</v>
      </c>
      <c r="Y386" s="348"/>
      <c r="Z386" s="9">
        <f>SUM(Y$7:Y386)</f>
        <v>0</v>
      </c>
      <c r="AC386" s="349">
        <f t="shared" ref="AC386" si="4159">IF(ISNA(VLOOKUP(F386,$AI$2:$AS$5000,11,FALSE)),"", VLOOKUP(F386,$AI$2:$AS$5000,11,FALSE))</f>
        <v>0</v>
      </c>
      <c r="AI386" s="327" t="s">
        <v>2143</v>
      </c>
      <c r="AJ386" s="327">
        <v>1805053</v>
      </c>
      <c r="AK386" s="327">
        <v>5782980</v>
      </c>
      <c r="AL386" s="327">
        <v>0</v>
      </c>
      <c r="AM386" s="327">
        <v>5</v>
      </c>
      <c r="AN386" s="327">
        <v>21</v>
      </c>
      <c r="AO386" s="327">
        <v>0</v>
      </c>
      <c r="AP386" s="327">
        <v>1</v>
      </c>
      <c r="AQ386" s="327">
        <v>0</v>
      </c>
      <c r="AR386" s="327">
        <v>0</v>
      </c>
      <c r="AS386" s="327"/>
    </row>
    <row r="387" spans="1:50" ht="26.25" thickBot="1">
      <c r="A387" s="211">
        <f t="shared" si="3532"/>
        <v>0</v>
      </c>
      <c r="B387" s="23" t="str">
        <f t="shared" ref="B387:D387" si="4160">B385</f>
        <v>GGFV52FA</v>
      </c>
      <c r="C387" s="219" t="str">
        <f t="shared" si="4160"/>
        <v>Major Must</v>
      </c>
      <c r="D387" s="45" t="str">
        <f t="shared" si="4160"/>
        <v>CB. 7.4.1</v>
      </c>
      <c r="E387" s="24" t="str">
        <f>Labels!$C$104</f>
        <v>Answer 2 / Evidence</v>
      </c>
      <c r="F387" s="221"/>
      <c r="G387" s="222"/>
      <c r="H387" s="25" t="str">
        <f t="shared" si="4145"/>
        <v/>
      </c>
      <c r="I387" s="25" t="str">
        <f t="shared" si="4146"/>
        <v/>
      </c>
      <c r="J387" s="25" t="str">
        <f t="shared" si="4147"/>
        <v/>
      </c>
      <c r="K387" s="25" t="str">
        <f t="shared" si="4148"/>
        <v>X</v>
      </c>
      <c r="L387" s="27" t="str">
        <f t="shared" ref="L387" si="4161">L385</f>
        <v/>
      </c>
      <c r="M387" s="21"/>
      <c r="N387" s="22" t="e">
        <f t="shared" si="4150"/>
        <v>#VALUE!</v>
      </c>
      <c r="O387" s="22" t="str">
        <f t="shared" ref="O387" si="4162">IF(ISERR(N387),D385,N387)</f>
        <v>CB. 7.4.1</v>
      </c>
      <c r="P387" s="22" t="str">
        <f t="shared" si="4152"/>
        <v/>
      </c>
      <c r="Q387" s="22" t="str">
        <f t="shared" si="4153"/>
        <v/>
      </c>
      <c r="R387" s="9" t="e">
        <f t="shared" si="4154"/>
        <v>#N/A</v>
      </c>
      <c r="S387" s="9">
        <f t="shared" si="4155"/>
        <v>0</v>
      </c>
      <c r="T387" s="9" t="e">
        <f t="shared" si="4156"/>
        <v>#N/A</v>
      </c>
      <c r="U387" s="9">
        <f t="shared" si="4157"/>
        <v>0</v>
      </c>
      <c r="V387" s="9">
        <f t="shared" ref="V387" si="4163">IF(U387=0,U386,U387)</f>
        <v>2</v>
      </c>
      <c r="W387" s="346">
        <v>2</v>
      </c>
      <c r="X387" s="9" t="e">
        <f t="shared" si="4158"/>
        <v>#N/A</v>
      </c>
      <c r="Y387" s="348"/>
      <c r="Z387" s="9">
        <f>SUM(Y$7:Y387)</f>
        <v>0</v>
      </c>
      <c r="AE387" s="9">
        <f t="shared" ref="AE387" si="4164">MIN(AH387,V387)</f>
        <v>2</v>
      </c>
      <c r="AH387" s="9">
        <v>2</v>
      </c>
      <c r="AI387" s="327" t="s">
        <v>2144</v>
      </c>
      <c r="AJ387" s="327">
        <v>1805053</v>
      </c>
      <c r="AK387" s="327">
        <v>5782979</v>
      </c>
      <c r="AL387" s="327">
        <v>2</v>
      </c>
      <c r="AM387" s="327">
        <v>2</v>
      </c>
      <c r="AN387" s="327">
        <v>21</v>
      </c>
      <c r="AO387" s="327">
        <v>1</v>
      </c>
      <c r="AP387" s="327">
        <v>0</v>
      </c>
      <c r="AQ387" s="327">
        <v>0</v>
      </c>
      <c r="AR387" s="327">
        <v>0</v>
      </c>
      <c r="AS387" s="327"/>
      <c r="AU387" s="9">
        <v>0</v>
      </c>
      <c r="AV387" s="9">
        <f>U386</f>
        <v>2</v>
      </c>
    </row>
    <row r="388" spans="1:50" ht="38.25">
      <c r="A388" s="211">
        <f t="shared" si="3532"/>
        <v>0</v>
      </c>
      <c r="B388" s="67" t="s">
        <v>1158</v>
      </c>
      <c r="C388" s="142" t="s">
        <v>1094</v>
      </c>
      <c r="D388" s="43" t="s">
        <v>2627</v>
      </c>
      <c r="E388" s="217" t="str">
        <f>Labels!$C$54</f>
        <v>Control Point</v>
      </c>
      <c r="F388" s="26" t="s">
        <v>2628</v>
      </c>
      <c r="G388" s="30" t="str">
        <f>IF(OR(ISERR(P389),ISERR(P390),ISERR(Q389),ISERR(Q390)),Labels!$C$94,Q388)</f>
        <v>Input Accepted</v>
      </c>
      <c r="H388" s="15" t="str">
        <f t="shared" ref="H388" si="4165">IF(F389&lt;&gt;"",IF(TRIM(VLOOKUP(F389,$AI$2:$AR$5000,8,FALSE))="1","X",""),"")</f>
        <v/>
      </c>
      <c r="I388" s="15" t="str">
        <f t="shared" ref="I388" si="4166">IF(F389&lt;&gt;"",IF(TRIM(VLOOKUP(F389,$AI$2:$AR$5000,9,FALSE))="1","X",""),"")</f>
        <v/>
      </c>
      <c r="J388" s="15" t="str">
        <f t="shared" ref="J388" si="4167">IF(TRIM(""&amp;G390)&lt;&gt;"","X","")</f>
        <v/>
      </c>
      <c r="K388" s="15" t="str">
        <f t="shared" ref="K388" si="4168">IF(TRIM(""&amp;G389)&lt;&gt;"","X","")</f>
        <v>X</v>
      </c>
      <c r="L388" s="31" t="str">
        <f>IF(G388&lt;&gt;Labels!$C$92,"X","")</f>
        <v/>
      </c>
      <c r="M388" s="16"/>
      <c r="N388" s="17">
        <v>1805038</v>
      </c>
      <c r="O388" s="17">
        <v>15573</v>
      </c>
      <c r="P388" s="17"/>
      <c r="Q388" s="22" t="str">
        <f>IF(F389="",Labels!$C$93,R388)</f>
        <v>Input Accepted</v>
      </c>
      <c r="R388" s="9" t="str">
        <f t="shared" ref="R388" si="4169"><![CDATA[IF(OR(O389&""<>D388&"",O390&""<>D388&""),"You are not allowed to copy cells in the answer column. Press Ctrl-z immediately to attempt to fix this error.",S388)]]></f>
        <v>Input Accepted</v>
      </c>
      <c r="S388" s="9" t="str">
        <f>IF(AND(OR(H388="X",S389=6,C388=Labels!$C$49,C388=Labels!$C$46,AX388="Y"),Q389=""),Labels!$C$95,T388)</f>
        <v>Input Accepted</v>
      </c>
      <c r="T388" s="345" t="str">
        <f>IF(OR(S390=6,AND(S390&gt;0,S389=6)),Labels!$C$96,IF(S390=1,Labels!$C$143,U388))</f>
        <v>Input Accepted</v>
      </c>
      <c r="U388" s="9" t="str">
        <f>IF(AND(S390&gt;0,U390&lt;=U389),Labels!C$97,V388)</f>
        <v>Input Accepted</v>
      </c>
      <c r="V388" s="9" t="str">
        <f>IF(AND(S390&gt;0,Q390=""),Labels!$C$98,W388)</f>
        <v>Input Accepted</v>
      </c>
      <c r="W388" s="9" t="str">
        <f>IF(AND(S390=0,Q390&lt;&gt;""),Labels!$C$99,Labels!$C$92)</f>
        <v>Input Accepted</v>
      </c>
      <c r="Y388" s="9">
        <f t="shared" ref="Y388" si="4170">IF(H388="X",1,0)</f>
        <v>0</v>
      </c>
      <c r="Z388" s="9">
        <f>SUM(Y$7:Y388)</f>
        <v>0</v>
      </c>
      <c r="AA388" s="9" t="str">
        <f t="shared" ref="AA388" si="4171">Q389</f>
        <v>None</v>
      </c>
      <c r="AB388" s="9">
        <f t="shared" ref="AB388" si="4172">VLOOKUP(P389,$AI$2:$AN$5000,6,FALSE)</f>
        <v>21</v>
      </c>
      <c r="AC388" s="9" t="str">
        <f t="shared" ref="AC388" si="4173">Q390</f>
        <v/>
      </c>
      <c r="AD388" s="9">
        <f t="shared" ref="AD388" si="4174">IF(TRIM(F389)="",1,0)</f>
        <v>0</v>
      </c>
      <c r="AF388" s="346">
        <f t="shared" ref="AF388" si="4175">SUM($AD$7:$AD$5000)</f>
        <v>0</v>
      </c>
      <c r="AG388" s="9">
        <f>IF(AND(H388="X",C388=Labels!C430),1,0)</f>
        <v>0</v>
      </c>
      <c r="AI388" s="327" t="s">
        <v>2145</v>
      </c>
      <c r="AJ388" s="327">
        <v>1805054</v>
      </c>
      <c r="AK388" s="327">
        <v>5782982</v>
      </c>
      <c r="AL388" s="327">
        <v>0</v>
      </c>
      <c r="AM388" s="327">
        <v>5</v>
      </c>
      <c r="AN388" s="327">
        <v>21</v>
      </c>
      <c r="AO388" s="327">
        <v>0</v>
      </c>
      <c r="AP388" s="327">
        <v>1</v>
      </c>
      <c r="AQ388" s="327">
        <v>0</v>
      </c>
      <c r="AR388" s="327">
        <v>0</v>
      </c>
      <c r="AS388" s="327"/>
      <c r="AX388" s="9" t="s">
        <v>664</v>
      </c>
    </row>
    <row r="389" spans="1:50" ht="25.5">
      <c r="A389" s="211">
        <f t="shared" si="3532"/>
        <v>0</v>
      </c>
      <c r="B389" s="18" t="s">
        <v>1158</v>
      </c>
      <c r="C389" s="218" t="str">
        <f t="shared" ref="C389" si="4176">C388</f>
        <v>Minor Must</v>
      </c>
      <c r="D389" s="44" t="str">
        <f t="shared" ref="D389" si="4177">D388</f>
        <v>CB. 7.5.1</v>
      </c>
      <c r="E389" s="19" t="str">
        <f>Labels!$C$103</f>
        <v>Answer 1 / Comment</v>
      </c>
      <c r="F389" s="62" t="str">
        <f>$AI$349</f>
        <v>CB. 7.5.1 -Yes</v>
      </c>
      <c r="G389" s="46" t="s">
        <v>2826</v>
      </c>
      <c r="H389" s="20" t="str">
        <f t="shared" ref="H389:H390" si="4178">H388</f>
        <v/>
      </c>
      <c r="I389" s="20" t="str">
        <f t="shared" ref="I389:I390" si="4179">I388</f>
        <v/>
      </c>
      <c r="J389" s="20" t="str">
        <f t="shared" ref="J389:J390" si="4180">J388</f>
        <v/>
      </c>
      <c r="K389" s="20" t="str">
        <f t="shared" ref="K389:K390" si="4181">K388</f>
        <v>X</v>
      </c>
      <c r="L389" s="28" t="str">
        <f t="shared" ref="L389" si="4182">L388</f>
        <v/>
      </c>
      <c r="M389" s="21"/>
      <c r="N389" s="22" t="str">
        <f t="shared" ref="N389:N390" si="4183">LEFT(F389,FIND(" -",F389)-1)</f>
        <v>CB. 7.5.1</v>
      </c>
      <c r="O389" s="22" t="str">
        <f t="shared" ref="O389" si="4184">IF(ISERR(N389),D388,N389)</f>
        <v>CB. 7.5.1</v>
      </c>
      <c r="P389" s="22" t="str">
        <f t="shared" ref="P389:P390" si="4185">TRIM(F389&amp;"")</f>
        <v>CB. 7.5.1 -Yes</v>
      </c>
      <c r="Q389" s="22" t="str">
        <f t="shared" ref="Q389:Q390" si="4186">TRIM(G389&amp;"")</f>
        <v>None</v>
      </c>
      <c r="R389" s="9">
        <f t="shared" ref="R389:R390" si="4187">VLOOKUP(F389,$AI$2:$AM$5000,5,FALSE)</f>
        <v>2</v>
      </c>
      <c r="S389" s="9">
        <f t="shared" ref="S389:S390" si="4188">IF(ISNA(R389),0,R389)</f>
        <v>2</v>
      </c>
      <c r="T389" s="9">
        <f t="shared" ref="T389:T390" si="4189">VLOOKUP(F389,$AI$2:$AL$5000,4,FALSE)</f>
        <v>2</v>
      </c>
      <c r="U389" s="9">
        <f t="shared" ref="U389:U390" si="4190">IF(ISNA(T389),0,T389)</f>
        <v>2</v>
      </c>
      <c r="X389" s="9">
        <f t="shared" ref="X389:X390" si="4191">VLOOKUP(F389,$AI$2:$AL$5000,3,FALSE)</f>
        <v>5782941</v>
      </c>
      <c r="Y389" s="348"/>
      <c r="Z389" s="9">
        <f>SUM(Y$7:Y389)</f>
        <v>0</v>
      </c>
      <c r="AC389" s="349">
        <f t="shared" ref="AC389" si="4192">IF(ISNA(VLOOKUP(F389,$AI$2:$AS$5000,11,FALSE)),"", VLOOKUP(F389,$AI$2:$AS$5000,11,FALSE))</f>
        <v>0</v>
      </c>
      <c r="AI389" s="327" t="s">
        <v>2146</v>
      </c>
      <c r="AJ389" s="327">
        <v>1805054</v>
      </c>
      <c r="AK389" s="327">
        <v>5782981</v>
      </c>
      <c r="AL389" s="327">
        <v>2</v>
      </c>
      <c r="AM389" s="327">
        <v>2</v>
      </c>
      <c r="AN389" s="327">
        <v>21</v>
      </c>
      <c r="AO389" s="327">
        <v>1</v>
      </c>
      <c r="AP389" s="327">
        <v>0</v>
      </c>
      <c r="AQ389" s="327">
        <v>0</v>
      </c>
      <c r="AR389" s="327">
        <v>0</v>
      </c>
      <c r="AS389" s="327"/>
    </row>
    <row r="390" spans="1:50" ht="26.25" thickBot="1">
      <c r="A390" s="211">
        <f t="shared" si="3532"/>
        <v>0</v>
      </c>
      <c r="B390" s="23" t="str">
        <f t="shared" ref="B390:D390" si="4193">B388</f>
        <v>GGFV52FA</v>
      </c>
      <c r="C390" s="219" t="str">
        <f t="shared" si="4193"/>
        <v>Minor Must</v>
      </c>
      <c r="D390" s="45" t="str">
        <f t="shared" si="4193"/>
        <v>CB. 7.5.1</v>
      </c>
      <c r="E390" s="24" t="str">
        <f>Labels!$C$104</f>
        <v>Answer 2 / Evidence</v>
      </c>
      <c r="F390" s="221"/>
      <c r="G390" s="222"/>
      <c r="H390" s="25" t="str">
        <f t="shared" si="4178"/>
        <v/>
      </c>
      <c r="I390" s="25" t="str">
        <f t="shared" si="4179"/>
        <v/>
      </c>
      <c r="J390" s="25" t="str">
        <f t="shared" si="4180"/>
        <v/>
      </c>
      <c r="K390" s="25" t="str">
        <f t="shared" si="4181"/>
        <v>X</v>
      </c>
      <c r="L390" s="27" t="str">
        <f t="shared" ref="L390" si="4194">L388</f>
        <v/>
      </c>
      <c r="M390" s="21"/>
      <c r="N390" s="22" t="e">
        <f t="shared" si="4183"/>
        <v>#VALUE!</v>
      </c>
      <c r="O390" s="22" t="str">
        <f t="shared" ref="O390" si="4195">IF(ISERR(N390),D388,N390)</f>
        <v>CB. 7.5.1</v>
      </c>
      <c r="P390" s="22" t="str">
        <f t="shared" si="4185"/>
        <v/>
      </c>
      <c r="Q390" s="22" t="str">
        <f t="shared" si="4186"/>
        <v/>
      </c>
      <c r="R390" s="9" t="e">
        <f t="shared" si="4187"/>
        <v>#N/A</v>
      </c>
      <c r="S390" s="9">
        <f t="shared" si="4188"/>
        <v>0</v>
      </c>
      <c r="T390" s="9" t="e">
        <f t="shared" si="4189"/>
        <v>#N/A</v>
      </c>
      <c r="U390" s="9">
        <f t="shared" si="4190"/>
        <v>0</v>
      </c>
      <c r="V390" s="9">
        <f t="shared" ref="V390" si="4196">IF(U390=0,U389,U390)</f>
        <v>2</v>
      </c>
      <c r="W390" s="346">
        <v>2</v>
      </c>
      <c r="X390" s="9" t="e">
        <f t="shared" si="4191"/>
        <v>#N/A</v>
      </c>
      <c r="Y390" s="348"/>
      <c r="Z390" s="9">
        <f>SUM(Y$7:Y390)</f>
        <v>0</v>
      </c>
      <c r="AE390" s="9">
        <f t="shared" ref="AE390" si="4197">MIN(AH390,V390)</f>
        <v>2</v>
      </c>
      <c r="AH390" s="9">
        <v>2</v>
      </c>
      <c r="AI390" s="327" t="s">
        <v>2147</v>
      </c>
      <c r="AJ390" s="327">
        <v>1805055</v>
      </c>
      <c r="AK390" s="327">
        <v>5782984</v>
      </c>
      <c r="AL390" s="327">
        <v>0</v>
      </c>
      <c r="AM390" s="327">
        <v>5</v>
      </c>
      <c r="AN390" s="327">
        <v>21</v>
      </c>
      <c r="AO390" s="327">
        <v>0</v>
      </c>
      <c r="AP390" s="327">
        <v>1</v>
      </c>
      <c r="AQ390" s="327">
        <v>0</v>
      </c>
      <c r="AR390" s="327">
        <v>0</v>
      </c>
      <c r="AS390" s="327"/>
      <c r="AU390" s="9">
        <v>0</v>
      </c>
      <c r="AV390" s="9">
        <f>U389</f>
        <v>2</v>
      </c>
    </row>
    <row r="391" spans="1:50" ht="63.75">
      <c r="A391" s="211">
        <f t="shared" si="3532"/>
        <v>0</v>
      </c>
      <c r="B391" s="67" t="s">
        <v>1158</v>
      </c>
      <c r="C391" s="142" t="s">
        <v>1093</v>
      </c>
      <c r="D391" s="43" t="s">
        <v>2629</v>
      </c>
      <c r="E391" s="217" t="str">
        <f>Labels!$C$54</f>
        <v>Control Point</v>
      </c>
      <c r="F391" s="26" t="s">
        <v>2630</v>
      </c>
      <c r="G391" s="30" t="str">
        <f>IF(OR(ISERR(P392),ISERR(P393),ISERR(Q392),ISERR(Q393)),Labels!$C$94,Q391)</f>
        <v>Input Accepted</v>
      </c>
      <c r="H391" s="15" t="str">
        <f t="shared" ref="H391" si="4198">IF(F392&lt;&gt;"",IF(TRIM(VLOOKUP(F392,$AI$2:$AR$5000,8,FALSE))="1","X",""),"")</f>
        <v/>
      </c>
      <c r="I391" s="15" t="str">
        <f t="shared" ref="I391" si="4199">IF(F392&lt;&gt;"",IF(TRIM(VLOOKUP(F392,$AI$2:$AR$5000,9,FALSE))="1","X",""),"")</f>
        <v/>
      </c>
      <c r="J391" s="15" t="str">
        <f t="shared" ref="J391" si="4200">IF(TRIM(""&amp;G393)&lt;&gt;"","X","")</f>
        <v/>
      </c>
      <c r="K391" s="15" t="str">
        <f t="shared" ref="K391" si="4201">IF(TRIM(""&amp;G392)&lt;&gt;"","X","")</f>
        <v>X</v>
      </c>
      <c r="L391" s="31" t="str">
        <f>IF(G391&lt;&gt;Labels!$C$92,"X","")</f>
        <v/>
      </c>
      <c r="M391" s="16"/>
      <c r="N391" s="17">
        <v>1805039</v>
      </c>
      <c r="O391" s="17">
        <v>15573</v>
      </c>
      <c r="P391" s="17"/>
      <c r="Q391" s="22" t="str">
        <f>IF(F392="",Labels!$C$93,R391)</f>
        <v>Input Accepted</v>
      </c>
      <c r="R391" s="9" t="str">
        <f t="shared" ref="R391" si="4202"><![CDATA[IF(OR(O392&""<>D391&"",O393&""<>D391&""),"You are not allowed to copy cells in the answer column. Press Ctrl-z immediately to attempt to fix this error.",S391)]]></f>
        <v>Input Accepted</v>
      </c>
      <c r="S391" s="9" t="str">
        <f>IF(AND(OR(H391="X",S392=6,C391=Labels!$C$49,C391=Labels!$C$46,AX391="Y"),Q392=""),Labels!$C$95,T391)</f>
        <v>Input Accepted</v>
      </c>
      <c r="T391" s="345" t="str">
        <f>IF(OR(S393=6,AND(S393&gt;0,S392=6)),Labels!$C$96,IF(S393=1,Labels!$C$143,U391))</f>
        <v>Input Accepted</v>
      </c>
      <c r="U391" s="9" t="str">
        <f>IF(AND(S393&gt;0,U393&lt;=U392),Labels!C$97,V391)</f>
        <v>Input Accepted</v>
      </c>
      <c r="V391" s="9" t="str">
        <f>IF(AND(S393&gt;0,Q393=""),Labels!$C$98,W391)</f>
        <v>Input Accepted</v>
      </c>
      <c r="W391" s="9" t="str">
        <f>IF(AND(S393=0,Q393&lt;&gt;""),Labels!$C$99,Labels!$C$92)</f>
        <v>Input Accepted</v>
      </c>
      <c r="Y391" s="9">
        <f t="shared" ref="Y391" si="4203">IF(H391="X",1,0)</f>
        <v>0</v>
      </c>
      <c r="Z391" s="9">
        <f>SUM(Y$7:Y391)</f>
        <v>0</v>
      </c>
      <c r="AA391" s="9" t="str">
        <f t="shared" ref="AA391" si="4204">Q392</f>
        <v>None</v>
      </c>
      <c r="AB391" s="9">
        <f t="shared" ref="AB391" si="4205">VLOOKUP(P392,$AI$2:$AN$5000,6,FALSE)</f>
        <v>21</v>
      </c>
      <c r="AC391" s="9" t="str">
        <f t="shared" ref="AC391" si="4206">Q393</f>
        <v/>
      </c>
      <c r="AD391" s="9">
        <f t="shared" ref="AD391" si="4207">IF(TRIM(F392)="",1,0)</f>
        <v>0</v>
      </c>
      <c r="AF391" s="346">
        <f t="shared" ref="AF391" si="4208">SUM($AD$7:$AD$5000)</f>
        <v>0</v>
      </c>
      <c r="AG391" s="9">
        <f>IF(AND(H391="X",C391=Labels!C433),1,0)</f>
        <v>0</v>
      </c>
      <c r="AI391" s="327" t="s">
        <v>2148</v>
      </c>
      <c r="AJ391" s="327">
        <v>1805055</v>
      </c>
      <c r="AK391" s="327">
        <v>5782983</v>
      </c>
      <c r="AL391" s="327">
        <v>2</v>
      </c>
      <c r="AM391" s="327">
        <v>2</v>
      </c>
      <c r="AN391" s="327">
        <v>21</v>
      </c>
      <c r="AO391" s="327">
        <v>1</v>
      </c>
      <c r="AP391" s="327">
        <v>0</v>
      </c>
      <c r="AQ391" s="327">
        <v>0</v>
      </c>
      <c r="AR391" s="327">
        <v>0</v>
      </c>
      <c r="AS391" s="327"/>
      <c r="AX391" s="9" t="s">
        <v>664</v>
      </c>
    </row>
    <row r="392" spans="1:50" ht="25.5">
      <c r="A392" s="211">
        <f t="shared" si="3532"/>
        <v>0</v>
      </c>
      <c r="B392" s="18" t="s">
        <v>1158</v>
      </c>
      <c r="C392" s="218" t="str">
        <f t="shared" ref="C392" si="4209">C391</f>
        <v>Major Must</v>
      </c>
      <c r="D392" s="44" t="str">
        <f t="shared" ref="D392" si="4210">D391</f>
        <v>CB. 7.6.1</v>
      </c>
      <c r="E392" s="19" t="str">
        <f>Labels!$C$103</f>
        <v>Answer 1 / Comment</v>
      </c>
      <c r="F392" s="62" t="str">
        <f>$AI$352</f>
        <v>CB. 7.6.1 -Yes</v>
      </c>
      <c r="G392" s="46" t="s">
        <v>2826</v>
      </c>
      <c r="H392" s="20" t="str">
        <f t="shared" ref="H392:H393" si="4211">H391</f>
        <v/>
      </c>
      <c r="I392" s="20" t="str">
        <f t="shared" ref="I392:I393" si="4212">I391</f>
        <v/>
      </c>
      <c r="J392" s="20" t="str">
        <f t="shared" ref="J392:J393" si="4213">J391</f>
        <v/>
      </c>
      <c r="K392" s="20" t="str">
        <f t="shared" ref="K392:K393" si="4214">K391</f>
        <v>X</v>
      </c>
      <c r="L392" s="28" t="str">
        <f t="shared" ref="L392" si="4215">L391</f>
        <v/>
      </c>
      <c r="M392" s="21"/>
      <c r="N392" s="22" t="str">
        <f t="shared" ref="N392:N393" si="4216">LEFT(F392,FIND(" -",F392)-1)</f>
        <v>CB. 7.6.1</v>
      </c>
      <c r="O392" s="22" t="str">
        <f t="shared" ref="O392" si="4217">IF(ISERR(N392),D391,N392)</f>
        <v>CB. 7.6.1</v>
      </c>
      <c r="P392" s="22" t="str">
        <f t="shared" ref="P392:P393" si="4218">TRIM(F392&amp;"")</f>
        <v>CB. 7.6.1 -Yes</v>
      </c>
      <c r="Q392" s="22" t="str">
        <f t="shared" ref="Q392:Q393" si="4219">TRIM(G392&amp;"")</f>
        <v>None</v>
      </c>
      <c r="R392" s="9">
        <f t="shared" ref="R392:R393" si="4220">VLOOKUP(F392,$AI$2:$AM$5000,5,FALSE)</f>
        <v>2</v>
      </c>
      <c r="S392" s="9">
        <f t="shared" ref="S392:S393" si="4221">IF(ISNA(R392),0,R392)</f>
        <v>2</v>
      </c>
      <c r="T392" s="9">
        <f t="shared" ref="T392:T393" si="4222">VLOOKUP(F392,$AI$2:$AL$5000,4,FALSE)</f>
        <v>2</v>
      </c>
      <c r="U392" s="9">
        <f t="shared" ref="U392:U393" si="4223">IF(ISNA(T392),0,T392)</f>
        <v>2</v>
      </c>
      <c r="X392" s="9">
        <f t="shared" ref="X392:X393" si="4224">VLOOKUP(F392,$AI$2:$AL$5000,3,FALSE)</f>
        <v>5782943</v>
      </c>
      <c r="Y392" s="348"/>
      <c r="Z392" s="9">
        <f>SUM(Y$7:Y392)</f>
        <v>0</v>
      </c>
      <c r="AC392" s="349">
        <f t="shared" ref="AC392" si="4225">IF(ISNA(VLOOKUP(F392,$AI$2:$AS$5000,11,FALSE)),"", VLOOKUP(F392,$AI$2:$AS$5000,11,FALSE))</f>
        <v>0</v>
      </c>
      <c r="AI392" s="327" t="s">
        <v>2149</v>
      </c>
      <c r="AJ392" s="327">
        <v>1805056</v>
      </c>
      <c r="AK392" s="327">
        <v>5782987</v>
      </c>
      <c r="AL392" s="327">
        <v>0</v>
      </c>
      <c r="AM392" s="327">
        <v>6</v>
      </c>
      <c r="AN392" s="327">
        <v>21</v>
      </c>
      <c r="AO392" s="327">
        <v>1</v>
      </c>
      <c r="AP392" s="327">
        <v>0</v>
      </c>
      <c r="AQ392" s="327">
        <v>1</v>
      </c>
      <c r="AR392" s="327">
        <v>0</v>
      </c>
      <c r="AS392" s="327"/>
    </row>
    <row r="393" spans="1:50" ht="26.25" thickBot="1">
      <c r="A393" s="211">
        <f t="shared" si="3532"/>
        <v>0</v>
      </c>
      <c r="B393" s="23" t="str">
        <f t="shared" ref="B393:D393" si="4226">B391</f>
        <v>GGFV52FA</v>
      </c>
      <c r="C393" s="219" t="str">
        <f t="shared" si="4226"/>
        <v>Major Must</v>
      </c>
      <c r="D393" s="45" t="str">
        <f t="shared" si="4226"/>
        <v>CB. 7.6.1</v>
      </c>
      <c r="E393" s="24" t="str">
        <f>Labels!$C$104</f>
        <v>Answer 2 / Evidence</v>
      </c>
      <c r="F393" s="221"/>
      <c r="G393" s="222"/>
      <c r="H393" s="25" t="str">
        <f t="shared" si="4211"/>
        <v/>
      </c>
      <c r="I393" s="25" t="str">
        <f t="shared" si="4212"/>
        <v/>
      </c>
      <c r="J393" s="25" t="str">
        <f t="shared" si="4213"/>
        <v/>
      </c>
      <c r="K393" s="25" t="str">
        <f t="shared" si="4214"/>
        <v>X</v>
      </c>
      <c r="L393" s="27" t="str">
        <f t="shared" ref="L393" si="4227">L391</f>
        <v/>
      </c>
      <c r="M393" s="21"/>
      <c r="N393" s="22" t="e">
        <f t="shared" si="4216"/>
        <v>#VALUE!</v>
      </c>
      <c r="O393" s="22" t="str">
        <f t="shared" ref="O393" si="4228">IF(ISERR(N393),D391,N393)</f>
        <v>CB. 7.6.1</v>
      </c>
      <c r="P393" s="22" t="str">
        <f t="shared" si="4218"/>
        <v/>
      </c>
      <c r="Q393" s="22" t="str">
        <f t="shared" si="4219"/>
        <v/>
      </c>
      <c r="R393" s="9" t="e">
        <f t="shared" si="4220"/>
        <v>#N/A</v>
      </c>
      <c r="S393" s="9">
        <f t="shared" si="4221"/>
        <v>0</v>
      </c>
      <c r="T393" s="9" t="e">
        <f t="shared" si="4222"/>
        <v>#N/A</v>
      </c>
      <c r="U393" s="9">
        <f t="shared" si="4223"/>
        <v>0</v>
      </c>
      <c r="V393" s="9">
        <f t="shared" ref="V393" si="4229">IF(U393=0,U392,U393)</f>
        <v>2</v>
      </c>
      <c r="W393" s="346">
        <v>2</v>
      </c>
      <c r="X393" s="9" t="e">
        <f t="shared" si="4224"/>
        <v>#N/A</v>
      </c>
      <c r="Y393" s="348"/>
      <c r="Z393" s="9">
        <f>SUM(Y$7:Y393)</f>
        <v>0</v>
      </c>
      <c r="AE393" s="9">
        <f t="shared" ref="AE393" si="4230">MIN(AH393,V393)</f>
        <v>2</v>
      </c>
      <c r="AH393" s="9">
        <v>2</v>
      </c>
      <c r="AI393" s="327" t="s">
        <v>2150</v>
      </c>
      <c r="AJ393" s="327">
        <v>1805056</v>
      </c>
      <c r="AK393" s="327">
        <v>5782986</v>
      </c>
      <c r="AL393" s="327">
        <v>0</v>
      </c>
      <c r="AM393" s="327">
        <v>5</v>
      </c>
      <c r="AN393" s="327">
        <v>21</v>
      </c>
      <c r="AO393" s="327">
        <v>0</v>
      </c>
      <c r="AP393" s="327">
        <v>1</v>
      </c>
      <c r="AQ393" s="327">
        <v>0</v>
      </c>
      <c r="AR393" s="327">
        <v>0</v>
      </c>
      <c r="AS393" s="327"/>
      <c r="AU393" s="9">
        <v>0</v>
      </c>
      <c r="AV393" s="9">
        <f>U392</f>
        <v>2</v>
      </c>
    </row>
    <row r="394" spans="1:50" ht="38.25">
      <c r="A394" s="211">
        <f t="shared" ref="A394:A457" si="4231">Z394</f>
        <v>0</v>
      </c>
      <c r="B394" s="67" t="s">
        <v>1158</v>
      </c>
      <c r="C394" s="142" t="s">
        <v>1093</v>
      </c>
      <c r="D394" s="43" t="s">
        <v>2631</v>
      </c>
      <c r="E394" s="217" t="str">
        <f>Labels!$C$54</f>
        <v>Control Point</v>
      </c>
      <c r="F394" s="26" t="s">
        <v>2632</v>
      </c>
      <c r="G394" s="30" t="str">
        <f>IF(OR(ISERR(P395),ISERR(P396),ISERR(Q395),ISERR(Q396)),Labels!$C$94,Q394)</f>
        <v>Input Accepted</v>
      </c>
      <c r="H394" s="15" t="str">
        <f t="shared" ref="H394" si="4232">IF(F395&lt;&gt;"",IF(TRIM(VLOOKUP(F395,$AI$2:$AR$5000,8,FALSE))="1","X",""),"")</f>
        <v/>
      </c>
      <c r="I394" s="15" t="str">
        <f t="shared" ref="I394" si="4233">IF(F395&lt;&gt;"",IF(TRIM(VLOOKUP(F395,$AI$2:$AR$5000,9,FALSE))="1","X",""),"")</f>
        <v/>
      </c>
      <c r="J394" s="15" t="str">
        <f t="shared" ref="J394" si="4234">IF(TRIM(""&amp;G396)&lt;&gt;"","X","")</f>
        <v/>
      </c>
      <c r="K394" s="15" t="str">
        <f t="shared" ref="K394" si="4235">IF(TRIM(""&amp;G395)&lt;&gt;"","X","")</f>
        <v>X</v>
      </c>
      <c r="L394" s="31" t="str">
        <f>IF(G394&lt;&gt;Labels!$C$92,"X","")</f>
        <v/>
      </c>
      <c r="M394" s="16"/>
      <c r="N394" s="17">
        <v>1805040</v>
      </c>
      <c r="O394" s="17">
        <v>15573</v>
      </c>
      <c r="P394" s="17"/>
      <c r="Q394" s="22" t="str">
        <f>IF(F395="",Labels!$C$93,R394)</f>
        <v>Input Accepted</v>
      </c>
      <c r="R394" s="9" t="str">
        <f t="shared" ref="R394" si="4236"><![CDATA[IF(OR(O395&""<>D394&"",O396&""<>D394&""),"You are not allowed to copy cells in the answer column. Press Ctrl-z immediately to attempt to fix this error.",S394)]]></f>
        <v>Input Accepted</v>
      </c>
      <c r="S394" s="9" t="str">
        <f>IF(AND(OR(H394="X",S395=6,C394=Labels!$C$49,C394=Labels!$C$46,AX394="Y"),Q395=""),Labels!$C$95,T394)</f>
        <v>Input Accepted</v>
      </c>
      <c r="T394" s="345" t="str">
        <f>IF(OR(S396=6,AND(S396&gt;0,S395=6)),Labels!$C$96,IF(S396=1,Labels!$C$143,U394))</f>
        <v>Input Accepted</v>
      </c>
      <c r="U394" s="9" t="str">
        <f>IF(AND(S396&gt;0,U396&lt;=U395),Labels!C$97,V394)</f>
        <v>Input Accepted</v>
      </c>
      <c r="V394" s="9" t="str">
        <f>IF(AND(S396&gt;0,Q396=""),Labels!$C$98,W394)</f>
        <v>Input Accepted</v>
      </c>
      <c r="W394" s="9" t="str">
        <f>IF(AND(S396=0,Q396&lt;&gt;""),Labels!$C$99,Labels!$C$92)</f>
        <v>Input Accepted</v>
      </c>
      <c r="Y394" s="9">
        <f t="shared" ref="Y394" si="4237">IF(H394="X",1,0)</f>
        <v>0</v>
      </c>
      <c r="Z394" s="9">
        <f>SUM(Y$7:Y394)</f>
        <v>0</v>
      </c>
      <c r="AA394" s="9" t="str">
        <f t="shared" ref="AA394" si="4238">Q395</f>
        <v>None</v>
      </c>
      <c r="AB394" s="9">
        <f t="shared" ref="AB394" si="4239">VLOOKUP(P395,$AI$2:$AN$5000,6,FALSE)</f>
        <v>21</v>
      </c>
      <c r="AC394" s="9" t="str">
        <f t="shared" ref="AC394" si="4240">Q396</f>
        <v/>
      </c>
      <c r="AD394" s="9">
        <f t="shared" ref="AD394" si="4241">IF(TRIM(F395)="",1,0)</f>
        <v>0</v>
      </c>
      <c r="AF394" s="346">
        <f t="shared" ref="AF394" si="4242">SUM($AD$7:$AD$5000)</f>
        <v>0</v>
      </c>
      <c r="AG394" s="9">
        <f>IF(AND(H394="X",C394=Labels!C436),1,0)</f>
        <v>0</v>
      </c>
      <c r="AI394" s="327" t="s">
        <v>2151</v>
      </c>
      <c r="AJ394" s="327">
        <v>1805056</v>
      </c>
      <c r="AK394" s="327">
        <v>5782985</v>
      </c>
      <c r="AL394" s="327">
        <v>2</v>
      </c>
      <c r="AM394" s="327">
        <v>2</v>
      </c>
      <c r="AN394" s="327">
        <v>21</v>
      </c>
      <c r="AO394" s="327">
        <v>1</v>
      </c>
      <c r="AP394" s="327">
        <v>0</v>
      </c>
      <c r="AQ394" s="327">
        <v>0</v>
      </c>
      <c r="AR394" s="327">
        <v>0</v>
      </c>
      <c r="AS394" s="327"/>
      <c r="AX394" s="9" t="s">
        <v>664</v>
      </c>
    </row>
    <row r="395" spans="1:50" ht="25.5">
      <c r="A395" s="211">
        <f t="shared" si="4231"/>
        <v>0</v>
      </c>
      <c r="B395" s="18" t="s">
        <v>1158</v>
      </c>
      <c r="C395" s="218" t="str">
        <f t="shared" ref="C395" si="4243">C394</f>
        <v>Major Must</v>
      </c>
      <c r="D395" s="44" t="str">
        <f t="shared" ref="D395" si="4244">D394</f>
        <v>CB. 7.6.2</v>
      </c>
      <c r="E395" s="19" t="str">
        <f>Labels!$C$103</f>
        <v>Answer 1 / Comment</v>
      </c>
      <c r="F395" s="62" t="str">
        <f>$AI$355</f>
        <v>CB. 7.6.2 -Yes</v>
      </c>
      <c r="G395" s="46" t="s">
        <v>2826</v>
      </c>
      <c r="H395" s="20" t="str">
        <f t="shared" ref="H395:H396" si="4245">H394</f>
        <v/>
      </c>
      <c r="I395" s="20" t="str">
        <f t="shared" ref="I395:I396" si="4246">I394</f>
        <v/>
      </c>
      <c r="J395" s="20" t="str">
        <f t="shared" ref="J395:J396" si="4247">J394</f>
        <v/>
      </c>
      <c r="K395" s="20" t="str">
        <f t="shared" ref="K395:K396" si="4248">K394</f>
        <v>X</v>
      </c>
      <c r="L395" s="28" t="str">
        <f t="shared" ref="L395" si="4249">L394</f>
        <v/>
      </c>
      <c r="M395" s="21"/>
      <c r="N395" s="22" t="str">
        <f t="shared" ref="N395:N396" si="4250">LEFT(F395,FIND(" -",F395)-1)</f>
        <v>CB. 7.6.2</v>
      </c>
      <c r="O395" s="22" t="str">
        <f t="shared" ref="O395" si="4251">IF(ISERR(N395),D394,N395)</f>
        <v>CB. 7.6.2</v>
      </c>
      <c r="P395" s="22" t="str">
        <f t="shared" ref="P395:P396" si="4252">TRIM(F395&amp;"")</f>
        <v>CB. 7.6.2 -Yes</v>
      </c>
      <c r="Q395" s="22" t="str">
        <f t="shared" ref="Q395:Q396" si="4253">TRIM(G395&amp;"")</f>
        <v>None</v>
      </c>
      <c r="R395" s="9">
        <f t="shared" ref="R395:R396" si="4254">VLOOKUP(F395,$AI$2:$AM$5000,5,FALSE)</f>
        <v>2</v>
      </c>
      <c r="S395" s="9">
        <f t="shared" ref="S395:S396" si="4255">IF(ISNA(R395),0,R395)</f>
        <v>2</v>
      </c>
      <c r="T395" s="9">
        <f t="shared" ref="T395:T396" si="4256">VLOOKUP(F395,$AI$2:$AL$5000,4,FALSE)</f>
        <v>2</v>
      </c>
      <c r="U395" s="9">
        <f t="shared" ref="U395:U396" si="4257">IF(ISNA(T395),0,T395)</f>
        <v>2</v>
      </c>
      <c r="X395" s="9">
        <f t="shared" ref="X395:X396" si="4258">VLOOKUP(F395,$AI$2:$AL$5000,3,FALSE)</f>
        <v>5782946</v>
      </c>
      <c r="Y395" s="348"/>
      <c r="Z395" s="9">
        <f>SUM(Y$7:Y395)</f>
        <v>0</v>
      </c>
      <c r="AC395" s="349">
        <f t="shared" ref="AC395" si="4259">IF(ISNA(VLOOKUP(F395,$AI$2:$AS$5000,11,FALSE)),"", VLOOKUP(F395,$AI$2:$AS$5000,11,FALSE))</f>
        <v>0</v>
      </c>
      <c r="AI395" s="327" t="s">
        <v>2152</v>
      </c>
      <c r="AJ395" s="327">
        <v>1805057</v>
      </c>
      <c r="AK395" s="327">
        <v>5782989</v>
      </c>
      <c r="AL395" s="327">
        <v>0</v>
      </c>
      <c r="AM395" s="327">
        <v>5</v>
      </c>
      <c r="AN395" s="327">
        <v>21</v>
      </c>
      <c r="AO395" s="327">
        <v>0</v>
      </c>
      <c r="AP395" s="327">
        <v>1</v>
      </c>
      <c r="AQ395" s="327">
        <v>0</v>
      </c>
      <c r="AR395" s="327">
        <v>0</v>
      </c>
      <c r="AS395" s="327"/>
    </row>
    <row r="396" spans="1:50" ht="26.25" thickBot="1">
      <c r="A396" s="211">
        <f t="shared" si="4231"/>
        <v>0</v>
      </c>
      <c r="B396" s="23" t="str">
        <f t="shared" ref="B396:D396" si="4260">B394</f>
        <v>GGFV52FA</v>
      </c>
      <c r="C396" s="219" t="str">
        <f t="shared" si="4260"/>
        <v>Major Must</v>
      </c>
      <c r="D396" s="45" t="str">
        <f t="shared" si="4260"/>
        <v>CB. 7.6.2</v>
      </c>
      <c r="E396" s="24" t="str">
        <f>Labels!$C$104</f>
        <v>Answer 2 / Evidence</v>
      </c>
      <c r="F396" s="221"/>
      <c r="G396" s="222"/>
      <c r="H396" s="25" t="str">
        <f t="shared" si="4245"/>
        <v/>
      </c>
      <c r="I396" s="25" t="str">
        <f t="shared" si="4246"/>
        <v/>
      </c>
      <c r="J396" s="25" t="str">
        <f t="shared" si="4247"/>
        <v/>
      </c>
      <c r="K396" s="25" t="str">
        <f t="shared" si="4248"/>
        <v>X</v>
      </c>
      <c r="L396" s="27" t="str">
        <f t="shared" ref="L396" si="4261">L394</f>
        <v/>
      </c>
      <c r="M396" s="21"/>
      <c r="N396" s="22" t="e">
        <f t="shared" si="4250"/>
        <v>#VALUE!</v>
      </c>
      <c r="O396" s="22" t="str">
        <f t="shared" ref="O396" si="4262">IF(ISERR(N396),D394,N396)</f>
        <v>CB. 7.6.2</v>
      </c>
      <c r="P396" s="22" t="str">
        <f t="shared" si="4252"/>
        <v/>
      </c>
      <c r="Q396" s="22" t="str">
        <f t="shared" si="4253"/>
        <v/>
      </c>
      <c r="R396" s="9" t="e">
        <f t="shared" si="4254"/>
        <v>#N/A</v>
      </c>
      <c r="S396" s="9">
        <f t="shared" si="4255"/>
        <v>0</v>
      </c>
      <c r="T396" s="9" t="e">
        <f t="shared" si="4256"/>
        <v>#N/A</v>
      </c>
      <c r="U396" s="9">
        <f t="shared" si="4257"/>
        <v>0</v>
      </c>
      <c r="V396" s="9">
        <f t="shared" ref="V396" si="4263">IF(U396=0,U395,U396)</f>
        <v>2</v>
      </c>
      <c r="W396" s="346">
        <v>2</v>
      </c>
      <c r="X396" s="9" t="e">
        <f t="shared" si="4258"/>
        <v>#N/A</v>
      </c>
      <c r="Y396" s="348"/>
      <c r="Z396" s="9">
        <f>SUM(Y$7:Y396)</f>
        <v>0</v>
      </c>
      <c r="AE396" s="9">
        <f t="shared" ref="AE396" si="4264">MIN(AH396,V396)</f>
        <v>2</v>
      </c>
      <c r="AH396" s="9">
        <v>2</v>
      </c>
      <c r="AI396" s="327" t="s">
        <v>2153</v>
      </c>
      <c r="AJ396" s="327">
        <v>1805057</v>
      </c>
      <c r="AK396" s="327">
        <v>5782988</v>
      </c>
      <c r="AL396" s="327">
        <v>2</v>
      </c>
      <c r="AM396" s="327">
        <v>2</v>
      </c>
      <c r="AN396" s="327">
        <v>21</v>
      </c>
      <c r="AO396" s="327">
        <v>1</v>
      </c>
      <c r="AP396" s="327">
        <v>0</v>
      </c>
      <c r="AQ396" s="327">
        <v>0</v>
      </c>
      <c r="AR396" s="327">
        <v>0</v>
      </c>
      <c r="AS396" s="327"/>
      <c r="AU396" s="9">
        <v>0</v>
      </c>
      <c r="AV396" s="9">
        <f>U395</f>
        <v>2</v>
      </c>
    </row>
    <row r="397" spans="1:50" ht="51">
      <c r="A397" s="211">
        <f t="shared" si="4231"/>
        <v>0</v>
      </c>
      <c r="B397" s="67" t="s">
        <v>1158</v>
      </c>
      <c r="C397" s="142" t="s">
        <v>1093</v>
      </c>
      <c r="D397" s="43" t="s">
        <v>2633</v>
      </c>
      <c r="E397" s="217" t="str">
        <f>Labels!$C$54</f>
        <v>Control Point</v>
      </c>
      <c r="F397" s="26" t="s">
        <v>2634</v>
      </c>
      <c r="G397" s="30" t="str">
        <f>IF(OR(ISERR(P398),ISERR(P399),ISERR(Q398),ISERR(Q399)),Labels!$C$94,Q397)</f>
        <v>Input Accepted</v>
      </c>
      <c r="H397" s="15" t="str">
        <f t="shared" ref="H397" si="4265">IF(F398&lt;&gt;"",IF(TRIM(VLOOKUP(F398,$AI$2:$AR$5000,8,FALSE))="1","X",""),"")</f>
        <v/>
      </c>
      <c r="I397" s="15" t="str">
        <f t="shared" ref="I397" si="4266">IF(F398&lt;&gt;"",IF(TRIM(VLOOKUP(F398,$AI$2:$AR$5000,9,FALSE))="1","X",""),"")</f>
        <v/>
      </c>
      <c r="J397" s="15" t="str">
        <f t="shared" ref="J397" si="4267">IF(TRIM(""&amp;G399)&lt;&gt;"","X","")</f>
        <v/>
      </c>
      <c r="K397" s="15" t="str">
        <f t="shared" ref="K397" si="4268">IF(TRIM(""&amp;G398)&lt;&gt;"","X","")</f>
        <v>X</v>
      </c>
      <c r="L397" s="31" t="str">
        <f>IF(G397&lt;&gt;Labels!$C$92,"X","")</f>
        <v/>
      </c>
      <c r="M397" s="16"/>
      <c r="N397" s="17">
        <v>1805041</v>
      </c>
      <c r="O397" s="17">
        <v>15573</v>
      </c>
      <c r="P397" s="17"/>
      <c r="Q397" s="22" t="str">
        <f>IF(F398="",Labels!$C$93,R397)</f>
        <v>Input Accepted</v>
      </c>
      <c r="R397" s="9" t="str">
        <f t="shared" ref="R397" si="4269"><![CDATA[IF(OR(O398&""<>D397&"",O399&""<>D397&""),"You are not allowed to copy cells in the answer column. Press Ctrl-z immediately to attempt to fix this error.",S397)]]></f>
        <v>Input Accepted</v>
      </c>
      <c r="S397" s="9" t="str">
        <f>IF(AND(OR(H397="X",S398=6,C397=Labels!$C$49,C397=Labels!$C$46,AX397="Y"),Q398=""),Labels!$C$95,T397)</f>
        <v>Input Accepted</v>
      </c>
      <c r="T397" s="345" t="str">
        <f>IF(OR(S399=6,AND(S399&gt;0,S398=6)),Labels!$C$96,IF(S399=1,Labels!$C$143,U397))</f>
        <v>Input Accepted</v>
      </c>
      <c r="U397" s="9" t="str">
        <f>IF(AND(S399&gt;0,U399&lt;=U398),Labels!C$97,V397)</f>
        <v>Input Accepted</v>
      </c>
      <c r="V397" s="9" t="str">
        <f>IF(AND(S399&gt;0,Q399=""),Labels!$C$98,W397)</f>
        <v>Input Accepted</v>
      </c>
      <c r="W397" s="9" t="str">
        <f>IF(AND(S399=0,Q399&lt;&gt;""),Labels!$C$99,Labels!$C$92)</f>
        <v>Input Accepted</v>
      </c>
      <c r="Y397" s="9">
        <f t="shared" ref="Y397" si="4270">IF(H397="X",1,0)</f>
        <v>0</v>
      </c>
      <c r="Z397" s="9">
        <f>SUM(Y$7:Y397)</f>
        <v>0</v>
      </c>
      <c r="AA397" s="9" t="str">
        <f t="shared" ref="AA397" si="4271">Q398</f>
        <v>None</v>
      </c>
      <c r="AB397" s="9">
        <f t="shared" ref="AB397" si="4272">VLOOKUP(P398,$AI$2:$AN$5000,6,FALSE)</f>
        <v>21</v>
      </c>
      <c r="AC397" s="9" t="str">
        <f t="shared" ref="AC397" si="4273">Q399</f>
        <v/>
      </c>
      <c r="AD397" s="9">
        <f t="shared" ref="AD397" si="4274">IF(TRIM(F398)="",1,0)</f>
        <v>0</v>
      </c>
      <c r="AF397" s="346">
        <f t="shared" ref="AF397" si="4275">SUM($AD$7:$AD$5000)</f>
        <v>0</v>
      </c>
      <c r="AG397" s="9">
        <f>IF(AND(H397="X",C397=Labels!C439),1,0)</f>
        <v>0</v>
      </c>
      <c r="AI397" s="327" t="s">
        <v>2154</v>
      </c>
      <c r="AJ397" s="327">
        <v>1805058</v>
      </c>
      <c r="AK397" s="327">
        <v>5782992</v>
      </c>
      <c r="AL397" s="327">
        <v>0</v>
      </c>
      <c r="AM397" s="327">
        <v>6</v>
      </c>
      <c r="AN397" s="327">
        <v>21</v>
      </c>
      <c r="AO397" s="327">
        <v>1</v>
      </c>
      <c r="AP397" s="327">
        <v>0</v>
      </c>
      <c r="AQ397" s="327">
        <v>1</v>
      </c>
      <c r="AR397" s="327">
        <v>0</v>
      </c>
      <c r="AS397" s="327"/>
      <c r="AX397" s="9" t="s">
        <v>664</v>
      </c>
    </row>
    <row r="398" spans="1:50" ht="25.5">
      <c r="A398" s="211">
        <f t="shared" si="4231"/>
        <v>0</v>
      </c>
      <c r="B398" s="18" t="s">
        <v>1158</v>
      </c>
      <c r="C398" s="218" t="str">
        <f t="shared" ref="C398" si="4276">C397</f>
        <v>Major Must</v>
      </c>
      <c r="D398" s="44" t="str">
        <f t="shared" ref="D398" si="4277">D397</f>
        <v>CB. 7.6.3</v>
      </c>
      <c r="E398" s="19" t="str">
        <f>Labels!$C$103</f>
        <v>Answer 1 / Comment</v>
      </c>
      <c r="F398" s="62" t="str">
        <f>$AI$358</f>
        <v>CB. 7.6.3 -Yes</v>
      </c>
      <c r="G398" s="46" t="s">
        <v>2826</v>
      </c>
      <c r="H398" s="20" t="str">
        <f t="shared" ref="H398:H399" si="4278">H397</f>
        <v/>
      </c>
      <c r="I398" s="20" t="str">
        <f t="shared" ref="I398:I399" si="4279">I397</f>
        <v/>
      </c>
      <c r="J398" s="20" t="str">
        <f t="shared" ref="J398:J399" si="4280">J397</f>
        <v/>
      </c>
      <c r="K398" s="20" t="str">
        <f t="shared" ref="K398:K399" si="4281">K397</f>
        <v>X</v>
      </c>
      <c r="L398" s="28" t="str">
        <f t="shared" ref="L398" si="4282">L397</f>
        <v/>
      </c>
      <c r="M398" s="21"/>
      <c r="N398" s="22" t="str">
        <f t="shared" ref="N398:N399" si="4283">LEFT(F398,FIND(" -",F398)-1)</f>
        <v>CB. 7.6.3</v>
      </c>
      <c r="O398" s="22" t="str">
        <f t="shared" ref="O398" si="4284">IF(ISERR(N398),D397,N398)</f>
        <v>CB. 7.6.3</v>
      </c>
      <c r="P398" s="22" t="str">
        <f t="shared" ref="P398:P399" si="4285">TRIM(F398&amp;"")</f>
        <v>CB. 7.6.3 -Yes</v>
      </c>
      <c r="Q398" s="22" t="str">
        <f t="shared" ref="Q398:Q399" si="4286">TRIM(G398&amp;"")</f>
        <v>None</v>
      </c>
      <c r="R398" s="9">
        <f t="shared" ref="R398:R399" si="4287">VLOOKUP(F398,$AI$2:$AM$5000,5,FALSE)</f>
        <v>2</v>
      </c>
      <c r="S398" s="9">
        <f t="shared" ref="S398:S399" si="4288">IF(ISNA(R398),0,R398)</f>
        <v>2</v>
      </c>
      <c r="T398" s="9">
        <f t="shared" ref="T398:T399" si="4289">VLOOKUP(F398,$AI$2:$AL$5000,4,FALSE)</f>
        <v>2</v>
      </c>
      <c r="U398" s="9">
        <f t="shared" ref="U398:U399" si="4290">IF(ISNA(T398),0,T398)</f>
        <v>2</v>
      </c>
      <c r="X398" s="9">
        <f t="shared" ref="X398:X399" si="4291">VLOOKUP(F398,$AI$2:$AL$5000,3,FALSE)</f>
        <v>5782949</v>
      </c>
      <c r="Y398" s="348"/>
      <c r="Z398" s="9">
        <f>SUM(Y$7:Y398)</f>
        <v>0</v>
      </c>
      <c r="AC398" s="349">
        <f t="shared" ref="AC398" si="4292">IF(ISNA(VLOOKUP(F398,$AI$2:$AS$5000,11,FALSE)),"", VLOOKUP(F398,$AI$2:$AS$5000,11,FALSE))</f>
        <v>0</v>
      </c>
      <c r="AI398" s="327" t="s">
        <v>2155</v>
      </c>
      <c r="AJ398" s="327">
        <v>1805058</v>
      </c>
      <c r="AK398" s="327">
        <v>5782991</v>
      </c>
      <c r="AL398" s="327">
        <v>0</v>
      </c>
      <c r="AM398" s="327">
        <v>5</v>
      </c>
      <c r="AN398" s="327">
        <v>21</v>
      </c>
      <c r="AO398" s="327">
        <v>0</v>
      </c>
      <c r="AP398" s="327">
        <v>1</v>
      </c>
      <c r="AQ398" s="327">
        <v>0</v>
      </c>
      <c r="AR398" s="327">
        <v>0</v>
      </c>
      <c r="AS398" s="327"/>
    </row>
    <row r="399" spans="1:50" ht="26.25" thickBot="1">
      <c r="A399" s="211">
        <f t="shared" si="4231"/>
        <v>0</v>
      </c>
      <c r="B399" s="23" t="str">
        <f t="shared" ref="B399:D399" si="4293">B397</f>
        <v>GGFV52FA</v>
      </c>
      <c r="C399" s="219" t="str">
        <f t="shared" si="4293"/>
        <v>Major Must</v>
      </c>
      <c r="D399" s="45" t="str">
        <f t="shared" si="4293"/>
        <v>CB. 7.6.3</v>
      </c>
      <c r="E399" s="24" t="str">
        <f>Labels!$C$104</f>
        <v>Answer 2 / Evidence</v>
      </c>
      <c r="F399" s="221"/>
      <c r="G399" s="222"/>
      <c r="H399" s="25" t="str">
        <f t="shared" si="4278"/>
        <v/>
      </c>
      <c r="I399" s="25" t="str">
        <f t="shared" si="4279"/>
        <v/>
      </c>
      <c r="J399" s="25" t="str">
        <f t="shared" si="4280"/>
        <v/>
      </c>
      <c r="K399" s="25" t="str">
        <f t="shared" si="4281"/>
        <v>X</v>
      </c>
      <c r="L399" s="27" t="str">
        <f t="shared" ref="L399" si="4294">L397</f>
        <v/>
      </c>
      <c r="M399" s="21"/>
      <c r="N399" s="22" t="e">
        <f t="shared" si="4283"/>
        <v>#VALUE!</v>
      </c>
      <c r="O399" s="22" t="str">
        <f t="shared" ref="O399" si="4295">IF(ISERR(N399),D397,N399)</f>
        <v>CB. 7.6.3</v>
      </c>
      <c r="P399" s="22" t="str">
        <f t="shared" si="4285"/>
        <v/>
      </c>
      <c r="Q399" s="22" t="str">
        <f t="shared" si="4286"/>
        <v/>
      </c>
      <c r="R399" s="9" t="e">
        <f t="shared" si="4287"/>
        <v>#N/A</v>
      </c>
      <c r="S399" s="9">
        <f t="shared" si="4288"/>
        <v>0</v>
      </c>
      <c r="T399" s="9" t="e">
        <f t="shared" si="4289"/>
        <v>#N/A</v>
      </c>
      <c r="U399" s="9">
        <f t="shared" si="4290"/>
        <v>0</v>
      </c>
      <c r="V399" s="9">
        <f t="shared" ref="V399" si="4296">IF(U399=0,U398,U399)</f>
        <v>2</v>
      </c>
      <c r="W399" s="346">
        <v>2</v>
      </c>
      <c r="X399" s="9" t="e">
        <f t="shared" si="4291"/>
        <v>#N/A</v>
      </c>
      <c r="Y399" s="348"/>
      <c r="Z399" s="9">
        <f>SUM(Y$7:Y399)</f>
        <v>0</v>
      </c>
      <c r="AE399" s="9">
        <f t="shared" ref="AE399" si="4297">MIN(AH399,V399)</f>
        <v>2</v>
      </c>
      <c r="AH399" s="9">
        <v>2</v>
      </c>
      <c r="AI399" s="327" t="s">
        <v>2156</v>
      </c>
      <c r="AJ399" s="327">
        <v>1805058</v>
      </c>
      <c r="AK399" s="327">
        <v>5782990</v>
      </c>
      <c r="AL399" s="327">
        <v>2</v>
      </c>
      <c r="AM399" s="327">
        <v>2</v>
      </c>
      <c r="AN399" s="327">
        <v>21</v>
      </c>
      <c r="AO399" s="327">
        <v>1</v>
      </c>
      <c r="AP399" s="327">
        <v>0</v>
      </c>
      <c r="AQ399" s="327">
        <v>0</v>
      </c>
      <c r="AR399" s="327">
        <v>0</v>
      </c>
      <c r="AS399" s="327"/>
      <c r="AU399" s="9">
        <v>0</v>
      </c>
      <c r="AV399" s="9">
        <f>U398</f>
        <v>2</v>
      </c>
    </row>
    <row r="400" spans="1:50" ht="25.5">
      <c r="A400" s="211">
        <f t="shared" si="4231"/>
        <v>0</v>
      </c>
      <c r="B400" s="67" t="s">
        <v>1158</v>
      </c>
      <c r="C400" s="142" t="s">
        <v>1093</v>
      </c>
      <c r="D400" s="43" t="s">
        <v>2635</v>
      </c>
      <c r="E400" s="217" t="str">
        <f>Labels!$C$54</f>
        <v>Control Point</v>
      </c>
      <c r="F400" s="26" t="s">
        <v>2636</v>
      </c>
      <c r="G400" s="30" t="str">
        <f>IF(OR(ISERR(P401),ISERR(P402),ISERR(Q401),ISERR(Q402)),Labels!$C$94,Q400)</f>
        <v>Input Accepted</v>
      </c>
      <c r="H400" s="15" t="str">
        <f t="shared" ref="H400" si="4298">IF(F401&lt;&gt;"",IF(TRIM(VLOOKUP(F401,$AI$2:$AR$5000,8,FALSE))="1","X",""),"")</f>
        <v/>
      </c>
      <c r="I400" s="15" t="str">
        <f t="shared" ref="I400" si="4299">IF(F401&lt;&gt;"",IF(TRIM(VLOOKUP(F401,$AI$2:$AR$5000,9,FALSE))="1","X",""),"")</f>
        <v/>
      </c>
      <c r="J400" s="15" t="str">
        <f t="shared" ref="J400" si="4300">IF(TRIM(""&amp;G402)&lt;&gt;"","X","")</f>
        <v/>
      </c>
      <c r="K400" s="15" t="str">
        <f t="shared" ref="K400" si="4301">IF(TRIM(""&amp;G401)&lt;&gt;"","X","")</f>
        <v>X</v>
      </c>
      <c r="L400" s="31" t="str">
        <f>IF(G400&lt;&gt;Labels!$C$92,"X","")</f>
        <v/>
      </c>
      <c r="M400" s="16"/>
      <c r="N400" s="17">
        <v>1805042</v>
      </c>
      <c r="O400" s="17">
        <v>15573</v>
      </c>
      <c r="P400" s="17"/>
      <c r="Q400" s="22" t="str">
        <f>IF(F401="",Labels!$C$93,R400)</f>
        <v>Input Accepted</v>
      </c>
      <c r="R400" s="9" t="str">
        <f t="shared" ref="R400" si="4302"><![CDATA[IF(OR(O401&""<>D400&"",O402&""<>D400&""),"You are not allowed to copy cells in the answer column. Press Ctrl-z immediately to attempt to fix this error.",S400)]]></f>
        <v>Input Accepted</v>
      </c>
      <c r="S400" s="9" t="str">
        <f>IF(AND(OR(H400="X",S401=6,C400=Labels!$C$49,C400=Labels!$C$46,AX400="Y"),Q401=""),Labels!$C$95,T400)</f>
        <v>Input Accepted</v>
      </c>
      <c r="T400" s="345" t="str">
        <f>IF(OR(S402=6,AND(S402&gt;0,S401=6)),Labels!$C$96,IF(S402=1,Labels!$C$143,U400))</f>
        <v>Input Accepted</v>
      </c>
      <c r="U400" s="9" t="str">
        <f>IF(AND(S402&gt;0,U402&lt;=U401),Labels!C$97,V400)</f>
        <v>Input Accepted</v>
      </c>
      <c r="V400" s="9" t="str">
        <f>IF(AND(S402&gt;0,Q402=""),Labels!$C$98,W400)</f>
        <v>Input Accepted</v>
      </c>
      <c r="W400" s="9" t="str">
        <f>IF(AND(S402=0,Q402&lt;&gt;""),Labels!$C$99,Labels!$C$92)</f>
        <v>Input Accepted</v>
      </c>
      <c r="Y400" s="9">
        <f t="shared" ref="Y400" si="4303">IF(H400="X",1,0)</f>
        <v>0</v>
      </c>
      <c r="Z400" s="9">
        <f>SUM(Y$7:Y400)</f>
        <v>0</v>
      </c>
      <c r="AA400" s="9" t="str">
        <f t="shared" ref="AA400" si="4304">Q401</f>
        <v>None</v>
      </c>
      <c r="AB400" s="9">
        <f t="shared" ref="AB400" si="4305">VLOOKUP(P401,$AI$2:$AN$5000,6,FALSE)</f>
        <v>21</v>
      </c>
      <c r="AC400" s="9" t="str">
        <f t="shared" ref="AC400" si="4306">Q402</f>
        <v/>
      </c>
      <c r="AD400" s="9">
        <f t="shared" ref="AD400" si="4307">IF(TRIM(F401)="",1,0)</f>
        <v>0</v>
      </c>
      <c r="AF400" s="346">
        <f t="shared" ref="AF400" si="4308">SUM($AD$7:$AD$5000)</f>
        <v>0</v>
      </c>
      <c r="AG400" s="9">
        <f>IF(AND(H400="X",C400=Labels!C442),1,0)</f>
        <v>0</v>
      </c>
      <c r="AI400" s="327" t="s">
        <v>2157</v>
      </c>
      <c r="AJ400" s="327">
        <v>1805059</v>
      </c>
      <c r="AK400" s="327">
        <v>5782994</v>
      </c>
      <c r="AL400" s="327">
        <v>0</v>
      </c>
      <c r="AM400" s="327">
        <v>5</v>
      </c>
      <c r="AN400" s="327">
        <v>21</v>
      </c>
      <c r="AO400" s="327">
        <v>0</v>
      </c>
      <c r="AP400" s="327">
        <v>1</v>
      </c>
      <c r="AQ400" s="327">
        <v>0</v>
      </c>
      <c r="AR400" s="327">
        <v>0</v>
      </c>
      <c r="AS400" s="327"/>
      <c r="AX400" s="9" t="s">
        <v>664</v>
      </c>
    </row>
    <row r="401" spans="1:50" ht="25.5">
      <c r="A401" s="211">
        <f t="shared" si="4231"/>
        <v>0</v>
      </c>
      <c r="B401" s="18" t="s">
        <v>1158</v>
      </c>
      <c r="C401" s="218" t="str">
        <f t="shared" ref="C401" si="4309">C400</f>
        <v>Major Must</v>
      </c>
      <c r="D401" s="44" t="str">
        <f t="shared" ref="D401" si="4310">D400</f>
        <v>CB. 7.6.4</v>
      </c>
      <c r="E401" s="19" t="str">
        <f>Labels!$C$103</f>
        <v>Answer 1 / Comment</v>
      </c>
      <c r="F401" s="62" t="str">
        <f>$AI$361</f>
        <v>CB. 7.6.4 -Yes</v>
      </c>
      <c r="G401" s="46" t="s">
        <v>2826</v>
      </c>
      <c r="H401" s="20" t="str">
        <f t="shared" ref="H401:H402" si="4311">H400</f>
        <v/>
      </c>
      <c r="I401" s="20" t="str">
        <f t="shared" ref="I401:I402" si="4312">I400</f>
        <v/>
      </c>
      <c r="J401" s="20" t="str">
        <f t="shared" ref="J401:J402" si="4313">J400</f>
        <v/>
      </c>
      <c r="K401" s="20" t="str">
        <f t="shared" ref="K401:K402" si="4314">K400</f>
        <v>X</v>
      </c>
      <c r="L401" s="28" t="str">
        <f t="shared" ref="L401" si="4315">L400</f>
        <v/>
      </c>
      <c r="M401" s="21"/>
      <c r="N401" s="22" t="str">
        <f t="shared" ref="N401:N402" si="4316">LEFT(F401,FIND(" -",F401)-1)</f>
        <v>CB. 7.6.4</v>
      </c>
      <c r="O401" s="22" t="str">
        <f t="shared" ref="O401" si="4317">IF(ISERR(N401),D400,N401)</f>
        <v>CB. 7.6.4</v>
      </c>
      <c r="P401" s="22" t="str">
        <f t="shared" ref="P401:P402" si="4318">TRIM(F401&amp;"")</f>
        <v>CB. 7.6.4 -Yes</v>
      </c>
      <c r="Q401" s="22" t="str">
        <f t="shared" ref="Q401:Q402" si="4319">TRIM(G401&amp;"")</f>
        <v>None</v>
      </c>
      <c r="R401" s="9">
        <f t="shared" ref="R401:R402" si="4320">VLOOKUP(F401,$AI$2:$AM$5000,5,FALSE)</f>
        <v>2</v>
      </c>
      <c r="S401" s="9">
        <f t="shared" ref="S401:S402" si="4321">IF(ISNA(R401),0,R401)</f>
        <v>2</v>
      </c>
      <c r="T401" s="9">
        <f t="shared" ref="T401:T402" si="4322">VLOOKUP(F401,$AI$2:$AL$5000,4,FALSE)</f>
        <v>2</v>
      </c>
      <c r="U401" s="9">
        <f t="shared" ref="U401:U402" si="4323">IF(ISNA(T401),0,T401)</f>
        <v>2</v>
      </c>
      <c r="X401" s="9">
        <f t="shared" ref="X401:X402" si="4324">VLOOKUP(F401,$AI$2:$AL$5000,3,FALSE)</f>
        <v>5782952</v>
      </c>
      <c r="Y401" s="348"/>
      <c r="Z401" s="9">
        <f>SUM(Y$7:Y401)</f>
        <v>0</v>
      </c>
      <c r="AC401" s="349">
        <f t="shared" ref="AC401" si="4325">IF(ISNA(VLOOKUP(F401,$AI$2:$AS$5000,11,FALSE)),"", VLOOKUP(F401,$AI$2:$AS$5000,11,FALSE))</f>
        <v>0</v>
      </c>
      <c r="AI401" s="350" t="s">
        <v>2158</v>
      </c>
      <c r="AJ401" s="350">
        <v>1805059</v>
      </c>
      <c r="AK401" s="350">
        <v>5782993</v>
      </c>
      <c r="AL401" s="350">
        <v>2</v>
      </c>
      <c r="AM401" s="351">
        <v>2</v>
      </c>
      <c r="AN401" s="350">
        <v>21</v>
      </c>
      <c r="AO401" s="9">
        <v>1</v>
      </c>
      <c r="AP401" s="9">
        <v>0</v>
      </c>
      <c r="AQ401" s="9">
        <v>0</v>
      </c>
      <c r="AR401" s="9">
        <v>0</v>
      </c>
    </row>
    <row r="402" spans="1:50" ht="26.25" thickBot="1">
      <c r="A402" s="211">
        <f t="shared" si="4231"/>
        <v>0</v>
      </c>
      <c r="B402" s="23" t="str">
        <f t="shared" ref="B402:D402" si="4326">B400</f>
        <v>GGFV52FA</v>
      </c>
      <c r="C402" s="219" t="str">
        <f t="shared" si="4326"/>
        <v>Major Must</v>
      </c>
      <c r="D402" s="45" t="str">
        <f t="shared" si="4326"/>
        <v>CB. 7.6.4</v>
      </c>
      <c r="E402" s="24" t="str">
        <f>Labels!$C$104</f>
        <v>Answer 2 / Evidence</v>
      </c>
      <c r="F402" s="221"/>
      <c r="G402" s="222"/>
      <c r="H402" s="25" t="str">
        <f t="shared" si="4311"/>
        <v/>
      </c>
      <c r="I402" s="25" t="str">
        <f t="shared" si="4312"/>
        <v/>
      </c>
      <c r="J402" s="25" t="str">
        <f t="shared" si="4313"/>
        <v/>
      </c>
      <c r="K402" s="25" t="str">
        <f t="shared" si="4314"/>
        <v>X</v>
      </c>
      <c r="L402" s="27" t="str">
        <f t="shared" ref="L402" si="4327">L400</f>
        <v/>
      </c>
      <c r="M402" s="21"/>
      <c r="N402" s="22" t="e">
        <f t="shared" si="4316"/>
        <v>#VALUE!</v>
      </c>
      <c r="O402" s="22" t="str">
        <f t="shared" ref="O402" si="4328">IF(ISERR(N402),D400,N402)</f>
        <v>CB. 7.6.4</v>
      </c>
      <c r="P402" s="22" t="str">
        <f t="shared" si="4318"/>
        <v/>
      </c>
      <c r="Q402" s="22" t="str">
        <f t="shared" si="4319"/>
        <v/>
      </c>
      <c r="R402" s="9" t="e">
        <f t="shared" si="4320"/>
        <v>#N/A</v>
      </c>
      <c r="S402" s="9">
        <f t="shared" si="4321"/>
        <v>0</v>
      </c>
      <c r="T402" s="9" t="e">
        <f t="shared" si="4322"/>
        <v>#N/A</v>
      </c>
      <c r="U402" s="9">
        <f t="shared" si="4323"/>
        <v>0</v>
      </c>
      <c r="V402" s="9">
        <f t="shared" ref="V402" si="4329">IF(U402=0,U401,U402)</f>
        <v>2</v>
      </c>
      <c r="W402" s="346">
        <v>2</v>
      </c>
      <c r="X402" s="9" t="e">
        <f t="shared" si="4324"/>
        <v>#N/A</v>
      </c>
      <c r="Y402" s="348"/>
      <c r="Z402" s="9">
        <f>SUM(Y$7:Y402)</f>
        <v>0</v>
      </c>
      <c r="AE402" s="9">
        <f t="shared" ref="AE402" si="4330">MIN(AH402,V402)</f>
        <v>2</v>
      </c>
      <c r="AH402" s="9">
        <v>2</v>
      </c>
      <c r="AI402" s="350" t="s">
        <v>2159</v>
      </c>
      <c r="AJ402" s="350">
        <v>1805060</v>
      </c>
      <c r="AK402" s="350">
        <v>5782996</v>
      </c>
      <c r="AL402" s="350">
        <v>0</v>
      </c>
      <c r="AM402" s="351">
        <v>5</v>
      </c>
      <c r="AN402" s="350">
        <v>21</v>
      </c>
      <c r="AO402" s="9">
        <v>0</v>
      </c>
      <c r="AP402" s="9">
        <v>1</v>
      </c>
      <c r="AQ402" s="9">
        <v>0</v>
      </c>
      <c r="AR402" s="9">
        <v>0</v>
      </c>
      <c r="AU402" s="9">
        <v>0</v>
      </c>
      <c r="AV402" s="9">
        <f>U401</f>
        <v>2</v>
      </c>
    </row>
    <row r="403" spans="1:50">
      <c r="A403" s="211">
        <f t="shared" si="4231"/>
        <v>0</v>
      </c>
      <c r="B403" s="67" t="s">
        <v>1158</v>
      </c>
      <c r="C403" s="142" t="s">
        <v>1094</v>
      </c>
      <c r="D403" s="43" t="s">
        <v>2637</v>
      </c>
      <c r="E403" s="217" t="str">
        <f>Labels!$C$54</f>
        <v>Control Point</v>
      </c>
      <c r="F403" s="26" t="s">
        <v>2638</v>
      </c>
      <c r="G403" s="30" t="str">
        <f>IF(OR(ISERR(P404),ISERR(P405),ISERR(Q404),ISERR(Q405)),Labels!$C$94,Q403)</f>
        <v>Input Accepted</v>
      </c>
      <c r="H403" s="15" t="str">
        <f t="shared" ref="H403" si="4331">IF(F404&lt;&gt;"",IF(TRIM(VLOOKUP(F404,$AI$2:$AR$5000,8,FALSE))="1","X",""),"")</f>
        <v/>
      </c>
      <c r="I403" s="15" t="str">
        <f t="shared" ref="I403" si="4332">IF(F404&lt;&gt;"",IF(TRIM(VLOOKUP(F404,$AI$2:$AR$5000,9,FALSE))="1","X",""),"")</f>
        <v/>
      </c>
      <c r="J403" s="15" t="str">
        <f t="shared" ref="J403" si="4333">IF(TRIM(""&amp;G405)&lt;&gt;"","X","")</f>
        <v/>
      </c>
      <c r="K403" s="15" t="str">
        <f t="shared" ref="K403" si="4334">IF(TRIM(""&amp;G404)&lt;&gt;"","X","")</f>
        <v>X</v>
      </c>
      <c r="L403" s="31" t="str">
        <f>IF(G403&lt;&gt;Labels!$C$92,"X","")</f>
        <v/>
      </c>
      <c r="M403" s="16"/>
      <c r="N403" s="17">
        <v>1805043</v>
      </c>
      <c r="O403" s="17">
        <v>15573</v>
      </c>
      <c r="P403" s="17"/>
      <c r="Q403" s="22" t="str">
        <f>IF(F404="",Labels!$C$93,R403)</f>
        <v>Input Accepted</v>
      </c>
      <c r="R403" s="9" t="str">
        <f t="shared" ref="R403" si="4335"><![CDATA[IF(OR(O404&""<>D403&"",O405&""<>D403&""),"You are not allowed to copy cells in the answer column. Press Ctrl-z immediately to attempt to fix this error.",S403)]]></f>
        <v>Input Accepted</v>
      </c>
      <c r="S403" s="9" t="str">
        <f>IF(AND(OR(H403="X",S404=6,C403=Labels!$C$49,C403=Labels!$C$46,AX403="Y"),Q404=""),Labels!$C$95,T403)</f>
        <v>Input Accepted</v>
      </c>
      <c r="T403" s="345" t="str">
        <f>IF(OR(S405=6,AND(S405&gt;0,S404=6)),Labels!$C$96,IF(S405=1,Labels!$C$143,U403))</f>
        <v>Input Accepted</v>
      </c>
      <c r="U403" s="9" t="str">
        <f>IF(AND(S405&gt;0,U405&lt;=U404),Labels!C$97,V403)</f>
        <v>Input Accepted</v>
      </c>
      <c r="V403" s="9" t="str">
        <f>IF(AND(S405&gt;0,Q405=""),Labels!$C$98,W403)</f>
        <v>Input Accepted</v>
      </c>
      <c r="W403" s="9" t="str">
        <f>IF(AND(S405=0,Q405&lt;&gt;""),Labels!$C$99,Labels!$C$92)</f>
        <v>Input Accepted</v>
      </c>
      <c r="Y403" s="9">
        <f t="shared" ref="Y403" si="4336">IF(H403="X",1,0)</f>
        <v>0</v>
      </c>
      <c r="Z403" s="9">
        <f>SUM(Y$7:Y403)</f>
        <v>0</v>
      </c>
      <c r="AA403" s="9" t="str">
        <f t="shared" ref="AA403" si="4337">Q404</f>
        <v>None</v>
      </c>
      <c r="AB403" s="9">
        <f t="shared" ref="AB403" si="4338">VLOOKUP(P404,$AI$2:$AN$5000,6,FALSE)</f>
        <v>21</v>
      </c>
      <c r="AC403" s="9" t="str">
        <f t="shared" ref="AC403" si="4339">Q405</f>
        <v/>
      </c>
      <c r="AD403" s="9">
        <f t="shared" ref="AD403" si="4340">IF(TRIM(F404)="",1,0)</f>
        <v>0</v>
      </c>
      <c r="AF403" s="346">
        <f t="shared" ref="AF403" si="4341">SUM($AD$7:$AD$5000)</f>
        <v>0</v>
      </c>
      <c r="AG403" s="9">
        <f>IF(AND(H403="X",C403=Labels!C445),1,0)</f>
        <v>0</v>
      </c>
      <c r="AI403" s="350" t="s">
        <v>2160</v>
      </c>
      <c r="AJ403" s="350">
        <v>1805060</v>
      </c>
      <c r="AK403" s="350">
        <v>5782995</v>
      </c>
      <c r="AL403" s="350">
        <v>2</v>
      </c>
      <c r="AM403" s="351">
        <v>2</v>
      </c>
      <c r="AN403" s="350">
        <v>21</v>
      </c>
      <c r="AO403" s="9">
        <v>1</v>
      </c>
      <c r="AP403" s="9">
        <v>0</v>
      </c>
      <c r="AQ403" s="9">
        <v>0</v>
      </c>
      <c r="AR403" s="9">
        <v>0</v>
      </c>
      <c r="AX403" s="9" t="s">
        <v>664</v>
      </c>
    </row>
    <row r="404" spans="1:50" ht="25.5">
      <c r="A404" s="211">
        <f t="shared" si="4231"/>
        <v>0</v>
      </c>
      <c r="B404" s="18" t="s">
        <v>1158</v>
      </c>
      <c r="C404" s="218" t="str">
        <f t="shared" ref="C404" si="4342">C403</f>
        <v>Minor Must</v>
      </c>
      <c r="D404" s="44" t="str">
        <f t="shared" ref="D404" si="4343">D403</f>
        <v>CB. 7.6.5</v>
      </c>
      <c r="E404" s="19" t="str">
        <f>Labels!$C$103</f>
        <v>Answer 1 / Comment</v>
      </c>
      <c r="F404" s="62" t="str">
        <f>$AI$364</f>
        <v>CB. 7.6.5 -Yes</v>
      </c>
      <c r="G404" s="46" t="s">
        <v>2826</v>
      </c>
      <c r="H404" s="20" t="str">
        <f t="shared" ref="H404:H405" si="4344">H403</f>
        <v/>
      </c>
      <c r="I404" s="20" t="str">
        <f t="shared" ref="I404:I405" si="4345">I403</f>
        <v/>
      </c>
      <c r="J404" s="20" t="str">
        <f t="shared" ref="J404:J405" si="4346">J403</f>
        <v/>
      </c>
      <c r="K404" s="20" t="str">
        <f t="shared" ref="K404:K405" si="4347">K403</f>
        <v>X</v>
      </c>
      <c r="L404" s="28" t="str">
        <f t="shared" ref="L404" si="4348">L403</f>
        <v/>
      </c>
      <c r="M404" s="21"/>
      <c r="N404" s="22" t="str">
        <f t="shared" ref="N404:N405" si="4349">LEFT(F404,FIND(" -",F404)-1)</f>
        <v>CB. 7.6.5</v>
      </c>
      <c r="O404" s="22" t="str">
        <f t="shared" ref="O404" si="4350">IF(ISERR(N404),D403,N404)</f>
        <v>CB. 7.6.5</v>
      </c>
      <c r="P404" s="22" t="str">
        <f t="shared" ref="P404:P405" si="4351">TRIM(F404&amp;"")</f>
        <v>CB. 7.6.5 -Yes</v>
      </c>
      <c r="Q404" s="22" t="str">
        <f t="shared" ref="Q404:Q405" si="4352">TRIM(G404&amp;"")</f>
        <v>None</v>
      </c>
      <c r="R404" s="9">
        <f t="shared" ref="R404:R405" si="4353">VLOOKUP(F404,$AI$2:$AM$5000,5,FALSE)</f>
        <v>2</v>
      </c>
      <c r="S404" s="9">
        <f t="shared" ref="S404:S405" si="4354">IF(ISNA(R404),0,R404)</f>
        <v>2</v>
      </c>
      <c r="T404" s="9">
        <f t="shared" ref="T404:T405" si="4355">VLOOKUP(F404,$AI$2:$AL$5000,4,FALSE)</f>
        <v>2</v>
      </c>
      <c r="U404" s="9">
        <f t="shared" ref="U404:U405" si="4356">IF(ISNA(T404),0,T404)</f>
        <v>2</v>
      </c>
      <c r="X404" s="9">
        <f t="shared" ref="X404:X405" si="4357">VLOOKUP(F404,$AI$2:$AL$5000,3,FALSE)</f>
        <v>5782955</v>
      </c>
      <c r="Y404" s="348"/>
      <c r="Z404" s="9">
        <f>SUM(Y$7:Y404)</f>
        <v>0</v>
      </c>
      <c r="AC404" s="349">
        <f t="shared" ref="AC404" si="4358">IF(ISNA(VLOOKUP(F404,$AI$2:$AS$5000,11,FALSE)),"", VLOOKUP(F404,$AI$2:$AS$5000,11,FALSE))</f>
        <v>0</v>
      </c>
      <c r="AI404" s="350" t="s">
        <v>2161</v>
      </c>
      <c r="AJ404" s="350">
        <v>1805061</v>
      </c>
      <c r="AK404" s="350">
        <v>5782999</v>
      </c>
      <c r="AL404" s="350">
        <v>0</v>
      </c>
      <c r="AM404" s="351">
        <v>6</v>
      </c>
      <c r="AN404" s="350">
        <v>21</v>
      </c>
      <c r="AO404" s="9">
        <v>1</v>
      </c>
      <c r="AP404" s="9">
        <v>0</v>
      </c>
      <c r="AQ404" s="9">
        <v>1</v>
      </c>
      <c r="AR404" s="9">
        <v>0</v>
      </c>
    </row>
    <row r="405" spans="1:50" ht="26.25" thickBot="1">
      <c r="A405" s="211">
        <f t="shared" si="4231"/>
        <v>0</v>
      </c>
      <c r="B405" s="23" t="str">
        <f t="shared" ref="B405:D405" si="4359">B403</f>
        <v>GGFV52FA</v>
      </c>
      <c r="C405" s="219" t="str">
        <f t="shared" si="4359"/>
        <v>Minor Must</v>
      </c>
      <c r="D405" s="45" t="str">
        <f t="shared" si="4359"/>
        <v>CB. 7.6.5</v>
      </c>
      <c r="E405" s="24" t="str">
        <f>Labels!$C$104</f>
        <v>Answer 2 / Evidence</v>
      </c>
      <c r="F405" s="221"/>
      <c r="G405" s="222"/>
      <c r="H405" s="25" t="str">
        <f t="shared" si="4344"/>
        <v/>
      </c>
      <c r="I405" s="25" t="str">
        <f t="shared" si="4345"/>
        <v/>
      </c>
      <c r="J405" s="25" t="str">
        <f t="shared" si="4346"/>
        <v/>
      </c>
      <c r="K405" s="25" t="str">
        <f t="shared" si="4347"/>
        <v>X</v>
      </c>
      <c r="L405" s="27" t="str">
        <f t="shared" ref="L405" si="4360">L403</f>
        <v/>
      </c>
      <c r="M405" s="21"/>
      <c r="N405" s="22" t="e">
        <f t="shared" si="4349"/>
        <v>#VALUE!</v>
      </c>
      <c r="O405" s="22" t="str">
        <f t="shared" ref="O405" si="4361">IF(ISERR(N405),D403,N405)</f>
        <v>CB. 7.6.5</v>
      </c>
      <c r="P405" s="22" t="str">
        <f t="shared" si="4351"/>
        <v/>
      </c>
      <c r="Q405" s="22" t="str">
        <f t="shared" si="4352"/>
        <v/>
      </c>
      <c r="R405" s="9" t="e">
        <f t="shared" si="4353"/>
        <v>#N/A</v>
      </c>
      <c r="S405" s="9">
        <f t="shared" si="4354"/>
        <v>0</v>
      </c>
      <c r="T405" s="9" t="e">
        <f t="shared" si="4355"/>
        <v>#N/A</v>
      </c>
      <c r="U405" s="9">
        <f t="shared" si="4356"/>
        <v>0</v>
      </c>
      <c r="V405" s="9">
        <f t="shared" ref="V405" si="4362">IF(U405=0,U404,U405)</f>
        <v>2</v>
      </c>
      <c r="W405" s="346">
        <v>2</v>
      </c>
      <c r="X405" s="9" t="e">
        <f t="shared" si="4357"/>
        <v>#N/A</v>
      </c>
      <c r="Y405" s="348"/>
      <c r="Z405" s="9">
        <f>SUM(Y$7:Y405)</f>
        <v>0</v>
      </c>
      <c r="AE405" s="9">
        <f t="shared" ref="AE405" si="4363">MIN(AH405,V405)</f>
        <v>2</v>
      </c>
      <c r="AH405" s="9">
        <v>2</v>
      </c>
      <c r="AI405" s="350" t="s">
        <v>2162</v>
      </c>
      <c r="AJ405" s="350">
        <v>1805061</v>
      </c>
      <c r="AK405" s="350">
        <v>5782998</v>
      </c>
      <c r="AL405" s="350">
        <v>0</v>
      </c>
      <c r="AM405" s="351">
        <v>5</v>
      </c>
      <c r="AN405" s="350">
        <v>21</v>
      </c>
      <c r="AO405" s="9">
        <v>0</v>
      </c>
      <c r="AP405" s="9">
        <v>1</v>
      </c>
      <c r="AQ405" s="9">
        <v>0</v>
      </c>
      <c r="AR405" s="9">
        <v>0</v>
      </c>
      <c r="AU405" s="9">
        <v>0</v>
      </c>
      <c r="AV405" s="9">
        <f>U404</f>
        <v>2</v>
      </c>
    </row>
    <row r="406" spans="1:50" ht="38.25">
      <c r="A406" s="211">
        <f t="shared" si="4231"/>
        <v>0</v>
      </c>
      <c r="B406" s="67" t="s">
        <v>1158</v>
      </c>
      <c r="C406" s="142" t="s">
        <v>1094</v>
      </c>
      <c r="D406" s="43" t="s">
        <v>2639</v>
      </c>
      <c r="E406" s="217" t="str">
        <f>Labels!$C$54</f>
        <v>Control Point</v>
      </c>
      <c r="F406" s="26" t="s">
        <v>2640</v>
      </c>
      <c r="G406" s="30" t="str">
        <f>IF(OR(ISERR(P407),ISERR(P408),ISERR(Q407),ISERR(Q408)),Labels!$C$94,Q406)</f>
        <v>Input Accepted</v>
      </c>
      <c r="H406" s="15" t="str">
        <f t="shared" ref="H406" si="4364">IF(F407&lt;&gt;"",IF(TRIM(VLOOKUP(F407,$AI$2:$AR$5000,8,FALSE))="1","X",""),"")</f>
        <v/>
      </c>
      <c r="I406" s="15" t="str">
        <f t="shared" ref="I406" si="4365">IF(F407&lt;&gt;"",IF(TRIM(VLOOKUP(F407,$AI$2:$AR$5000,9,FALSE))="1","X",""),"")</f>
        <v/>
      </c>
      <c r="J406" s="15" t="str">
        <f t="shared" ref="J406" si="4366">IF(TRIM(""&amp;G408)&lt;&gt;"","X","")</f>
        <v/>
      </c>
      <c r="K406" s="15" t="str">
        <f t="shared" ref="K406" si="4367">IF(TRIM(""&amp;G407)&lt;&gt;"","X","")</f>
        <v>X</v>
      </c>
      <c r="L406" s="31" t="str">
        <f>IF(G406&lt;&gt;Labels!$C$92,"X","")</f>
        <v/>
      </c>
      <c r="M406" s="16"/>
      <c r="N406" s="17">
        <v>1805044</v>
      </c>
      <c r="O406" s="17">
        <v>15573</v>
      </c>
      <c r="P406" s="17"/>
      <c r="Q406" s="22" t="str">
        <f>IF(F407="",Labels!$C$93,R406)</f>
        <v>Input Accepted</v>
      </c>
      <c r="R406" s="9" t="str">
        <f t="shared" ref="R406" si="4368"><![CDATA[IF(OR(O407&""<>D406&"",O408&""<>D406&""),"You are not allowed to copy cells in the answer column. Press Ctrl-z immediately to attempt to fix this error.",S406)]]></f>
        <v>Input Accepted</v>
      </c>
      <c r="S406" s="9" t="str">
        <f>IF(AND(OR(H406="X",S407=6,C406=Labels!$C$49,C406=Labels!$C$46,AX406="Y"),Q407=""),Labels!$C$95,T406)</f>
        <v>Input Accepted</v>
      </c>
      <c r="T406" s="345" t="str">
        <f>IF(OR(S408=6,AND(S408&gt;0,S407=6)),Labels!$C$96,IF(S408=1,Labels!$C$143,U406))</f>
        <v>Input Accepted</v>
      </c>
      <c r="U406" s="9" t="str">
        <f>IF(AND(S408&gt;0,U408&lt;=U407),Labels!C$97,V406)</f>
        <v>Input Accepted</v>
      </c>
      <c r="V406" s="9" t="str">
        <f>IF(AND(S408&gt;0,Q408=""),Labels!$C$98,W406)</f>
        <v>Input Accepted</v>
      </c>
      <c r="W406" s="9" t="str">
        <f>IF(AND(S408=0,Q408&lt;&gt;""),Labels!$C$99,Labels!$C$92)</f>
        <v>Input Accepted</v>
      </c>
      <c r="Y406" s="9">
        <f t="shared" ref="Y406" si="4369">IF(H406="X",1,0)</f>
        <v>0</v>
      </c>
      <c r="Z406" s="9">
        <f>SUM(Y$7:Y406)</f>
        <v>0</v>
      </c>
      <c r="AA406" s="9" t="str">
        <f t="shared" ref="AA406" si="4370">Q407</f>
        <v>None</v>
      </c>
      <c r="AB406" s="9">
        <f t="shared" ref="AB406" si="4371">VLOOKUP(P407,$AI$2:$AN$5000,6,FALSE)</f>
        <v>21</v>
      </c>
      <c r="AC406" s="9" t="str">
        <f t="shared" ref="AC406" si="4372">Q408</f>
        <v/>
      </c>
      <c r="AD406" s="9">
        <f t="shared" ref="AD406" si="4373">IF(TRIM(F407)="",1,0)</f>
        <v>0</v>
      </c>
      <c r="AF406" s="346">
        <f t="shared" ref="AF406" si="4374">SUM($AD$7:$AD$5000)</f>
        <v>0</v>
      </c>
      <c r="AG406" s="9">
        <f>IF(AND(H406="X",C406=Labels!C448),1,0)</f>
        <v>0</v>
      </c>
      <c r="AI406" s="350" t="s">
        <v>2163</v>
      </c>
      <c r="AJ406" s="350">
        <v>1805061</v>
      </c>
      <c r="AK406" s="350">
        <v>5782997</v>
      </c>
      <c r="AL406" s="350">
        <v>2</v>
      </c>
      <c r="AM406" s="351">
        <v>2</v>
      </c>
      <c r="AN406" s="350">
        <v>21</v>
      </c>
      <c r="AO406" s="9">
        <v>1</v>
      </c>
      <c r="AP406" s="9">
        <v>0</v>
      </c>
      <c r="AQ406" s="9">
        <v>0</v>
      </c>
      <c r="AR406" s="9">
        <v>0</v>
      </c>
      <c r="AX406" s="9" t="s">
        <v>664</v>
      </c>
    </row>
    <row r="407" spans="1:50" ht="25.5">
      <c r="A407" s="211">
        <f t="shared" si="4231"/>
        <v>0</v>
      </c>
      <c r="B407" s="18" t="s">
        <v>1158</v>
      </c>
      <c r="C407" s="218" t="str">
        <f t="shared" ref="C407" si="4375">C406</f>
        <v>Minor Must</v>
      </c>
      <c r="D407" s="44" t="str">
        <f t="shared" ref="D407" si="4376">D406</f>
        <v>CB. 7.6.6</v>
      </c>
      <c r="E407" s="19" t="str">
        <f>Labels!$C$103</f>
        <v>Answer 1 / Comment</v>
      </c>
      <c r="F407" s="62" t="str">
        <f>$AI$367</f>
        <v>CB. 7.6.6 -Yes</v>
      </c>
      <c r="G407" s="46" t="s">
        <v>2826</v>
      </c>
      <c r="H407" s="20" t="str">
        <f t="shared" ref="H407:H408" si="4377">H406</f>
        <v/>
      </c>
      <c r="I407" s="20" t="str">
        <f t="shared" ref="I407:I408" si="4378">I406</f>
        <v/>
      </c>
      <c r="J407" s="20" t="str">
        <f t="shared" ref="J407:J408" si="4379">J406</f>
        <v/>
      </c>
      <c r="K407" s="20" t="str">
        <f t="shared" ref="K407:K408" si="4380">K406</f>
        <v>X</v>
      </c>
      <c r="L407" s="28" t="str">
        <f t="shared" ref="L407" si="4381">L406</f>
        <v/>
      </c>
      <c r="M407" s="21"/>
      <c r="N407" s="22" t="str">
        <f t="shared" ref="N407:N408" si="4382">LEFT(F407,FIND(" -",F407)-1)</f>
        <v>CB. 7.6.6</v>
      </c>
      <c r="O407" s="22" t="str">
        <f t="shared" ref="O407" si="4383">IF(ISERR(N407),D406,N407)</f>
        <v>CB. 7.6.6</v>
      </c>
      <c r="P407" s="22" t="str">
        <f t="shared" ref="P407:P408" si="4384">TRIM(F407&amp;"")</f>
        <v>CB. 7.6.6 -Yes</v>
      </c>
      <c r="Q407" s="22" t="str">
        <f t="shared" ref="Q407:Q408" si="4385">TRIM(G407&amp;"")</f>
        <v>None</v>
      </c>
      <c r="R407" s="9">
        <f t="shared" ref="R407:R408" si="4386">VLOOKUP(F407,$AI$2:$AM$5000,5,FALSE)</f>
        <v>2</v>
      </c>
      <c r="S407" s="9">
        <f t="shared" ref="S407:S408" si="4387">IF(ISNA(R407),0,R407)</f>
        <v>2</v>
      </c>
      <c r="T407" s="9">
        <f t="shared" ref="T407:T408" si="4388">VLOOKUP(F407,$AI$2:$AL$5000,4,FALSE)</f>
        <v>2</v>
      </c>
      <c r="U407" s="9">
        <f t="shared" ref="U407:U408" si="4389">IF(ISNA(T407),0,T407)</f>
        <v>2</v>
      </c>
      <c r="X407" s="9">
        <f t="shared" ref="X407:X408" si="4390">VLOOKUP(F407,$AI$2:$AL$5000,3,FALSE)</f>
        <v>5782958</v>
      </c>
      <c r="Y407" s="348"/>
      <c r="Z407" s="9">
        <f>SUM(Y$7:Y407)</f>
        <v>0</v>
      </c>
      <c r="AC407" s="349">
        <f t="shared" ref="AC407" si="4391">IF(ISNA(VLOOKUP(F407,$AI$2:$AS$5000,11,FALSE)),"", VLOOKUP(F407,$AI$2:$AS$5000,11,FALSE))</f>
        <v>0</v>
      </c>
      <c r="AI407" s="350" t="s">
        <v>2164</v>
      </c>
      <c r="AJ407" s="350">
        <v>1805062</v>
      </c>
      <c r="AK407" s="350">
        <v>5783002</v>
      </c>
      <c r="AL407" s="350">
        <v>0</v>
      </c>
      <c r="AM407" s="351">
        <v>6</v>
      </c>
      <c r="AN407" s="350">
        <v>21</v>
      </c>
      <c r="AO407" s="9">
        <v>1</v>
      </c>
      <c r="AP407" s="9">
        <v>0</v>
      </c>
      <c r="AQ407" s="9">
        <v>1</v>
      </c>
      <c r="AR407" s="9">
        <v>0</v>
      </c>
    </row>
    <row r="408" spans="1:50" ht="26.25" thickBot="1">
      <c r="A408" s="211">
        <f t="shared" si="4231"/>
        <v>0</v>
      </c>
      <c r="B408" s="23" t="str">
        <f t="shared" ref="B408:D408" si="4392">B406</f>
        <v>GGFV52FA</v>
      </c>
      <c r="C408" s="219" t="str">
        <f t="shared" si="4392"/>
        <v>Minor Must</v>
      </c>
      <c r="D408" s="45" t="str">
        <f t="shared" si="4392"/>
        <v>CB. 7.6.6</v>
      </c>
      <c r="E408" s="24" t="str">
        <f>Labels!$C$104</f>
        <v>Answer 2 / Evidence</v>
      </c>
      <c r="F408" s="221"/>
      <c r="G408" s="222"/>
      <c r="H408" s="25" t="str">
        <f t="shared" si="4377"/>
        <v/>
      </c>
      <c r="I408" s="25" t="str">
        <f t="shared" si="4378"/>
        <v/>
      </c>
      <c r="J408" s="25" t="str">
        <f t="shared" si="4379"/>
        <v/>
      </c>
      <c r="K408" s="25" t="str">
        <f t="shared" si="4380"/>
        <v>X</v>
      </c>
      <c r="L408" s="27" t="str">
        <f t="shared" ref="L408" si="4393">L406</f>
        <v/>
      </c>
      <c r="M408" s="21"/>
      <c r="N408" s="22" t="e">
        <f t="shared" si="4382"/>
        <v>#VALUE!</v>
      </c>
      <c r="O408" s="22" t="str">
        <f t="shared" ref="O408" si="4394">IF(ISERR(N408),D406,N408)</f>
        <v>CB. 7.6.6</v>
      </c>
      <c r="P408" s="22" t="str">
        <f t="shared" si="4384"/>
        <v/>
      </c>
      <c r="Q408" s="22" t="str">
        <f t="shared" si="4385"/>
        <v/>
      </c>
      <c r="R408" s="9" t="e">
        <f t="shared" si="4386"/>
        <v>#N/A</v>
      </c>
      <c r="S408" s="9">
        <f t="shared" si="4387"/>
        <v>0</v>
      </c>
      <c r="T408" s="9" t="e">
        <f t="shared" si="4388"/>
        <v>#N/A</v>
      </c>
      <c r="U408" s="9">
        <f t="shared" si="4389"/>
        <v>0</v>
      </c>
      <c r="V408" s="9">
        <f t="shared" ref="V408" si="4395">IF(U408=0,U407,U408)</f>
        <v>2</v>
      </c>
      <c r="W408" s="346">
        <v>2</v>
      </c>
      <c r="X408" s="9" t="e">
        <f t="shared" si="4390"/>
        <v>#N/A</v>
      </c>
      <c r="Y408" s="348"/>
      <c r="Z408" s="9">
        <f>SUM(Y$7:Y408)</f>
        <v>0</v>
      </c>
      <c r="AE408" s="9">
        <f t="shared" ref="AE408" si="4396">MIN(AH408,V408)</f>
        <v>2</v>
      </c>
      <c r="AH408" s="9">
        <v>2</v>
      </c>
      <c r="AI408" s="350" t="s">
        <v>2165</v>
      </c>
      <c r="AJ408" s="350">
        <v>1805062</v>
      </c>
      <c r="AK408" s="350">
        <v>5783001</v>
      </c>
      <c r="AL408" s="350">
        <v>0</v>
      </c>
      <c r="AM408" s="351">
        <v>5</v>
      </c>
      <c r="AN408" s="350">
        <v>21</v>
      </c>
      <c r="AO408" s="9">
        <v>0</v>
      </c>
      <c r="AP408" s="9">
        <v>1</v>
      </c>
      <c r="AQ408" s="9">
        <v>0</v>
      </c>
      <c r="AR408" s="9">
        <v>0</v>
      </c>
      <c r="AU408" s="9">
        <v>0</v>
      </c>
      <c r="AV408" s="9">
        <f>U407</f>
        <v>2</v>
      </c>
    </row>
    <row r="409" spans="1:50" ht="25.5">
      <c r="A409" s="211">
        <f t="shared" si="4231"/>
        <v>0</v>
      </c>
      <c r="B409" s="67" t="s">
        <v>1158</v>
      </c>
      <c r="C409" s="142" t="s">
        <v>1093</v>
      </c>
      <c r="D409" s="43" t="s">
        <v>2641</v>
      </c>
      <c r="E409" s="217" t="str">
        <f>Labels!$C$54</f>
        <v>Control Point</v>
      </c>
      <c r="F409" s="26" t="s">
        <v>2642</v>
      </c>
      <c r="G409" s="30" t="str">
        <f>IF(OR(ISERR(P410),ISERR(P411),ISERR(Q410),ISERR(Q411)),Labels!$C$94,Q409)</f>
        <v>Input Accepted</v>
      </c>
      <c r="H409" s="15" t="str">
        <f t="shared" ref="H409" si="4397">IF(F410&lt;&gt;"",IF(TRIM(VLOOKUP(F410,$AI$2:$AR$5000,8,FALSE))="1","X",""),"")</f>
        <v/>
      </c>
      <c r="I409" s="15" t="str">
        <f t="shared" ref="I409" si="4398">IF(F410&lt;&gt;"",IF(TRIM(VLOOKUP(F410,$AI$2:$AR$5000,9,FALSE))="1","X",""),"")</f>
        <v/>
      </c>
      <c r="J409" s="15" t="str">
        <f t="shared" ref="J409" si="4399">IF(TRIM(""&amp;G411)&lt;&gt;"","X","")</f>
        <v/>
      </c>
      <c r="K409" s="15" t="str">
        <f t="shared" ref="K409" si="4400">IF(TRIM(""&amp;G410)&lt;&gt;"","X","")</f>
        <v>X</v>
      </c>
      <c r="L409" s="31" t="str">
        <f>IF(G409&lt;&gt;Labels!$C$92,"X","")</f>
        <v/>
      </c>
      <c r="M409" s="16"/>
      <c r="N409" s="17">
        <v>1805045</v>
      </c>
      <c r="O409" s="17">
        <v>15573</v>
      </c>
      <c r="P409" s="17"/>
      <c r="Q409" s="22" t="str">
        <f>IF(F410="",Labels!$C$93,R409)</f>
        <v>Input Accepted</v>
      </c>
      <c r="R409" s="9" t="str">
        <f t="shared" ref="R409" si="4401"><![CDATA[IF(OR(O410&""<>D409&"",O411&""<>D409&""),"You are not allowed to copy cells in the answer column. Press Ctrl-z immediately to attempt to fix this error.",S409)]]></f>
        <v>Input Accepted</v>
      </c>
      <c r="S409" s="9" t="str">
        <f>IF(AND(OR(H409="X",S410=6,C409=Labels!$C$49,C409=Labels!$C$46,AX409="Y"),Q410=""),Labels!$C$95,T409)</f>
        <v>Input Accepted</v>
      </c>
      <c r="T409" s="345" t="str">
        <f>IF(OR(S411=6,AND(S411&gt;0,S410=6)),Labels!$C$96,IF(S411=1,Labels!$C$143,U409))</f>
        <v>Input Accepted</v>
      </c>
      <c r="U409" s="9" t="str">
        <f>IF(AND(S411&gt;0,U411&lt;=U410),Labels!C$97,V409)</f>
        <v>Input Accepted</v>
      </c>
      <c r="V409" s="9" t="str">
        <f>IF(AND(S411&gt;0,Q411=""),Labels!$C$98,W409)</f>
        <v>Input Accepted</v>
      </c>
      <c r="W409" s="9" t="str">
        <f>IF(AND(S411=0,Q411&lt;&gt;""),Labels!$C$99,Labels!$C$92)</f>
        <v>Input Accepted</v>
      </c>
      <c r="Y409" s="9">
        <f t="shared" ref="Y409" si="4402">IF(H409="X",1,0)</f>
        <v>0</v>
      </c>
      <c r="Z409" s="9">
        <f>SUM(Y$7:Y409)</f>
        <v>0</v>
      </c>
      <c r="AA409" s="9" t="str">
        <f t="shared" ref="AA409" si="4403">Q410</f>
        <v>None</v>
      </c>
      <c r="AB409" s="9">
        <f t="shared" ref="AB409" si="4404">VLOOKUP(P410,$AI$2:$AN$5000,6,FALSE)</f>
        <v>21</v>
      </c>
      <c r="AC409" s="9" t="str">
        <f t="shared" ref="AC409" si="4405">Q411</f>
        <v/>
      </c>
      <c r="AD409" s="9">
        <f t="shared" ref="AD409" si="4406">IF(TRIM(F410)="",1,0)</f>
        <v>0</v>
      </c>
      <c r="AF409" s="346">
        <f t="shared" ref="AF409" si="4407">SUM($AD$7:$AD$5000)</f>
        <v>0</v>
      </c>
      <c r="AG409" s="9">
        <f>IF(AND(H409="X",C409=Labels!C451),1,0)</f>
        <v>0</v>
      </c>
      <c r="AI409" s="350" t="s">
        <v>2166</v>
      </c>
      <c r="AJ409" s="350">
        <v>1805062</v>
      </c>
      <c r="AK409" s="350">
        <v>5783000</v>
      </c>
      <c r="AL409" s="350">
        <v>2</v>
      </c>
      <c r="AM409" s="351">
        <v>2</v>
      </c>
      <c r="AN409" s="350">
        <v>21</v>
      </c>
      <c r="AO409" s="9">
        <v>1</v>
      </c>
      <c r="AP409" s="9">
        <v>0</v>
      </c>
      <c r="AQ409" s="9">
        <v>0</v>
      </c>
      <c r="AR409" s="9">
        <v>0</v>
      </c>
      <c r="AX409" s="9" t="s">
        <v>664</v>
      </c>
    </row>
    <row r="410" spans="1:50" ht="25.5">
      <c r="A410" s="211">
        <f t="shared" si="4231"/>
        <v>0</v>
      </c>
      <c r="B410" s="18" t="s">
        <v>1158</v>
      </c>
      <c r="C410" s="218" t="str">
        <f t="shared" ref="C410" si="4408">C409</f>
        <v>Major Must</v>
      </c>
      <c r="D410" s="44" t="str">
        <f t="shared" ref="D410" si="4409">D409</f>
        <v>CB. 7.6.7</v>
      </c>
      <c r="E410" s="19" t="str">
        <f>Labels!$C$103</f>
        <v>Answer 1 / Comment</v>
      </c>
      <c r="F410" s="62" t="str">
        <f>$AI$370</f>
        <v>CB. 7.6.7 -Yes</v>
      </c>
      <c r="G410" s="46" t="s">
        <v>2826</v>
      </c>
      <c r="H410" s="20" t="str">
        <f t="shared" ref="H410:H411" si="4410">H409</f>
        <v/>
      </c>
      <c r="I410" s="20" t="str">
        <f t="shared" ref="I410:I411" si="4411">I409</f>
        <v/>
      </c>
      <c r="J410" s="20" t="str">
        <f t="shared" ref="J410:J411" si="4412">J409</f>
        <v/>
      </c>
      <c r="K410" s="20" t="str">
        <f t="shared" ref="K410:K411" si="4413">K409</f>
        <v>X</v>
      </c>
      <c r="L410" s="28" t="str">
        <f t="shared" ref="L410" si="4414">L409</f>
        <v/>
      </c>
      <c r="M410" s="21"/>
      <c r="N410" s="22" t="str">
        <f t="shared" ref="N410:N411" si="4415">LEFT(F410,FIND(" -",F410)-1)</f>
        <v>CB. 7.6.7</v>
      </c>
      <c r="O410" s="22" t="str">
        <f t="shared" ref="O410" si="4416">IF(ISERR(N410),D409,N410)</f>
        <v>CB. 7.6.7</v>
      </c>
      <c r="P410" s="22" t="str">
        <f t="shared" ref="P410:P411" si="4417">TRIM(F410&amp;"")</f>
        <v>CB. 7.6.7 -Yes</v>
      </c>
      <c r="Q410" s="22" t="str">
        <f t="shared" ref="Q410:Q411" si="4418">TRIM(G410&amp;"")</f>
        <v>None</v>
      </c>
      <c r="R410" s="9">
        <f t="shared" ref="R410:R411" si="4419">VLOOKUP(F410,$AI$2:$AM$5000,5,FALSE)</f>
        <v>2</v>
      </c>
      <c r="S410" s="9">
        <f t="shared" ref="S410:S411" si="4420">IF(ISNA(R410),0,R410)</f>
        <v>2</v>
      </c>
      <c r="T410" s="9">
        <f t="shared" ref="T410:T411" si="4421">VLOOKUP(F410,$AI$2:$AL$5000,4,FALSE)</f>
        <v>2</v>
      </c>
      <c r="U410" s="9">
        <f t="shared" ref="U410:U411" si="4422">IF(ISNA(T410),0,T410)</f>
        <v>2</v>
      </c>
      <c r="X410" s="9">
        <f t="shared" ref="X410:X411" si="4423">VLOOKUP(F410,$AI$2:$AL$5000,3,FALSE)</f>
        <v>5782961</v>
      </c>
      <c r="Y410" s="348"/>
      <c r="Z410" s="9">
        <f>SUM(Y$7:Y410)</f>
        <v>0</v>
      </c>
      <c r="AC410" s="349">
        <f t="shared" ref="AC410" si="4424">IF(ISNA(VLOOKUP(F410,$AI$2:$AS$5000,11,FALSE)),"", VLOOKUP(F410,$AI$2:$AS$5000,11,FALSE))</f>
        <v>0</v>
      </c>
      <c r="AI410" s="350" t="s">
        <v>2167</v>
      </c>
      <c r="AJ410" s="350">
        <v>1805063</v>
      </c>
      <c r="AK410" s="350">
        <v>5783005</v>
      </c>
      <c r="AL410" s="350">
        <v>0</v>
      </c>
      <c r="AM410" s="351">
        <v>6</v>
      </c>
      <c r="AN410" s="350">
        <v>21</v>
      </c>
      <c r="AO410" s="9">
        <v>1</v>
      </c>
      <c r="AP410" s="9">
        <v>0</v>
      </c>
      <c r="AQ410" s="9">
        <v>1</v>
      </c>
      <c r="AR410" s="9">
        <v>0</v>
      </c>
    </row>
    <row r="411" spans="1:50" ht="26.25" thickBot="1">
      <c r="A411" s="211">
        <f t="shared" si="4231"/>
        <v>0</v>
      </c>
      <c r="B411" s="23" t="str">
        <f t="shared" ref="B411:D411" si="4425">B409</f>
        <v>GGFV52FA</v>
      </c>
      <c r="C411" s="219" t="str">
        <f t="shared" si="4425"/>
        <v>Major Must</v>
      </c>
      <c r="D411" s="45" t="str">
        <f t="shared" si="4425"/>
        <v>CB. 7.6.7</v>
      </c>
      <c r="E411" s="24" t="str">
        <f>Labels!$C$104</f>
        <v>Answer 2 / Evidence</v>
      </c>
      <c r="F411" s="221"/>
      <c r="G411" s="222"/>
      <c r="H411" s="25" t="str">
        <f t="shared" si="4410"/>
        <v/>
      </c>
      <c r="I411" s="25" t="str">
        <f t="shared" si="4411"/>
        <v/>
      </c>
      <c r="J411" s="25" t="str">
        <f t="shared" si="4412"/>
        <v/>
      </c>
      <c r="K411" s="25" t="str">
        <f t="shared" si="4413"/>
        <v>X</v>
      </c>
      <c r="L411" s="27" t="str">
        <f t="shared" ref="L411" si="4426">L409</f>
        <v/>
      </c>
      <c r="M411" s="21"/>
      <c r="N411" s="22" t="e">
        <f t="shared" si="4415"/>
        <v>#VALUE!</v>
      </c>
      <c r="O411" s="22" t="str">
        <f t="shared" ref="O411" si="4427">IF(ISERR(N411),D409,N411)</f>
        <v>CB. 7.6.7</v>
      </c>
      <c r="P411" s="22" t="str">
        <f t="shared" si="4417"/>
        <v/>
      </c>
      <c r="Q411" s="22" t="str">
        <f t="shared" si="4418"/>
        <v/>
      </c>
      <c r="R411" s="9" t="e">
        <f t="shared" si="4419"/>
        <v>#N/A</v>
      </c>
      <c r="S411" s="9">
        <f t="shared" si="4420"/>
        <v>0</v>
      </c>
      <c r="T411" s="9" t="e">
        <f t="shared" si="4421"/>
        <v>#N/A</v>
      </c>
      <c r="U411" s="9">
        <f t="shared" si="4422"/>
        <v>0</v>
      </c>
      <c r="V411" s="9">
        <f t="shared" ref="V411" si="4428">IF(U411=0,U410,U411)</f>
        <v>2</v>
      </c>
      <c r="W411" s="346">
        <v>2</v>
      </c>
      <c r="X411" s="9" t="e">
        <f t="shared" si="4423"/>
        <v>#N/A</v>
      </c>
      <c r="Y411" s="348"/>
      <c r="Z411" s="9">
        <f>SUM(Y$7:Y411)</f>
        <v>0</v>
      </c>
      <c r="AE411" s="9">
        <f t="shared" ref="AE411" si="4429">MIN(AH411,V411)</f>
        <v>2</v>
      </c>
      <c r="AH411" s="9">
        <v>2</v>
      </c>
      <c r="AI411" s="350" t="s">
        <v>2168</v>
      </c>
      <c r="AJ411" s="350">
        <v>1805063</v>
      </c>
      <c r="AK411" s="350">
        <v>5783004</v>
      </c>
      <c r="AL411" s="350">
        <v>0</v>
      </c>
      <c r="AM411" s="351">
        <v>5</v>
      </c>
      <c r="AN411" s="350">
        <v>21</v>
      </c>
      <c r="AO411" s="9">
        <v>0</v>
      </c>
      <c r="AP411" s="9">
        <v>1</v>
      </c>
      <c r="AQ411" s="9">
        <v>0</v>
      </c>
      <c r="AR411" s="9">
        <v>0</v>
      </c>
      <c r="AU411" s="9">
        <v>0</v>
      </c>
      <c r="AV411" s="9">
        <f>U410</f>
        <v>2</v>
      </c>
    </row>
    <row r="412" spans="1:50" ht="51">
      <c r="A412" s="211">
        <f t="shared" si="4231"/>
        <v>0</v>
      </c>
      <c r="B412" s="67" t="s">
        <v>1158</v>
      </c>
      <c r="C412" s="142" t="s">
        <v>1093</v>
      </c>
      <c r="D412" s="43" t="s">
        <v>2643</v>
      </c>
      <c r="E412" s="217" t="str">
        <f>Labels!$C$54</f>
        <v>Control Point</v>
      </c>
      <c r="F412" s="26" t="s">
        <v>2644</v>
      </c>
      <c r="G412" s="30" t="str">
        <f>IF(OR(ISERR(P413),ISERR(P414),ISERR(Q413),ISERR(Q414)),Labels!$C$94,Q412)</f>
        <v>Input Accepted</v>
      </c>
      <c r="H412" s="15" t="str">
        <f t="shared" ref="H412" si="4430">IF(F413&lt;&gt;"",IF(TRIM(VLOOKUP(F413,$AI$2:$AR$5000,8,FALSE))="1","X",""),"")</f>
        <v/>
      </c>
      <c r="I412" s="15" t="str">
        <f t="shared" ref="I412" si="4431">IF(F413&lt;&gt;"",IF(TRIM(VLOOKUP(F413,$AI$2:$AR$5000,9,FALSE))="1","X",""),"")</f>
        <v/>
      </c>
      <c r="J412" s="15" t="str">
        <f t="shared" ref="J412" si="4432">IF(TRIM(""&amp;G414)&lt;&gt;"","X","")</f>
        <v/>
      </c>
      <c r="K412" s="15" t="str">
        <f t="shared" ref="K412" si="4433">IF(TRIM(""&amp;G413)&lt;&gt;"","X","")</f>
        <v>X</v>
      </c>
      <c r="L412" s="31" t="str">
        <f>IF(G412&lt;&gt;Labels!$C$92,"X","")</f>
        <v/>
      </c>
      <c r="M412" s="16"/>
      <c r="N412" s="17">
        <v>1805046</v>
      </c>
      <c r="O412" s="17">
        <v>15573</v>
      </c>
      <c r="P412" s="17"/>
      <c r="Q412" s="22" t="str">
        <f>IF(F413="",Labels!$C$93,R412)</f>
        <v>Input Accepted</v>
      </c>
      <c r="R412" s="9" t="str">
        <f t="shared" ref="R412" si="4434"><![CDATA[IF(OR(O413&""<>D412&"",O414&""<>D412&""),"You are not allowed to copy cells in the answer column. Press Ctrl-z immediately to attempt to fix this error.",S412)]]></f>
        <v>Input Accepted</v>
      </c>
      <c r="S412" s="9" t="str">
        <f>IF(AND(OR(H412="X",S413=6,C412=Labels!$C$49,C412=Labels!$C$46,AX412="Y"),Q413=""),Labels!$C$95,T412)</f>
        <v>Input Accepted</v>
      </c>
      <c r="T412" s="345" t="str">
        <f>IF(OR(S414=6,AND(S414&gt;0,S413=6)),Labels!$C$96,IF(S414=1,Labels!$C$143,U412))</f>
        <v>Input Accepted</v>
      </c>
      <c r="U412" s="9" t="str">
        <f>IF(AND(S414&gt;0,U414&lt;=U413),Labels!C$97,V412)</f>
        <v>Input Accepted</v>
      </c>
      <c r="V412" s="9" t="str">
        <f>IF(AND(S414&gt;0,Q414=""),Labels!$C$98,W412)</f>
        <v>Input Accepted</v>
      </c>
      <c r="W412" s="9" t="str">
        <f>IF(AND(S414=0,Q414&lt;&gt;""),Labels!$C$99,Labels!$C$92)</f>
        <v>Input Accepted</v>
      </c>
      <c r="Y412" s="9">
        <f t="shared" ref="Y412" si="4435">IF(H412="X",1,0)</f>
        <v>0</v>
      </c>
      <c r="Z412" s="9">
        <f>SUM(Y$7:Y412)</f>
        <v>0</v>
      </c>
      <c r="AA412" s="9" t="str">
        <f t="shared" ref="AA412" si="4436">Q413</f>
        <v>None</v>
      </c>
      <c r="AB412" s="9">
        <f t="shared" ref="AB412" si="4437">VLOOKUP(P413,$AI$2:$AN$5000,6,FALSE)</f>
        <v>21</v>
      </c>
      <c r="AC412" s="9" t="str">
        <f t="shared" ref="AC412" si="4438">Q414</f>
        <v/>
      </c>
      <c r="AD412" s="9">
        <f t="shared" ref="AD412" si="4439">IF(TRIM(F413)="",1,0)</f>
        <v>0</v>
      </c>
      <c r="AF412" s="346">
        <f t="shared" ref="AF412" si="4440">SUM($AD$7:$AD$5000)</f>
        <v>0</v>
      </c>
      <c r="AG412" s="9">
        <f>IF(AND(H412="X",C412=Labels!C454),1,0)</f>
        <v>0</v>
      </c>
      <c r="AI412" s="350" t="s">
        <v>2169</v>
      </c>
      <c r="AJ412" s="350">
        <v>1805063</v>
      </c>
      <c r="AK412" s="350">
        <v>5783003</v>
      </c>
      <c r="AL412" s="350">
        <v>2</v>
      </c>
      <c r="AM412" s="351">
        <v>2</v>
      </c>
      <c r="AN412" s="350">
        <v>21</v>
      </c>
      <c r="AO412" s="9">
        <v>1</v>
      </c>
      <c r="AP412" s="9">
        <v>0</v>
      </c>
      <c r="AQ412" s="9">
        <v>0</v>
      </c>
      <c r="AR412" s="9">
        <v>0</v>
      </c>
      <c r="AX412" s="9" t="s">
        <v>664</v>
      </c>
    </row>
    <row r="413" spans="1:50" ht="25.5">
      <c r="A413" s="211">
        <f t="shared" si="4231"/>
        <v>0</v>
      </c>
      <c r="B413" s="18" t="s">
        <v>1158</v>
      </c>
      <c r="C413" s="218" t="str">
        <f t="shared" ref="C413" si="4441">C412</f>
        <v>Major Must</v>
      </c>
      <c r="D413" s="44" t="str">
        <f t="shared" ref="D413" si="4442">D412</f>
        <v>CB. 7.7.1</v>
      </c>
      <c r="E413" s="19" t="str">
        <f>Labels!$C$103</f>
        <v>Answer 1 / Comment</v>
      </c>
      <c r="F413" s="62" t="str">
        <f>$AI$372</f>
        <v>CB. 7.7.1 -Yes</v>
      </c>
      <c r="G413" s="46" t="s">
        <v>2826</v>
      </c>
      <c r="H413" s="20" t="str">
        <f t="shared" ref="H413:H414" si="4443">H412</f>
        <v/>
      </c>
      <c r="I413" s="20" t="str">
        <f t="shared" ref="I413:I414" si="4444">I412</f>
        <v/>
      </c>
      <c r="J413" s="20" t="str">
        <f t="shared" ref="J413:J414" si="4445">J412</f>
        <v/>
      </c>
      <c r="K413" s="20" t="str">
        <f t="shared" ref="K413:K414" si="4446">K412</f>
        <v>X</v>
      </c>
      <c r="L413" s="28" t="str">
        <f t="shared" ref="L413" si="4447">L412</f>
        <v/>
      </c>
      <c r="M413" s="21"/>
      <c r="N413" s="22" t="str">
        <f t="shared" ref="N413:N414" si="4448">LEFT(F413,FIND(" -",F413)-1)</f>
        <v>CB. 7.7.1</v>
      </c>
      <c r="O413" s="22" t="str">
        <f t="shared" ref="O413" si="4449">IF(ISERR(N413),D412,N413)</f>
        <v>CB. 7.7.1</v>
      </c>
      <c r="P413" s="22" t="str">
        <f t="shared" ref="P413:P414" si="4450">TRIM(F413&amp;"")</f>
        <v>CB. 7.7.1 -Yes</v>
      </c>
      <c r="Q413" s="22" t="str">
        <f t="shared" ref="Q413:Q414" si="4451">TRIM(G413&amp;"")</f>
        <v>None</v>
      </c>
      <c r="R413" s="9">
        <f t="shared" ref="R413:R414" si="4452">VLOOKUP(F413,$AI$2:$AM$5000,5,FALSE)</f>
        <v>2</v>
      </c>
      <c r="S413" s="9">
        <f t="shared" ref="S413:S414" si="4453">IF(ISNA(R413),0,R413)</f>
        <v>2</v>
      </c>
      <c r="T413" s="9">
        <f t="shared" ref="T413:T414" si="4454">VLOOKUP(F413,$AI$2:$AL$5000,4,FALSE)</f>
        <v>2</v>
      </c>
      <c r="U413" s="9">
        <f t="shared" ref="U413:U414" si="4455">IF(ISNA(T413),0,T413)</f>
        <v>2</v>
      </c>
      <c r="X413" s="9">
        <f t="shared" ref="X413:X414" si="4456">VLOOKUP(F413,$AI$2:$AL$5000,3,FALSE)</f>
        <v>5782964</v>
      </c>
      <c r="Y413" s="348"/>
      <c r="Z413" s="9">
        <f>SUM(Y$7:Y413)</f>
        <v>0</v>
      </c>
      <c r="AC413" s="349">
        <f t="shared" ref="AC413" si="4457">IF(ISNA(VLOOKUP(F413,$AI$2:$AS$5000,11,FALSE)),"", VLOOKUP(F413,$AI$2:$AS$5000,11,FALSE))</f>
        <v>0</v>
      </c>
      <c r="AI413" s="350" t="s">
        <v>2170</v>
      </c>
      <c r="AJ413" s="350">
        <v>1805064</v>
      </c>
      <c r="AK413" s="350">
        <v>5783007</v>
      </c>
      <c r="AL413" s="350">
        <v>0</v>
      </c>
      <c r="AM413" s="351">
        <v>5</v>
      </c>
      <c r="AN413" s="350">
        <v>21</v>
      </c>
      <c r="AO413" s="9">
        <v>0</v>
      </c>
      <c r="AP413" s="9">
        <v>1</v>
      </c>
      <c r="AQ413" s="9">
        <v>0</v>
      </c>
      <c r="AR413" s="9">
        <v>0</v>
      </c>
    </row>
    <row r="414" spans="1:50" ht="26.25" thickBot="1">
      <c r="A414" s="211">
        <f t="shared" si="4231"/>
        <v>0</v>
      </c>
      <c r="B414" s="23" t="str">
        <f t="shared" ref="B414:D414" si="4458">B412</f>
        <v>GGFV52FA</v>
      </c>
      <c r="C414" s="219" t="str">
        <f t="shared" si="4458"/>
        <v>Major Must</v>
      </c>
      <c r="D414" s="45" t="str">
        <f t="shared" si="4458"/>
        <v>CB. 7.7.1</v>
      </c>
      <c r="E414" s="24" t="str">
        <f>Labels!$C$104</f>
        <v>Answer 2 / Evidence</v>
      </c>
      <c r="F414" s="221"/>
      <c r="G414" s="222"/>
      <c r="H414" s="25" t="str">
        <f t="shared" si="4443"/>
        <v/>
      </c>
      <c r="I414" s="25" t="str">
        <f t="shared" si="4444"/>
        <v/>
      </c>
      <c r="J414" s="25" t="str">
        <f t="shared" si="4445"/>
        <v/>
      </c>
      <c r="K414" s="25" t="str">
        <f t="shared" si="4446"/>
        <v>X</v>
      </c>
      <c r="L414" s="27" t="str">
        <f t="shared" ref="L414" si="4459">L412</f>
        <v/>
      </c>
      <c r="M414" s="21"/>
      <c r="N414" s="22" t="e">
        <f t="shared" si="4448"/>
        <v>#VALUE!</v>
      </c>
      <c r="O414" s="22" t="str">
        <f t="shared" ref="O414" si="4460">IF(ISERR(N414),D412,N414)</f>
        <v>CB. 7.7.1</v>
      </c>
      <c r="P414" s="22" t="str">
        <f t="shared" si="4450"/>
        <v/>
      </c>
      <c r="Q414" s="22" t="str">
        <f t="shared" si="4451"/>
        <v/>
      </c>
      <c r="R414" s="9" t="e">
        <f t="shared" si="4452"/>
        <v>#N/A</v>
      </c>
      <c r="S414" s="9">
        <f t="shared" si="4453"/>
        <v>0</v>
      </c>
      <c r="T414" s="9" t="e">
        <f t="shared" si="4454"/>
        <v>#N/A</v>
      </c>
      <c r="U414" s="9">
        <f t="shared" si="4455"/>
        <v>0</v>
      </c>
      <c r="V414" s="9">
        <f t="shared" ref="V414" si="4461">IF(U414=0,U413,U414)</f>
        <v>2</v>
      </c>
      <c r="W414" s="346">
        <v>2</v>
      </c>
      <c r="X414" s="9" t="e">
        <f t="shared" si="4456"/>
        <v>#N/A</v>
      </c>
      <c r="Y414" s="348"/>
      <c r="Z414" s="9">
        <f>SUM(Y$7:Y414)</f>
        <v>0</v>
      </c>
      <c r="AE414" s="9">
        <f t="shared" ref="AE414" si="4462">MIN(AH414,V414)</f>
        <v>2</v>
      </c>
      <c r="AH414" s="9">
        <v>2</v>
      </c>
      <c r="AI414" s="350" t="s">
        <v>2171</v>
      </c>
      <c r="AJ414" s="350">
        <v>1805064</v>
      </c>
      <c r="AK414" s="350">
        <v>5783006</v>
      </c>
      <c r="AL414" s="350">
        <v>2</v>
      </c>
      <c r="AM414" s="351">
        <v>2</v>
      </c>
      <c r="AN414" s="350">
        <v>21</v>
      </c>
      <c r="AO414" s="9">
        <v>1</v>
      </c>
      <c r="AP414" s="9">
        <v>0</v>
      </c>
      <c r="AQ414" s="9">
        <v>0</v>
      </c>
      <c r="AR414" s="9">
        <v>0</v>
      </c>
      <c r="AU414" s="9">
        <v>0</v>
      </c>
      <c r="AV414" s="9">
        <f>U413</f>
        <v>2</v>
      </c>
    </row>
    <row r="415" spans="1:50" ht="25.5">
      <c r="A415" s="211">
        <f t="shared" si="4231"/>
        <v>0</v>
      </c>
      <c r="B415" s="67" t="s">
        <v>1158</v>
      </c>
      <c r="C415" s="142" t="s">
        <v>1094</v>
      </c>
      <c r="D415" s="43" t="s">
        <v>2645</v>
      </c>
      <c r="E415" s="217" t="str">
        <f>Labels!$C$54</f>
        <v>Control Point</v>
      </c>
      <c r="F415" s="26" t="s">
        <v>2646</v>
      </c>
      <c r="G415" s="30" t="str">
        <f>IF(OR(ISERR(P416),ISERR(P417),ISERR(Q416),ISERR(Q417)),Labels!$C$94,Q415)</f>
        <v>Input Accepted</v>
      </c>
      <c r="H415" s="15" t="str">
        <f t="shared" ref="H415" si="4463">IF(F416&lt;&gt;"",IF(TRIM(VLOOKUP(F416,$AI$2:$AR$5000,8,FALSE))="1","X",""),"")</f>
        <v/>
      </c>
      <c r="I415" s="15" t="str">
        <f t="shared" ref="I415" si="4464">IF(F416&lt;&gt;"",IF(TRIM(VLOOKUP(F416,$AI$2:$AR$5000,9,FALSE))="1","X",""),"")</f>
        <v/>
      </c>
      <c r="J415" s="15" t="str">
        <f t="shared" ref="J415" si="4465">IF(TRIM(""&amp;G417)&lt;&gt;"","X","")</f>
        <v/>
      </c>
      <c r="K415" s="15" t="str">
        <f t="shared" ref="K415" si="4466">IF(TRIM(""&amp;G416)&lt;&gt;"","X","")</f>
        <v>X</v>
      </c>
      <c r="L415" s="31" t="str">
        <f>IF(G415&lt;&gt;Labels!$C$92,"X","")</f>
        <v/>
      </c>
      <c r="M415" s="16"/>
      <c r="N415" s="17">
        <v>1805047</v>
      </c>
      <c r="O415" s="17">
        <v>15573</v>
      </c>
      <c r="P415" s="17"/>
      <c r="Q415" s="22" t="str">
        <f>IF(F416="",Labels!$C$93,R415)</f>
        <v>Input Accepted</v>
      </c>
      <c r="R415" s="9" t="str">
        <f t="shared" ref="R415" si="4467"><![CDATA[IF(OR(O416&""<>D415&"",O417&""<>D415&""),"You are not allowed to copy cells in the answer column. Press Ctrl-z immediately to attempt to fix this error.",S415)]]></f>
        <v>Input Accepted</v>
      </c>
      <c r="S415" s="9" t="str">
        <f>IF(AND(OR(H415="X",S416=6,C415=Labels!$C$49,C415=Labels!$C$46,AX415="Y"),Q416=""),Labels!$C$95,T415)</f>
        <v>Input Accepted</v>
      </c>
      <c r="T415" s="345" t="str">
        <f>IF(OR(S417=6,AND(S417&gt;0,S416=6)),Labels!$C$96,IF(S417=1,Labels!$C$143,U415))</f>
        <v>Input Accepted</v>
      </c>
      <c r="U415" s="9" t="str">
        <f>IF(AND(S417&gt;0,U417&lt;=U416),Labels!C$97,V415)</f>
        <v>Input Accepted</v>
      </c>
      <c r="V415" s="9" t="str">
        <f>IF(AND(S417&gt;0,Q417=""),Labels!$C$98,W415)</f>
        <v>Input Accepted</v>
      </c>
      <c r="W415" s="9" t="str">
        <f>IF(AND(S417=0,Q417&lt;&gt;""),Labels!$C$99,Labels!$C$92)</f>
        <v>Input Accepted</v>
      </c>
      <c r="Y415" s="9">
        <f t="shared" ref="Y415" si="4468">IF(H415="X",1,0)</f>
        <v>0</v>
      </c>
      <c r="Z415" s="9">
        <f>SUM(Y$7:Y415)</f>
        <v>0</v>
      </c>
      <c r="AA415" s="9" t="str">
        <f t="shared" ref="AA415" si="4469">Q416</f>
        <v>None</v>
      </c>
      <c r="AB415" s="9">
        <f t="shared" ref="AB415" si="4470">VLOOKUP(P416,$AI$2:$AN$5000,6,FALSE)</f>
        <v>21</v>
      </c>
      <c r="AC415" s="9" t="str">
        <f t="shared" ref="AC415" si="4471">Q417</f>
        <v/>
      </c>
      <c r="AD415" s="9">
        <f t="shared" ref="AD415" si="4472">IF(TRIM(F416)="",1,0)</f>
        <v>0</v>
      </c>
      <c r="AF415" s="346">
        <f t="shared" ref="AF415" si="4473">SUM($AD$7:$AD$5000)</f>
        <v>0</v>
      </c>
      <c r="AG415" s="9">
        <f>IF(AND(H415="X",C415=Labels!C457),1,0)</f>
        <v>0</v>
      </c>
      <c r="AI415" s="350" t="s">
        <v>2172</v>
      </c>
      <c r="AJ415" s="350">
        <v>1805065</v>
      </c>
      <c r="AK415" s="350">
        <v>5783009</v>
      </c>
      <c r="AL415" s="350">
        <v>0</v>
      </c>
      <c r="AM415" s="351">
        <v>5</v>
      </c>
      <c r="AN415" s="350">
        <v>21</v>
      </c>
      <c r="AO415" s="9">
        <v>0</v>
      </c>
      <c r="AP415" s="9">
        <v>1</v>
      </c>
      <c r="AQ415" s="9">
        <v>0</v>
      </c>
      <c r="AR415" s="9">
        <v>0</v>
      </c>
      <c r="AX415" s="9" t="s">
        <v>664</v>
      </c>
    </row>
    <row r="416" spans="1:50" ht="25.5">
      <c r="A416" s="211">
        <f t="shared" si="4231"/>
        <v>0</v>
      </c>
      <c r="B416" s="18" t="s">
        <v>1158</v>
      </c>
      <c r="C416" s="218" t="str">
        <f t="shared" ref="C416" si="4474">C415</f>
        <v>Minor Must</v>
      </c>
      <c r="D416" s="44" t="str">
        <f t="shared" ref="D416" si="4475">D415</f>
        <v>CB. 7.7.2</v>
      </c>
      <c r="E416" s="19" t="str">
        <f>Labels!$C$103</f>
        <v>Answer 1 / Comment</v>
      </c>
      <c r="F416" s="62" t="str">
        <f>$AI$374</f>
        <v>CB. 7.7.2 -Yes</v>
      </c>
      <c r="G416" s="46" t="s">
        <v>2826</v>
      </c>
      <c r="H416" s="20" t="str">
        <f t="shared" ref="H416:H417" si="4476">H415</f>
        <v/>
      </c>
      <c r="I416" s="20" t="str">
        <f t="shared" ref="I416:I417" si="4477">I415</f>
        <v/>
      </c>
      <c r="J416" s="20" t="str">
        <f t="shared" ref="J416:J417" si="4478">J415</f>
        <v/>
      </c>
      <c r="K416" s="20" t="str">
        <f t="shared" ref="K416:K417" si="4479">K415</f>
        <v>X</v>
      </c>
      <c r="L416" s="28" t="str">
        <f t="shared" ref="L416" si="4480">L415</f>
        <v/>
      </c>
      <c r="M416" s="21"/>
      <c r="N416" s="22" t="str">
        <f t="shared" ref="N416:N417" si="4481">LEFT(F416,FIND(" -",F416)-1)</f>
        <v>CB. 7.7.2</v>
      </c>
      <c r="O416" s="22" t="str">
        <f t="shared" ref="O416" si="4482">IF(ISERR(N416),D415,N416)</f>
        <v>CB. 7.7.2</v>
      </c>
      <c r="P416" s="22" t="str">
        <f t="shared" ref="P416:P417" si="4483">TRIM(F416&amp;"")</f>
        <v>CB. 7.7.2 -Yes</v>
      </c>
      <c r="Q416" s="22" t="str">
        <f t="shared" ref="Q416:Q417" si="4484">TRIM(G416&amp;"")</f>
        <v>None</v>
      </c>
      <c r="R416" s="9">
        <f t="shared" ref="R416:R417" si="4485">VLOOKUP(F416,$AI$2:$AM$5000,5,FALSE)</f>
        <v>2</v>
      </c>
      <c r="S416" s="9">
        <f t="shared" ref="S416:S417" si="4486">IF(ISNA(R416),0,R416)</f>
        <v>2</v>
      </c>
      <c r="T416" s="9">
        <f t="shared" ref="T416:T417" si="4487">VLOOKUP(F416,$AI$2:$AL$5000,4,FALSE)</f>
        <v>2</v>
      </c>
      <c r="U416" s="9">
        <f t="shared" ref="U416:U417" si="4488">IF(ISNA(T416),0,T416)</f>
        <v>2</v>
      </c>
      <c r="X416" s="9">
        <f t="shared" ref="X416:X417" si="4489">VLOOKUP(F416,$AI$2:$AL$5000,3,FALSE)</f>
        <v>5782966</v>
      </c>
      <c r="Y416" s="348"/>
      <c r="Z416" s="9">
        <f>SUM(Y$7:Y416)</f>
        <v>0</v>
      </c>
      <c r="AC416" s="349">
        <f t="shared" ref="AC416" si="4490">IF(ISNA(VLOOKUP(F416,$AI$2:$AS$5000,11,FALSE)),"", VLOOKUP(F416,$AI$2:$AS$5000,11,FALSE))</f>
        <v>0</v>
      </c>
      <c r="AI416" s="350" t="s">
        <v>2173</v>
      </c>
      <c r="AJ416" s="350">
        <v>1805065</v>
      </c>
      <c r="AK416" s="350">
        <v>5783008</v>
      </c>
      <c r="AL416" s="350">
        <v>2</v>
      </c>
      <c r="AM416" s="351">
        <v>2</v>
      </c>
      <c r="AN416" s="350">
        <v>21</v>
      </c>
      <c r="AO416" s="9">
        <v>1</v>
      </c>
      <c r="AP416" s="9">
        <v>0</v>
      </c>
      <c r="AQ416" s="9">
        <v>0</v>
      </c>
      <c r="AR416" s="9">
        <v>0</v>
      </c>
    </row>
    <row r="417" spans="1:50" ht="26.25" thickBot="1">
      <c r="A417" s="211">
        <f t="shared" si="4231"/>
        <v>0</v>
      </c>
      <c r="B417" s="23" t="str">
        <f t="shared" ref="B417:D417" si="4491">B415</f>
        <v>GGFV52FA</v>
      </c>
      <c r="C417" s="219" t="str">
        <f t="shared" si="4491"/>
        <v>Minor Must</v>
      </c>
      <c r="D417" s="45" t="str">
        <f t="shared" si="4491"/>
        <v>CB. 7.7.2</v>
      </c>
      <c r="E417" s="24" t="str">
        <f>Labels!$C$104</f>
        <v>Answer 2 / Evidence</v>
      </c>
      <c r="F417" s="221"/>
      <c r="G417" s="222"/>
      <c r="H417" s="25" t="str">
        <f t="shared" si="4476"/>
        <v/>
      </c>
      <c r="I417" s="25" t="str">
        <f t="shared" si="4477"/>
        <v/>
      </c>
      <c r="J417" s="25" t="str">
        <f t="shared" si="4478"/>
        <v/>
      </c>
      <c r="K417" s="25" t="str">
        <f t="shared" si="4479"/>
        <v>X</v>
      </c>
      <c r="L417" s="27" t="str">
        <f t="shared" ref="L417" si="4492">L415</f>
        <v/>
      </c>
      <c r="M417" s="21"/>
      <c r="N417" s="22" t="e">
        <f t="shared" si="4481"/>
        <v>#VALUE!</v>
      </c>
      <c r="O417" s="22" t="str">
        <f t="shared" ref="O417" si="4493">IF(ISERR(N417),D415,N417)</f>
        <v>CB. 7.7.2</v>
      </c>
      <c r="P417" s="22" t="str">
        <f t="shared" si="4483"/>
        <v/>
      </c>
      <c r="Q417" s="22" t="str">
        <f t="shared" si="4484"/>
        <v/>
      </c>
      <c r="R417" s="9" t="e">
        <f t="shared" si="4485"/>
        <v>#N/A</v>
      </c>
      <c r="S417" s="9">
        <f t="shared" si="4486"/>
        <v>0</v>
      </c>
      <c r="T417" s="9" t="e">
        <f t="shared" si="4487"/>
        <v>#N/A</v>
      </c>
      <c r="U417" s="9">
        <f t="shared" si="4488"/>
        <v>0</v>
      </c>
      <c r="V417" s="9">
        <f t="shared" ref="V417" si="4494">IF(U417=0,U416,U417)</f>
        <v>2</v>
      </c>
      <c r="W417" s="346">
        <v>2</v>
      </c>
      <c r="X417" s="9" t="e">
        <f t="shared" si="4489"/>
        <v>#N/A</v>
      </c>
      <c r="Y417" s="348"/>
      <c r="Z417" s="9">
        <f>SUM(Y$7:Y417)</f>
        <v>0</v>
      </c>
      <c r="AE417" s="9">
        <f t="shared" ref="AE417" si="4495">MIN(AH417,V417)</f>
        <v>2</v>
      </c>
      <c r="AH417" s="9">
        <v>2</v>
      </c>
      <c r="AI417" s="350" t="s">
        <v>2174</v>
      </c>
      <c r="AJ417" s="350">
        <v>1805066</v>
      </c>
      <c r="AK417" s="350">
        <v>5783011</v>
      </c>
      <c r="AL417" s="350">
        <v>0</v>
      </c>
      <c r="AM417" s="351">
        <v>5</v>
      </c>
      <c r="AN417" s="350">
        <v>21</v>
      </c>
      <c r="AO417" s="9">
        <v>0</v>
      </c>
      <c r="AP417" s="9">
        <v>1</v>
      </c>
      <c r="AQ417" s="9">
        <v>0</v>
      </c>
      <c r="AR417" s="9">
        <v>0</v>
      </c>
      <c r="AU417" s="9">
        <v>0</v>
      </c>
      <c r="AV417" s="9">
        <f>U416</f>
        <v>2</v>
      </c>
    </row>
    <row r="418" spans="1:50" ht="38.25">
      <c r="A418" s="211">
        <f t="shared" si="4231"/>
        <v>0</v>
      </c>
      <c r="B418" s="67" t="s">
        <v>1158</v>
      </c>
      <c r="C418" s="142" t="s">
        <v>1094</v>
      </c>
      <c r="D418" s="43" t="s">
        <v>2647</v>
      </c>
      <c r="E418" s="217" t="str">
        <f>Labels!$C$54</f>
        <v>Control Point</v>
      </c>
      <c r="F418" s="26" t="s">
        <v>2648</v>
      </c>
      <c r="G418" s="30" t="str">
        <f>IF(OR(ISERR(P419),ISERR(P420),ISERR(Q419),ISERR(Q420)),Labels!$C$94,Q418)</f>
        <v>Input Accepted</v>
      </c>
      <c r="H418" s="15" t="str">
        <f t="shared" ref="H418" si="4496">IF(F419&lt;&gt;"",IF(TRIM(VLOOKUP(F419,$AI$2:$AR$5000,8,FALSE))="1","X",""),"")</f>
        <v/>
      </c>
      <c r="I418" s="15" t="str">
        <f t="shared" ref="I418" si="4497">IF(F419&lt;&gt;"",IF(TRIM(VLOOKUP(F419,$AI$2:$AR$5000,9,FALSE))="1","X",""),"")</f>
        <v/>
      </c>
      <c r="J418" s="15" t="str">
        <f t="shared" ref="J418" si="4498">IF(TRIM(""&amp;G420)&lt;&gt;"","X","")</f>
        <v/>
      </c>
      <c r="K418" s="15" t="str">
        <f t="shared" ref="K418" si="4499">IF(TRIM(""&amp;G419)&lt;&gt;"","X","")</f>
        <v>X</v>
      </c>
      <c r="L418" s="31" t="str">
        <f>IF(G418&lt;&gt;Labels!$C$92,"X","")</f>
        <v/>
      </c>
      <c r="M418" s="16"/>
      <c r="N418" s="17">
        <v>1805048</v>
      </c>
      <c r="O418" s="17">
        <v>15573</v>
      </c>
      <c r="P418" s="17"/>
      <c r="Q418" s="22" t="str">
        <f>IF(F419="",Labels!$C$93,R418)</f>
        <v>Input Accepted</v>
      </c>
      <c r="R418" s="9" t="str">
        <f t="shared" ref="R418" si="4500"><![CDATA[IF(OR(O419&""<>D418&"",O420&""<>D418&""),"You are not allowed to copy cells in the answer column. Press Ctrl-z immediately to attempt to fix this error.",S418)]]></f>
        <v>Input Accepted</v>
      </c>
      <c r="S418" s="9" t="str">
        <f>IF(AND(OR(H418="X",S419=6,C418=Labels!$C$49,C418=Labels!$C$46,AX418="Y"),Q419=""),Labels!$C$95,T418)</f>
        <v>Input Accepted</v>
      </c>
      <c r="T418" s="345" t="str">
        <f>IF(OR(S420=6,AND(S420&gt;0,S419=6)),Labels!$C$96,IF(S420=1,Labels!$C$143,U418))</f>
        <v>Input Accepted</v>
      </c>
      <c r="U418" s="9" t="str">
        <f>IF(AND(S420&gt;0,U420&lt;=U419),Labels!C$97,V418)</f>
        <v>Input Accepted</v>
      </c>
      <c r="V418" s="9" t="str">
        <f>IF(AND(S420&gt;0,Q420=""),Labels!$C$98,W418)</f>
        <v>Input Accepted</v>
      </c>
      <c r="W418" s="9" t="str">
        <f>IF(AND(S420=0,Q420&lt;&gt;""),Labels!$C$99,Labels!$C$92)</f>
        <v>Input Accepted</v>
      </c>
      <c r="Y418" s="9">
        <f t="shared" ref="Y418" si="4501">IF(H418="X",1,0)</f>
        <v>0</v>
      </c>
      <c r="Z418" s="9">
        <f>SUM(Y$7:Y418)</f>
        <v>0</v>
      </c>
      <c r="AA418" s="9" t="str">
        <f t="shared" ref="AA418" si="4502">Q419</f>
        <v>None</v>
      </c>
      <c r="AB418" s="9">
        <f t="shared" ref="AB418" si="4503">VLOOKUP(P419,$AI$2:$AN$5000,6,FALSE)</f>
        <v>21</v>
      </c>
      <c r="AC418" s="9" t="str">
        <f t="shared" ref="AC418" si="4504">Q420</f>
        <v/>
      </c>
      <c r="AD418" s="9">
        <f t="shared" ref="AD418" si="4505">IF(TRIM(F419)="",1,0)</f>
        <v>0</v>
      </c>
      <c r="AF418" s="346">
        <f t="shared" ref="AF418" si="4506">SUM($AD$7:$AD$5000)</f>
        <v>0</v>
      </c>
      <c r="AG418" s="9">
        <f>IF(AND(H418="X",C418=Labels!C460),1,0)</f>
        <v>0</v>
      </c>
      <c r="AI418" s="350" t="s">
        <v>2175</v>
      </c>
      <c r="AJ418" s="350">
        <v>1805066</v>
      </c>
      <c r="AK418" s="350">
        <v>5783010</v>
      </c>
      <c r="AL418" s="350">
        <v>2</v>
      </c>
      <c r="AM418" s="351">
        <v>2</v>
      </c>
      <c r="AN418" s="350">
        <v>21</v>
      </c>
      <c r="AO418" s="9">
        <v>1</v>
      </c>
      <c r="AP418" s="9">
        <v>0</v>
      </c>
      <c r="AQ418" s="9">
        <v>0</v>
      </c>
      <c r="AR418" s="9">
        <v>0</v>
      </c>
      <c r="AX418" s="9" t="s">
        <v>664</v>
      </c>
    </row>
    <row r="419" spans="1:50" ht="25.5">
      <c r="A419" s="211">
        <f t="shared" si="4231"/>
        <v>0</v>
      </c>
      <c r="B419" s="18" t="s">
        <v>1158</v>
      </c>
      <c r="C419" s="218" t="str">
        <f t="shared" ref="C419" si="4507">C418</f>
        <v>Minor Must</v>
      </c>
      <c r="D419" s="44" t="str">
        <f t="shared" ref="D419" si="4508">D418</f>
        <v>CB. 7.7.3</v>
      </c>
      <c r="E419" s="19" t="str">
        <f>Labels!$C$103</f>
        <v>Answer 1 / Comment</v>
      </c>
      <c r="F419" s="62" t="str">
        <f>$AI$376</f>
        <v>CB. 7.7.3 -Yes</v>
      </c>
      <c r="G419" s="46" t="s">
        <v>2826</v>
      </c>
      <c r="H419" s="20" t="str">
        <f t="shared" ref="H419:H420" si="4509">H418</f>
        <v/>
      </c>
      <c r="I419" s="20" t="str">
        <f t="shared" ref="I419:I420" si="4510">I418</f>
        <v/>
      </c>
      <c r="J419" s="20" t="str">
        <f t="shared" ref="J419:J420" si="4511">J418</f>
        <v/>
      </c>
      <c r="K419" s="20" t="str">
        <f t="shared" ref="K419:K420" si="4512">K418</f>
        <v>X</v>
      </c>
      <c r="L419" s="28" t="str">
        <f t="shared" ref="L419" si="4513">L418</f>
        <v/>
      </c>
      <c r="M419" s="21"/>
      <c r="N419" s="22" t="str">
        <f t="shared" ref="N419:N420" si="4514">LEFT(F419,FIND(" -",F419)-1)</f>
        <v>CB. 7.7.3</v>
      </c>
      <c r="O419" s="22" t="str">
        <f t="shared" ref="O419" si="4515">IF(ISERR(N419),D418,N419)</f>
        <v>CB. 7.7.3</v>
      </c>
      <c r="P419" s="22" t="str">
        <f t="shared" ref="P419:P420" si="4516">TRIM(F419&amp;"")</f>
        <v>CB. 7.7.3 -Yes</v>
      </c>
      <c r="Q419" s="22" t="str">
        <f t="shared" ref="Q419:Q420" si="4517">TRIM(G419&amp;"")</f>
        <v>None</v>
      </c>
      <c r="R419" s="9">
        <f t="shared" ref="R419:R420" si="4518">VLOOKUP(F419,$AI$2:$AM$5000,5,FALSE)</f>
        <v>2</v>
      </c>
      <c r="S419" s="9">
        <f t="shared" ref="S419:S420" si="4519">IF(ISNA(R419),0,R419)</f>
        <v>2</v>
      </c>
      <c r="T419" s="9">
        <f t="shared" ref="T419:T420" si="4520">VLOOKUP(F419,$AI$2:$AL$5000,4,FALSE)</f>
        <v>2</v>
      </c>
      <c r="U419" s="9">
        <f t="shared" ref="U419:U420" si="4521">IF(ISNA(T419),0,T419)</f>
        <v>2</v>
      </c>
      <c r="X419" s="9">
        <f t="shared" ref="X419:X420" si="4522">VLOOKUP(F419,$AI$2:$AL$5000,3,FALSE)</f>
        <v>5782968</v>
      </c>
      <c r="Y419" s="348"/>
      <c r="Z419" s="9">
        <f>SUM(Y$7:Y419)</f>
        <v>0</v>
      </c>
      <c r="AC419" s="349">
        <f t="shared" ref="AC419" si="4523">IF(ISNA(VLOOKUP(F419,$AI$2:$AS$5000,11,FALSE)),"", VLOOKUP(F419,$AI$2:$AS$5000,11,FALSE))</f>
        <v>0</v>
      </c>
      <c r="AI419" s="350" t="s">
        <v>2176</v>
      </c>
      <c r="AJ419" s="350">
        <v>1805067</v>
      </c>
      <c r="AK419" s="350">
        <v>5783014</v>
      </c>
      <c r="AL419" s="350">
        <v>0</v>
      </c>
      <c r="AM419" s="351">
        <v>6</v>
      </c>
      <c r="AN419" s="350">
        <v>21</v>
      </c>
      <c r="AO419" s="9">
        <v>1</v>
      </c>
      <c r="AP419" s="9">
        <v>0</v>
      </c>
      <c r="AQ419" s="9">
        <v>1</v>
      </c>
      <c r="AR419" s="9">
        <v>0</v>
      </c>
    </row>
    <row r="420" spans="1:50" ht="26.25" thickBot="1">
      <c r="A420" s="211">
        <f t="shared" si="4231"/>
        <v>0</v>
      </c>
      <c r="B420" s="23" t="str">
        <f t="shared" ref="B420:D420" si="4524">B418</f>
        <v>GGFV52FA</v>
      </c>
      <c r="C420" s="219" t="str">
        <f t="shared" si="4524"/>
        <v>Minor Must</v>
      </c>
      <c r="D420" s="45" t="str">
        <f t="shared" si="4524"/>
        <v>CB. 7.7.3</v>
      </c>
      <c r="E420" s="24" t="str">
        <f>Labels!$C$104</f>
        <v>Answer 2 / Evidence</v>
      </c>
      <c r="F420" s="221"/>
      <c r="G420" s="222"/>
      <c r="H420" s="25" t="str">
        <f t="shared" si="4509"/>
        <v/>
      </c>
      <c r="I420" s="25" t="str">
        <f t="shared" si="4510"/>
        <v/>
      </c>
      <c r="J420" s="25" t="str">
        <f t="shared" si="4511"/>
        <v/>
      </c>
      <c r="K420" s="25" t="str">
        <f t="shared" si="4512"/>
        <v>X</v>
      </c>
      <c r="L420" s="27" t="str">
        <f t="shared" ref="L420" si="4525">L418</f>
        <v/>
      </c>
      <c r="M420" s="21"/>
      <c r="N420" s="22" t="e">
        <f t="shared" si="4514"/>
        <v>#VALUE!</v>
      </c>
      <c r="O420" s="22" t="str">
        <f t="shared" ref="O420" si="4526">IF(ISERR(N420),D418,N420)</f>
        <v>CB. 7.7.3</v>
      </c>
      <c r="P420" s="22" t="str">
        <f t="shared" si="4516"/>
        <v/>
      </c>
      <c r="Q420" s="22" t="str">
        <f t="shared" si="4517"/>
        <v/>
      </c>
      <c r="R420" s="9" t="e">
        <f t="shared" si="4518"/>
        <v>#N/A</v>
      </c>
      <c r="S420" s="9">
        <f t="shared" si="4519"/>
        <v>0</v>
      </c>
      <c r="T420" s="9" t="e">
        <f t="shared" si="4520"/>
        <v>#N/A</v>
      </c>
      <c r="U420" s="9">
        <f t="shared" si="4521"/>
        <v>0</v>
      </c>
      <c r="V420" s="9">
        <f t="shared" ref="V420" si="4527">IF(U420=0,U419,U420)</f>
        <v>2</v>
      </c>
      <c r="W420" s="346">
        <v>2</v>
      </c>
      <c r="X420" s="9" t="e">
        <f t="shared" si="4522"/>
        <v>#N/A</v>
      </c>
      <c r="Y420" s="348"/>
      <c r="Z420" s="9">
        <f>SUM(Y$7:Y420)</f>
        <v>0</v>
      </c>
      <c r="AE420" s="9">
        <f t="shared" ref="AE420" si="4528">MIN(AH420,V420)</f>
        <v>2</v>
      </c>
      <c r="AH420" s="9">
        <v>2</v>
      </c>
      <c r="AI420" s="350" t="s">
        <v>2177</v>
      </c>
      <c r="AJ420" s="350">
        <v>1805067</v>
      </c>
      <c r="AK420" s="350">
        <v>5783013</v>
      </c>
      <c r="AL420" s="350">
        <v>0</v>
      </c>
      <c r="AM420" s="351">
        <v>5</v>
      </c>
      <c r="AN420" s="350">
        <v>21</v>
      </c>
      <c r="AO420" s="9">
        <v>0</v>
      </c>
      <c r="AP420" s="9">
        <v>1</v>
      </c>
      <c r="AQ420" s="9">
        <v>0</v>
      </c>
      <c r="AR420" s="9">
        <v>0</v>
      </c>
      <c r="AU420" s="9">
        <v>0</v>
      </c>
      <c r="AV420" s="9">
        <f>U419</f>
        <v>2</v>
      </c>
    </row>
    <row r="421" spans="1:50" ht="38.25">
      <c r="A421" s="211">
        <f t="shared" si="4231"/>
        <v>0</v>
      </c>
      <c r="B421" s="67" t="s">
        <v>1158</v>
      </c>
      <c r="C421" s="142" t="s">
        <v>1094</v>
      </c>
      <c r="D421" s="43" t="s">
        <v>2649</v>
      </c>
      <c r="E421" s="217" t="str">
        <f>Labels!$C$54</f>
        <v>Control Point</v>
      </c>
      <c r="F421" s="26" t="s">
        <v>2650</v>
      </c>
      <c r="G421" s="30" t="str">
        <f>IF(OR(ISERR(P422),ISERR(P423),ISERR(Q422),ISERR(Q423)),Labels!$C$94,Q421)</f>
        <v>Input Accepted</v>
      </c>
      <c r="H421" s="15" t="str">
        <f t="shared" ref="H421" si="4529">IF(F422&lt;&gt;"",IF(TRIM(VLOOKUP(F422,$AI$2:$AR$5000,8,FALSE))="1","X",""),"")</f>
        <v/>
      </c>
      <c r="I421" s="15" t="str">
        <f t="shared" ref="I421" si="4530">IF(F422&lt;&gt;"",IF(TRIM(VLOOKUP(F422,$AI$2:$AR$5000,9,FALSE))="1","X",""),"")</f>
        <v/>
      </c>
      <c r="J421" s="15" t="str">
        <f t="shared" ref="J421" si="4531">IF(TRIM(""&amp;G423)&lt;&gt;"","X","")</f>
        <v/>
      </c>
      <c r="K421" s="15" t="str">
        <f t="shared" ref="K421" si="4532">IF(TRIM(""&amp;G422)&lt;&gt;"","X","")</f>
        <v>X</v>
      </c>
      <c r="L421" s="31" t="str">
        <f>IF(G421&lt;&gt;Labels!$C$92,"X","")</f>
        <v/>
      </c>
      <c r="M421" s="16"/>
      <c r="N421" s="17">
        <v>1805049</v>
      </c>
      <c r="O421" s="17">
        <v>15573</v>
      </c>
      <c r="P421" s="17"/>
      <c r="Q421" s="22" t="str">
        <f>IF(F422="",Labels!$C$93,R421)</f>
        <v>Input Accepted</v>
      </c>
      <c r="R421" s="9" t="str">
        <f t="shared" ref="R421" si="4533"><![CDATA[IF(OR(O422&""<>D421&"",O423&""<>D421&""),"You are not allowed to copy cells in the answer column. Press Ctrl-z immediately to attempt to fix this error.",S421)]]></f>
        <v>Input Accepted</v>
      </c>
      <c r="S421" s="9" t="str">
        <f>IF(AND(OR(H421="X",S422=6,C421=Labels!$C$49,C421=Labels!$C$46,AX421="Y"),Q422=""),Labels!$C$95,T421)</f>
        <v>Input Accepted</v>
      </c>
      <c r="T421" s="345" t="str">
        <f>IF(OR(S423=6,AND(S423&gt;0,S422=6)),Labels!$C$96,IF(S423=1,Labels!$C$143,U421))</f>
        <v>Input Accepted</v>
      </c>
      <c r="U421" s="9" t="str">
        <f>IF(AND(S423&gt;0,U423&lt;=U422),Labels!C$97,V421)</f>
        <v>Input Accepted</v>
      </c>
      <c r="V421" s="9" t="str">
        <f>IF(AND(S423&gt;0,Q423=""),Labels!$C$98,W421)</f>
        <v>Input Accepted</v>
      </c>
      <c r="W421" s="9" t="str">
        <f>IF(AND(S423=0,Q423&lt;&gt;""),Labels!$C$99,Labels!$C$92)</f>
        <v>Input Accepted</v>
      </c>
      <c r="Y421" s="9">
        <f t="shared" ref="Y421" si="4534">IF(H421="X",1,0)</f>
        <v>0</v>
      </c>
      <c r="Z421" s="9">
        <f>SUM(Y$7:Y421)</f>
        <v>0</v>
      </c>
      <c r="AA421" s="9" t="str">
        <f t="shared" ref="AA421" si="4535">Q422</f>
        <v>None</v>
      </c>
      <c r="AB421" s="9">
        <f t="shared" ref="AB421" si="4536">VLOOKUP(P422,$AI$2:$AN$5000,6,FALSE)</f>
        <v>21</v>
      </c>
      <c r="AC421" s="9" t="str">
        <f t="shared" ref="AC421" si="4537">Q423</f>
        <v/>
      </c>
      <c r="AD421" s="9">
        <f t="shared" ref="AD421" si="4538">IF(TRIM(F422)="",1,0)</f>
        <v>0</v>
      </c>
      <c r="AF421" s="346">
        <f t="shared" ref="AF421" si="4539">SUM($AD$7:$AD$5000)</f>
        <v>0</v>
      </c>
      <c r="AG421" s="9">
        <f>IF(AND(H421="X",C421=Labels!C463),1,0)</f>
        <v>0</v>
      </c>
      <c r="AI421" s="350" t="s">
        <v>2178</v>
      </c>
      <c r="AJ421" s="350">
        <v>1805067</v>
      </c>
      <c r="AK421" s="350">
        <v>5783012</v>
      </c>
      <c r="AL421" s="350">
        <v>2</v>
      </c>
      <c r="AM421" s="351">
        <v>2</v>
      </c>
      <c r="AN421" s="350">
        <v>21</v>
      </c>
      <c r="AO421" s="9">
        <v>1</v>
      </c>
      <c r="AP421" s="9">
        <v>0</v>
      </c>
      <c r="AQ421" s="9">
        <v>0</v>
      </c>
      <c r="AR421" s="9">
        <v>0</v>
      </c>
      <c r="AX421" s="9" t="s">
        <v>664</v>
      </c>
    </row>
    <row r="422" spans="1:50" ht="25.5">
      <c r="A422" s="211">
        <f t="shared" si="4231"/>
        <v>0</v>
      </c>
      <c r="B422" s="18" t="s">
        <v>1158</v>
      </c>
      <c r="C422" s="218" t="str">
        <f t="shared" ref="C422" si="4540">C421</f>
        <v>Minor Must</v>
      </c>
      <c r="D422" s="44" t="str">
        <f t="shared" ref="D422" si="4541">D421</f>
        <v>CB. 7.7.4</v>
      </c>
      <c r="E422" s="19" t="str">
        <f>Labels!$C$103</f>
        <v>Answer 1 / Comment</v>
      </c>
      <c r="F422" s="62" t="str">
        <f>$AI$378</f>
        <v>CB. 7.7.4 -Yes</v>
      </c>
      <c r="G422" s="46" t="s">
        <v>2826</v>
      </c>
      <c r="H422" s="20" t="str">
        <f t="shared" ref="H422:H423" si="4542">H421</f>
        <v/>
      </c>
      <c r="I422" s="20" t="str">
        <f t="shared" ref="I422:I423" si="4543">I421</f>
        <v/>
      </c>
      <c r="J422" s="20" t="str">
        <f t="shared" ref="J422:J423" si="4544">J421</f>
        <v/>
      </c>
      <c r="K422" s="20" t="str">
        <f t="shared" ref="K422:K423" si="4545">K421</f>
        <v>X</v>
      </c>
      <c r="L422" s="28" t="str">
        <f t="shared" ref="L422" si="4546">L421</f>
        <v/>
      </c>
      <c r="M422" s="21"/>
      <c r="N422" s="22" t="str">
        <f t="shared" ref="N422:N423" si="4547">LEFT(F422,FIND(" -",F422)-1)</f>
        <v>CB. 7.7.4</v>
      </c>
      <c r="O422" s="22" t="str">
        <f t="shared" ref="O422" si="4548">IF(ISERR(N422),D421,N422)</f>
        <v>CB. 7.7.4</v>
      </c>
      <c r="P422" s="22" t="str">
        <f t="shared" ref="P422:P423" si="4549">TRIM(F422&amp;"")</f>
        <v>CB. 7.7.4 -Yes</v>
      </c>
      <c r="Q422" s="22" t="str">
        <f t="shared" ref="Q422:Q423" si="4550">TRIM(G422&amp;"")</f>
        <v>None</v>
      </c>
      <c r="R422" s="9">
        <f t="shared" ref="R422:R423" si="4551">VLOOKUP(F422,$AI$2:$AM$5000,5,FALSE)</f>
        <v>2</v>
      </c>
      <c r="S422" s="9">
        <f t="shared" ref="S422:S423" si="4552">IF(ISNA(R422),0,R422)</f>
        <v>2</v>
      </c>
      <c r="T422" s="9">
        <f t="shared" ref="T422:T423" si="4553">VLOOKUP(F422,$AI$2:$AL$5000,4,FALSE)</f>
        <v>2</v>
      </c>
      <c r="U422" s="9">
        <f t="shared" ref="U422:U423" si="4554">IF(ISNA(T422),0,T422)</f>
        <v>2</v>
      </c>
      <c r="X422" s="9">
        <f t="shared" ref="X422:X423" si="4555">VLOOKUP(F422,$AI$2:$AL$5000,3,FALSE)</f>
        <v>5782970</v>
      </c>
      <c r="Y422" s="348"/>
      <c r="Z422" s="9">
        <f>SUM(Y$7:Y422)</f>
        <v>0</v>
      </c>
      <c r="AC422" s="349">
        <f t="shared" ref="AC422" si="4556">IF(ISNA(VLOOKUP(F422,$AI$2:$AS$5000,11,FALSE)),"", VLOOKUP(F422,$AI$2:$AS$5000,11,FALSE))</f>
        <v>0</v>
      </c>
      <c r="AI422" s="350" t="s">
        <v>2179</v>
      </c>
      <c r="AJ422" s="350">
        <v>1805068</v>
      </c>
      <c r="AK422" s="350">
        <v>5783016</v>
      </c>
      <c r="AL422" s="350">
        <v>0</v>
      </c>
      <c r="AM422" s="351">
        <v>5</v>
      </c>
      <c r="AN422" s="350">
        <v>21</v>
      </c>
      <c r="AO422" s="9">
        <v>0</v>
      </c>
      <c r="AP422" s="9">
        <v>1</v>
      </c>
      <c r="AQ422" s="9">
        <v>0</v>
      </c>
      <c r="AR422" s="9">
        <v>0</v>
      </c>
    </row>
    <row r="423" spans="1:50" ht="26.25" thickBot="1">
      <c r="A423" s="211">
        <f t="shared" si="4231"/>
        <v>0</v>
      </c>
      <c r="B423" s="23" t="str">
        <f t="shared" ref="B423:D423" si="4557">B421</f>
        <v>GGFV52FA</v>
      </c>
      <c r="C423" s="219" t="str">
        <f t="shared" si="4557"/>
        <v>Minor Must</v>
      </c>
      <c r="D423" s="45" t="str">
        <f t="shared" si="4557"/>
        <v>CB. 7.7.4</v>
      </c>
      <c r="E423" s="24" t="str">
        <f>Labels!$C$104</f>
        <v>Answer 2 / Evidence</v>
      </c>
      <c r="F423" s="221"/>
      <c r="G423" s="222"/>
      <c r="H423" s="25" t="str">
        <f t="shared" si="4542"/>
        <v/>
      </c>
      <c r="I423" s="25" t="str">
        <f t="shared" si="4543"/>
        <v/>
      </c>
      <c r="J423" s="25" t="str">
        <f t="shared" si="4544"/>
        <v/>
      </c>
      <c r="K423" s="25" t="str">
        <f t="shared" si="4545"/>
        <v>X</v>
      </c>
      <c r="L423" s="27" t="str">
        <f t="shared" ref="L423" si="4558">L421</f>
        <v/>
      </c>
      <c r="M423" s="21"/>
      <c r="N423" s="22" t="e">
        <f t="shared" si="4547"/>
        <v>#VALUE!</v>
      </c>
      <c r="O423" s="22" t="str">
        <f t="shared" ref="O423" si="4559">IF(ISERR(N423),D421,N423)</f>
        <v>CB. 7.7.4</v>
      </c>
      <c r="P423" s="22" t="str">
        <f t="shared" si="4549"/>
        <v/>
      </c>
      <c r="Q423" s="22" t="str">
        <f t="shared" si="4550"/>
        <v/>
      </c>
      <c r="R423" s="9" t="e">
        <f t="shared" si="4551"/>
        <v>#N/A</v>
      </c>
      <c r="S423" s="9">
        <f t="shared" si="4552"/>
        <v>0</v>
      </c>
      <c r="T423" s="9" t="e">
        <f t="shared" si="4553"/>
        <v>#N/A</v>
      </c>
      <c r="U423" s="9">
        <f t="shared" si="4554"/>
        <v>0</v>
      </c>
      <c r="V423" s="9">
        <f t="shared" ref="V423" si="4560">IF(U423=0,U422,U423)</f>
        <v>2</v>
      </c>
      <c r="W423" s="346">
        <v>2</v>
      </c>
      <c r="X423" s="9" t="e">
        <f t="shared" si="4555"/>
        <v>#N/A</v>
      </c>
      <c r="Y423" s="348"/>
      <c r="Z423" s="9">
        <f>SUM(Y$7:Y423)</f>
        <v>0</v>
      </c>
      <c r="AE423" s="9">
        <f t="shared" ref="AE423" si="4561">MIN(AH423,V423)</f>
        <v>2</v>
      </c>
      <c r="AH423" s="9">
        <v>2</v>
      </c>
      <c r="AI423" s="350" t="s">
        <v>2180</v>
      </c>
      <c r="AJ423" s="350">
        <v>1805068</v>
      </c>
      <c r="AK423" s="350">
        <v>5783015</v>
      </c>
      <c r="AL423" s="350">
        <v>2</v>
      </c>
      <c r="AM423" s="351">
        <v>2</v>
      </c>
      <c r="AN423" s="350">
        <v>21</v>
      </c>
      <c r="AO423" s="9">
        <v>1</v>
      </c>
      <c r="AP423" s="9">
        <v>0</v>
      </c>
      <c r="AQ423" s="9">
        <v>0</v>
      </c>
      <c r="AR423" s="9">
        <v>0</v>
      </c>
      <c r="AU423" s="9">
        <v>0</v>
      </c>
      <c r="AV423" s="9">
        <f>U422</f>
        <v>2</v>
      </c>
    </row>
    <row r="424" spans="1:50" ht="25.5">
      <c r="A424" s="211">
        <f t="shared" si="4231"/>
        <v>0</v>
      </c>
      <c r="B424" s="67" t="s">
        <v>1158</v>
      </c>
      <c r="C424" s="142" t="s">
        <v>1094</v>
      </c>
      <c r="D424" s="43" t="s">
        <v>2651</v>
      </c>
      <c r="E424" s="217" t="str">
        <f>Labels!$C$54</f>
        <v>Control Point</v>
      </c>
      <c r="F424" s="26" t="s">
        <v>2652</v>
      </c>
      <c r="G424" s="30" t="str">
        <f>IF(OR(ISERR(P425),ISERR(P426),ISERR(Q425),ISERR(Q426)),Labels!$C$94,Q424)</f>
        <v>Input Accepted</v>
      </c>
      <c r="H424" s="15" t="str">
        <f t="shared" ref="H424" si="4562">IF(F425&lt;&gt;"",IF(TRIM(VLOOKUP(F425,$AI$2:$AR$5000,8,FALSE))="1","X",""),"")</f>
        <v/>
      </c>
      <c r="I424" s="15" t="str">
        <f t="shared" ref="I424" si="4563">IF(F425&lt;&gt;"",IF(TRIM(VLOOKUP(F425,$AI$2:$AR$5000,9,FALSE))="1","X",""),"")</f>
        <v/>
      </c>
      <c r="J424" s="15" t="str">
        <f t="shared" ref="J424" si="4564">IF(TRIM(""&amp;G426)&lt;&gt;"","X","")</f>
        <v/>
      </c>
      <c r="K424" s="15" t="str">
        <f t="shared" ref="K424" si="4565">IF(TRIM(""&amp;G425)&lt;&gt;"","X","")</f>
        <v>X</v>
      </c>
      <c r="L424" s="31" t="str">
        <f>IF(G424&lt;&gt;Labels!$C$92,"X","")</f>
        <v/>
      </c>
      <c r="M424" s="16"/>
      <c r="N424" s="17">
        <v>1805050</v>
      </c>
      <c r="O424" s="17">
        <v>15573</v>
      </c>
      <c r="P424" s="17"/>
      <c r="Q424" s="22" t="str">
        <f>IF(F425="",Labels!$C$93,R424)</f>
        <v>Input Accepted</v>
      </c>
      <c r="R424" s="9" t="str">
        <f t="shared" ref="R424" si="4566"><![CDATA[IF(OR(O425&""<>D424&"",O426&""<>D424&""),"You are not allowed to copy cells in the answer column. Press Ctrl-z immediately to attempt to fix this error.",S424)]]></f>
        <v>Input Accepted</v>
      </c>
      <c r="S424" s="9" t="str">
        <f>IF(AND(OR(H424="X",S425=6,C424=Labels!$C$49,C424=Labels!$C$46,AX424="Y"),Q425=""),Labels!$C$95,T424)</f>
        <v>Input Accepted</v>
      </c>
      <c r="T424" s="345" t="str">
        <f>IF(OR(S426=6,AND(S426&gt;0,S425=6)),Labels!$C$96,IF(S426=1,Labels!$C$143,U424))</f>
        <v>Input Accepted</v>
      </c>
      <c r="U424" s="9" t="str">
        <f>IF(AND(S426&gt;0,U426&lt;=U425),Labels!C$97,V424)</f>
        <v>Input Accepted</v>
      </c>
      <c r="V424" s="9" t="str">
        <f>IF(AND(S426&gt;0,Q426=""),Labels!$C$98,W424)</f>
        <v>Input Accepted</v>
      </c>
      <c r="W424" s="9" t="str">
        <f>IF(AND(S426=0,Q426&lt;&gt;""),Labels!$C$99,Labels!$C$92)</f>
        <v>Input Accepted</v>
      </c>
      <c r="Y424" s="9">
        <f t="shared" ref="Y424" si="4567">IF(H424="X",1,0)</f>
        <v>0</v>
      </c>
      <c r="Z424" s="9">
        <f>SUM(Y$7:Y424)</f>
        <v>0</v>
      </c>
      <c r="AA424" s="9" t="str">
        <f t="shared" ref="AA424" si="4568">Q425</f>
        <v>None</v>
      </c>
      <c r="AB424" s="9">
        <f t="shared" ref="AB424" si="4569">VLOOKUP(P425,$AI$2:$AN$5000,6,FALSE)</f>
        <v>21</v>
      </c>
      <c r="AC424" s="9" t="str">
        <f t="shared" ref="AC424" si="4570">Q426</f>
        <v/>
      </c>
      <c r="AD424" s="9">
        <f t="shared" ref="AD424" si="4571">IF(TRIM(F425)="",1,0)</f>
        <v>0</v>
      </c>
      <c r="AF424" s="346">
        <f t="shared" ref="AF424" si="4572">SUM($AD$7:$AD$5000)</f>
        <v>0</v>
      </c>
      <c r="AG424" s="9">
        <f>IF(AND(H424="X",C424=Labels!C466),1,0)</f>
        <v>0</v>
      </c>
      <c r="AI424" s="350" t="s">
        <v>2181</v>
      </c>
      <c r="AJ424" s="350">
        <v>1805069</v>
      </c>
      <c r="AK424" s="350">
        <v>5783019</v>
      </c>
      <c r="AL424" s="350">
        <v>0</v>
      </c>
      <c r="AM424" s="351">
        <v>6</v>
      </c>
      <c r="AN424" s="350">
        <v>21</v>
      </c>
      <c r="AO424" s="9">
        <v>1</v>
      </c>
      <c r="AP424" s="9">
        <v>0</v>
      </c>
      <c r="AQ424" s="9">
        <v>1</v>
      </c>
      <c r="AR424" s="9">
        <v>0</v>
      </c>
      <c r="AX424" s="9" t="s">
        <v>664</v>
      </c>
    </row>
    <row r="425" spans="1:50" ht="25.5">
      <c r="A425" s="211">
        <f t="shared" si="4231"/>
        <v>0</v>
      </c>
      <c r="B425" s="18" t="s">
        <v>1158</v>
      </c>
      <c r="C425" s="218" t="str">
        <f t="shared" ref="C425" si="4573">C424</f>
        <v>Minor Must</v>
      </c>
      <c r="D425" s="44" t="str">
        <f t="shared" ref="D425" si="4574">D424</f>
        <v>CB. 7.7.5</v>
      </c>
      <c r="E425" s="19" t="str">
        <f>Labels!$C$103</f>
        <v>Answer 1 / Comment</v>
      </c>
      <c r="F425" s="62" t="str">
        <f>$AI$380</f>
        <v>CB. 7.7.5 -Yes</v>
      </c>
      <c r="G425" s="46" t="s">
        <v>2826</v>
      </c>
      <c r="H425" s="20" t="str">
        <f t="shared" ref="H425:H426" si="4575">H424</f>
        <v/>
      </c>
      <c r="I425" s="20" t="str">
        <f t="shared" ref="I425:I426" si="4576">I424</f>
        <v/>
      </c>
      <c r="J425" s="20" t="str">
        <f t="shared" ref="J425:J426" si="4577">J424</f>
        <v/>
      </c>
      <c r="K425" s="20" t="str">
        <f t="shared" ref="K425:K426" si="4578">K424</f>
        <v>X</v>
      </c>
      <c r="L425" s="28" t="str">
        <f t="shared" ref="L425" si="4579">L424</f>
        <v/>
      </c>
      <c r="M425" s="21"/>
      <c r="N425" s="22" t="str">
        <f t="shared" ref="N425:N426" si="4580">LEFT(F425,FIND(" -",F425)-1)</f>
        <v>CB. 7.7.5</v>
      </c>
      <c r="O425" s="22" t="str">
        <f t="shared" ref="O425" si="4581">IF(ISERR(N425),D424,N425)</f>
        <v>CB. 7.7.5</v>
      </c>
      <c r="P425" s="22" t="str">
        <f t="shared" ref="P425:P426" si="4582">TRIM(F425&amp;"")</f>
        <v>CB. 7.7.5 -Yes</v>
      </c>
      <c r="Q425" s="22" t="str">
        <f t="shared" ref="Q425:Q426" si="4583">TRIM(G425&amp;"")</f>
        <v>None</v>
      </c>
      <c r="R425" s="9">
        <f t="shared" ref="R425:R426" si="4584">VLOOKUP(F425,$AI$2:$AM$5000,5,FALSE)</f>
        <v>2</v>
      </c>
      <c r="S425" s="9">
        <f t="shared" ref="S425:S426" si="4585">IF(ISNA(R425),0,R425)</f>
        <v>2</v>
      </c>
      <c r="T425" s="9">
        <f t="shared" ref="T425:T426" si="4586">VLOOKUP(F425,$AI$2:$AL$5000,4,FALSE)</f>
        <v>2</v>
      </c>
      <c r="U425" s="9">
        <f t="shared" ref="U425:U426" si="4587">IF(ISNA(T425),0,T425)</f>
        <v>2</v>
      </c>
      <c r="X425" s="9">
        <f t="shared" ref="X425:X426" si="4588">VLOOKUP(F425,$AI$2:$AL$5000,3,FALSE)</f>
        <v>5782972</v>
      </c>
      <c r="Y425" s="348"/>
      <c r="Z425" s="9">
        <f>SUM(Y$7:Y425)</f>
        <v>0</v>
      </c>
      <c r="AC425" s="349">
        <f t="shared" ref="AC425" si="4589">IF(ISNA(VLOOKUP(F425,$AI$2:$AS$5000,11,FALSE)),"", VLOOKUP(F425,$AI$2:$AS$5000,11,FALSE))</f>
        <v>0</v>
      </c>
      <c r="AI425" s="350" t="s">
        <v>2182</v>
      </c>
      <c r="AJ425" s="350">
        <v>1805069</v>
      </c>
      <c r="AK425" s="350">
        <v>5783018</v>
      </c>
      <c r="AL425" s="350">
        <v>0</v>
      </c>
      <c r="AM425" s="351">
        <v>5</v>
      </c>
      <c r="AN425" s="350">
        <v>21</v>
      </c>
      <c r="AO425" s="9">
        <v>0</v>
      </c>
      <c r="AP425" s="9">
        <v>1</v>
      </c>
      <c r="AQ425" s="9">
        <v>0</v>
      </c>
      <c r="AR425" s="9">
        <v>0</v>
      </c>
    </row>
    <row r="426" spans="1:50" ht="26.25" thickBot="1">
      <c r="A426" s="211">
        <f t="shared" si="4231"/>
        <v>0</v>
      </c>
      <c r="B426" s="23" t="str">
        <f t="shared" ref="B426:D426" si="4590">B424</f>
        <v>GGFV52FA</v>
      </c>
      <c r="C426" s="219" t="str">
        <f t="shared" si="4590"/>
        <v>Minor Must</v>
      </c>
      <c r="D426" s="45" t="str">
        <f t="shared" si="4590"/>
        <v>CB. 7.7.5</v>
      </c>
      <c r="E426" s="24" t="str">
        <f>Labels!$C$104</f>
        <v>Answer 2 / Evidence</v>
      </c>
      <c r="F426" s="221"/>
      <c r="G426" s="222"/>
      <c r="H426" s="25" t="str">
        <f t="shared" si="4575"/>
        <v/>
      </c>
      <c r="I426" s="25" t="str">
        <f t="shared" si="4576"/>
        <v/>
      </c>
      <c r="J426" s="25" t="str">
        <f t="shared" si="4577"/>
        <v/>
      </c>
      <c r="K426" s="25" t="str">
        <f t="shared" si="4578"/>
        <v>X</v>
      </c>
      <c r="L426" s="27" t="str">
        <f t="shared" ref="L426" si="4591">L424</f>
        <v/>
      </c>
      <c r="M426" s="21"/>
      <c r="N426" s="22" t="e">
        <f t="shared" si="4580"/>
        <v>#VALUE!</v>
      </c>
      <c r="O426" s="22" t="str">
        <f t="shared" ref="O426" si="4592">IF(ISERR(N426),D424,N426)</f>
        <v>CB. 7.7.5</v>
      </c>
      <c r="P426" s="22" t="str">
        <f t="shared" si="4582"/>
        <v/>
      </c>
      <c r="Q426" s="22" t="str">
        <f t="shared" si="4583"/>
        <v/>
      </c>
      <c r="R426" s="9" t="e">
        <f t="shared" si="4584"/>
        <v>#N/A</v>
      </c>
      <c r="S426" s="9">
        <f t="shared" si="4585"/>
        <v>0</v>
      </c>
      <c r="T426" s="9" t="e">
        <f t="shared" si="4586"/>
        <v>#N/A</v>
      </c>
      <c r="U426" s="9">
        <f t="shared" si="4587"/>
        <v>0</v>
      </c>
      <c r="V426" s="9">
        <f t="shared" ref="V426" si="4593">IF(U426=0,U425,U426)</f>
        <v>2</v>
      </c>
      <c r="W426" s="346">
        <v>2</v>
      </c>
      <c r="X426" s="9" t="e">
        <f t="shared" si="4588"/>
        <v>#N/A</v>
      </c>
      <c r="Y426" s="348"/>
      <c r="Z426" s="9">
        <f>SUM(Y$7:Y426)</f>
        <v>0</v>
      </c>
      <c r="AE426" s="9">
        <f t="shared" ref="AE426" si="4594">MIN(AH426,V426)</f>
        <v>2</v>
      </c>
      <c r="AH426" s="9">
        <v>2</v>
      </c>
      <c r="AI426" s="350" t="s">
        <v>2183</v>
      </c>
      <c r="AJ426" s="350">
        <v>1805069</v>
      </c>
      <c r="AK426" s="350">
        <v>5783017</v>
      </c>
      <c r="AL426" s="350">
        <v>2</v>
      </c>
      <c r="AM426" s="351">
        <v>2</v>
      </c>
      <c r="AN426" s="350">
        <v>21</v>
      </c>
      <c r="AO426" s="9">
        <v>1</v>
      </c>
      <c r="AP426" s="9">
        <v>0</v>
      </c>
      <c r="AQ426" s="9">
        <v>0</v>
      </c>
      <c r="AR426" s="9">
        <v>0</v>
      </c>
      <c r="AU426" s="9">
        <v>0</v>
      </c>
      <c r="AV426" s="9">
        <f>U425</f>
        <v>2</v>
      </c>
    </row>
    <row r="427" spans="1:50" ht="38.25">
      <c r="A427" s="211">
        <f t="shared" si="4231"/>
        <v>0</v>
      </c>
      <c r="B427" s="67" t="s">
        <v>1158</v>
      </c>
      <c r="C427" s="142" t="s">
        <v>1094</v>
      </c>
      <c r="D427" s="43" t="s">
        <v>2653</v>
      </c>
      <c r="E427" s="217" t="str">
        <f>Labels!$C$54</f>
        <v>Control Point</v>
      </c>
      <c r="F427" s="26" t="s">
        <v>2654</v>
      </c>
      <c r="G427" s="30" t="str">
        <f>IF(OR(ISERR(P428),ISERR(P429),ISERR(Q428),ISERR(Q429)),Labels!$C$94,Q427)</f>
        <v>Input Accepted</v>
      </c>
      <c r="H427" s="15" t="str">
        <f t="shared" ref="H427" si="4595">IF(F428&lt;&gt;"",IF(TRIM(VLOOKUP(F428,$AI$2:$AR$5000,8,FALSE))="1","X",""),"")</f>
        <v/>
      </c>
      <c r="I427" s="15" t="str">
        <f t="shared" ref="I427" si="4596">IF(F428&lt;&gt;"",IF(TRIM(VLOOKUP(F428,$AI$2:$AR$5000,9,FALSE))="1","X",""),"")</f>
        <v/>
      </c>
      <c r="J427" s="15" t="str">
        <f t="shared" ref="J427" si="4597">IF(TRIM(""&amp;G429)&lt;&gt;"","X","")</f>
        <v/>
      </c>
      <c r="K427" s="15" t="str">
        <f t="shared" ref="K427" si="4598">IF(TRIM(""&amp;G428)&lt;&gt;"","X","")</f>
        <v>X</v>
      </c>
      <c r="L427" s="31" t="str">
        <f>IF(G427&lt;&gt;Labels!$C$92,"X","")</f>
        <v/>
      </c>
      <c r="M427" s="16"/>
      <c r="N427" s="17">
        <v>1805051</v>
      </c>
      <c r="O427" s="17">
        <v>15573</v>
      </c>
      <c r="P427" s="17"/>
      <c r="Q427" s="22" t="str">
        <f>IF(F428="",Labels!$C$93,R427)</f>
        <v>Input Accepted</v>
      </c>
      <c r="R427" s="9" t="str">
        <f t="shared" ref="R427" si="4599"><![CDATA[IF(OR(O428&""<>D427&"",O429&""<>D427&""),"You are not allowed to copy cells in the answer column. Press Ctrl-z immediately to attempt to fix this error.",S427)]]></f>
        <v>Input Accepted</v>
      </c>
      <c r="S427" s="9" t="str">
        <f>IF(AND(OR(H427="X",S428=6,C427=Labels!$C$49,C427=Labels!$C$46,AX427="Y"),Q428=""),Labels!$C$95,T427)</f>
        <v>Input Accepted</v>
      </c>
      <c r="T427" s="345" t="str">
        <f>IF(OR(S429=6,AND(S429&gt;0,S428=6)),Labels!$C$96,IF(S429=1,Labels!$C$143,U427))</f>
        <v>Input Accepted</v>
      </c>
      <c r="U427" s="9" t="str">
        <f>IF(AND(S429&gt;0,U429&lt;=U428),Labels!C$97,V427)</f>
        <v>Input Accepted</v>
      </c>
      <c r="V427" s="9" t="str">
        <f>IF(AND(S429&gt;0,Q429=""),Labels!$C$98,W427)</f>
        <v>Input Accepted</v>
      </c>
      <c r="W427" s="9" t="str">
        <f>IF(AND(S429=0,Q429&lt;&gt;""),Labels!$C$99,Labels!$C$92)</f>
        <v>Input Accepted</v>
      </c>
      <c r="Y427" s="9">
        <f t="shared" ref="Y427" si="4600">IF(H427="X",1,0)</f>
        <v>0</v>
      </c>
      <c r="Z427" s="9">
        <f>SUM(Y$7:Y427)</f>
        <v>0</v>
      </c>
      <c r="AA427" s="9" t="str">
        <f t="shared" ref="AA427" si="4601">Q428</f>
        <v>None</v>
      </c>
      <c r="AB427" s="9">
        <f t="shared" ref="AB427" si="4602">VLOOKUP(P428,$AI$2:$AN$5000,6,FALSE)</f>
        <v>21</v>
      </c>
      <c r="AC427" s="9" t="str">
        <f t="shared" ref="AC427" si="4603">Q429</f>
        <v/>
      </c>
      <c r="AD427" s="9">
        <f t="shared" ref="AD427" si="4604">IF(TRIM(F428)="",1,0)</f>
        <v>0</v>
      </c>
      <c r="AF427" s="346">
        <f t="shared" ref="AF427" si="4605">SUM($AD$7:$AD$5000)</f>
        <v>0</v>
      </c>
      <c r="AG427" s="9">
        <f>IF(AND(H427="X",C427=Labels!C469),1,0)</f>
        <v>0</v>
      </c>
      <c r="AI427" s="350" t="s">
        <v>2184</v>
      </c>
      <c r="AJ427" s="350">
        <v>1805070</v>
      </c>
      <c r="AK427" s="350">
        <v>5783022</v>
      </c>
      <c r="AL427" s="350">
        <v>0</v>
      </c>
      <c r="AM427" s="351">
        <v>6</v>
      </c>
      <c r="AN427" s="350">
        <v>21</v>
      </c>
      <c r="AO427" s="9">
        <v>1</v>
      </c>
      <c r="AP427" s="9">
        <v>0</v>
      </c>
      <c r="AQ427" s="9">
        <v>1</v>
      </c>
      <c r="AR427" s="9">
        <v>0</v>
      </c>
      <c r="AX427" s="9" t="s">
        <v>664</v>
      </c>
    </row>
    <row r="428" spans="1:50" ht="25.5">
      <c r="A428" s="211">
        <f t="shared" si="4231"/>
        <v>0</v>
      </c>
      <c r="B428" s="18" t="s">
        <v>1158</v>
      </c>
      <c r="C428" s="218" t="str">
        <f t="shared" ref="C428" si="4606">C427</f>
        <v>Minor Must</v>
      </c>
      <c r="D428" s="44" t="str">
        <f t="shared" ref="D428" si="4607">D427</f>
        <v>CB. 7.7.6</v>
      </c>
      <c r="E428" s="19" t="str">
        <f>Labels!$C$103</f>
        <v>Answer 1 / Comment</v>
      </c>
      <c r="F428" s="62" t="str">
        <f>$AI$382</f>
        <v>CB. 7.7.6 -Yes</v>
      </c>
      <c r="G428" s="46" t="s">
        <v>2826</v>
      </c>
      <c r="H428" s="20" t="str">
        <f t="shared" ref="H428:H429" si="4608">H427</f>
        <v/>
      </c>
      <c r="I428" s="20" t="str">
        <f t="shared" ref="I428:I429" si="4609">I427</f>
        <v/>
      </c>
      <c r="J428" s="20" t="str">
        <f t="shared" ref="J428:J429" si="4610">J427</f>
        <v/>
      </c>
      <c r="K428" s="20" t="str">
        <f t="shared" ref="K428:K429" si="4611">K427</f>
        <v>X</v>
      </c>
      <c r="L428" s="28" t="str">
        <f t="shared" ref="L428" si="4612">L427</f>
        <v/>
      </c>
      <c r="M428" s="21"/>
      <c r="N428" s="22" t="str">
        <f t="shared" ref="N428:N429" si="4613">LEFT(F428,FIND(" -",F428)-1)</f>
        <v>CB. 7.7.6</v>
      </c>
      <c r="O428" s="22" t="str">
        <f t="shared" ref="O428" si="4614">IF(ISERR(N428),D427,N428)</f>
        <v>CB. 7.7.6</v>
      </c>
      <c r="P428" s="22" t="str">
        <f t="shared" ref="P428:P429" si="4615">TRIM(F428&amp;"")</f>
        <v>CB. 7.7.6 -Yes</v>
      </c>
      <c r="Q428" s="22" t="str">
        <f t="shared" ref="Q428:Q429" si="4616">TRIM(G428&amp;"")</f>
        <v>None</v>
      </c>
      <c r="R428" s="9">
        <f t="shared" ref="R428:R429" si="4617">VLOOKUP(F428,$AI$2:$AM$5000,5,FALSE)</f>
        <v>2</v>
      </c>
      <c r="S428" s="9">
        <f t="shared" ref="S428:S429" si="4618">IF(ISNA(R428),0,R428)</f>
        <v>2</v>
      </c>
      <c r="T428" s="9">
        <f t="shared" ref="T428:T429" si="4619">VLOOKUP(F428,$AI$2:$AL$5000,4,FALSE)</f>
        <v>2</v>
      </c>
      <c r="U428" s="9">
        <f t="shared" ref="U428:U429" si="4620">IF(ISNA(T428),0,T428)</f>
        <v>2</v>
      </c>
      <c r="X428" s="9">
        <f t="shared" ref="X428:X429" si="4621">VLOOKUP(F428,$AI$2:$AL$5000,3,FALSE)</f>
        <v>5782974</v>
      </c>
      <c r="Y428" s="348"/>
      <c r="Z428" s="9">
        <f>SUM(Y$7:Y428)</f>
        <v>0</v>
      </c>
      <c r="AC428" s="349">
        <f t="shared" ref="AC428" si="4622">IF(ISNA(VLOOKUP(F428,$AI$2:$AS$5000,11,FALSE)),"", VLOOKUP(F428,$AI$2:$AS$5000,11,FALSE))</f>
        <v>0</v>
      </c>
      <c r="AI428" s="350" t="s">
        <v>2185</v>
      </c>
      <c r="AJ428" s="350">
        <v>1805070</v>
      </c>
      <c r="AK428" s="350">
        <v>5783021</v>
      </c>
      <c r="AL428" s="350">
        <v>0</v>
      </c>
      <c r="AM428" s="351">
        <v>5</v>
      </c>
      <c r="AN428" s="350">
        <v>21</v>
      </c>
      <c r="AO428" s="9">
        <v>0</v>
      </c>
      <c r="AP428" s="9">
        <v>1</v>
      </c>
      <c r="AQ428" s="9">
        <v>0</v>
      </c>
      <c r="AR428" s="9">
        <v>0</v>
      </c>
    </row>
    <row r="429" spans="1:50" ht="26.25" thickBot="1">
      <c r="A429" s="211">
        <f t="shared" si="4231"/>
        <v>0</v>
      </c>
      <c r="B429" s="23" t="str">
        <f t="shared" ref="B429:D429" si="4623">B427</f>
        <v>GGFV52FA</v>
      </c>
      <c r="C429" s="219" t="str">
        <f t="shared" si="4623"/>
        <v>Minor Must</v>
      </c>
      <c r="D429" s="45" t="str">
        <f t="shared" si="4623"/>
        <v>CB. 7.7.6</v>
      </c>
      <c r="E429" s="24" t="str">
        <f>Labels!$C$104</f>
        <v>Answer 2 / Evidence</v>
      </c>
      <c r="F429" s="221"/>
      <c r="G429" s="222"/>
      <c r="H429" s="25" t="str">
        <f t="shared" si="4608"/>
        <v/>
      </c>
      <c r="I429" s="25" t="str">
        <f t="shared" si="4609"/>
        <v/>
      </c>
      <c r="J429" s="25" t="str">
        <f t="shared" si="4610"/>
        <v/>
      </c>
      <c r="K429" s="25" t="str">
        <f t="shared" si="4611"/>
        <v>X</v>
      </c>
      <c r="L429" s="27" t="str">
        <f t="shared" ref="L429" si="4624">L427</f>
        <v/>
      </c>
      <c r="M429" s="21"/>
      <c r="N429" s="22" t="e">
        <f t="shared" si="4613"/>
        <v>#VALUE!</v>
      </c>
      <c r="O429" s="22" t="str">
        <f t="shared" ref="O429" si="4625">IF(ISERR(N429),D427,N429)</f>
        <v>CB. 7.7.6</v>
      </c>
      <c r="P429" s="22" t="str">
        <f t="shared" si="4615"/>
        <v/>
      </c>
      <c r="Q429" s="22" t="str">
        <f t="shared" si="4616"/>
        <v/>
      </c>
      <c r="R429" s="9" t="e">
        <f t="shared" si="4617"/>
        <v>#N/A</v>
      </c>
      <c r="S429" s="9">
        <f t="shared" si="4618"/>
        <v>0</v>
      </c>
      <c r="T429" s="9" t="e">
        <f t="shared" si="4619"/>
        <v>#N/A</v>
      </c>
      <c r="U429" s="9">
        <f t="shared" si="4620"/>
        <v>0</v>
      </c>
      <c r="V429" s="9">
        <f t="shared" ref="V429" si="4626">IF(U429=0,U428,U429)</f>
        <v>2</v>
      </c>
      <c r="W429" s="346">
        <v>2</v>
      </c>
      <c r="X429" s="9" t="e">
        <f t="shared" si="4621"/>
        <v>#N/A</v>
      </c>
      <c r="Y429" s="348"/>
      <c r="Z429" s="9">
        <f>SUM(Y$7:Y429)</f>
        <v>0</v>
      </c>
      <c r="AE429" s="9">
        <f t="shared" ref="AE429" si="4627">MIN(AH429,V429)</f>
        <v>2</v>
      </c>
      <c r="AH429" s="9">
        <v>2</v>
      </c>
      <c r="AI429" s="350" t="s">
        <v>2186</v>
      </c>
      <c r="AJ429" s="350">
        <v>1805070</v>
      </c>
      <c r="AK429" s="350">
        <v>5783020</v>
      </c>
      <c r="AL429" s="350">
        <v>2</v>
      </c>
      <c r="AM429" s="351">
        <v>2</v>
      </c>
      <c r="AN429" s="350">
        <v>21</v>
      </c>
      <c r="AO429" s="9">
        <v>1</v>
      </c>
      <c r="AP429" s="9">
        <v>0</v>
      </c>
      <c r="AQ429" s="9">
        <v>0</v>
      </c>
      <c r="AR429" s="9">
        <v>0</v>
      </c>
      <c r="AU429" s="9">
        <v>0</v>
      </c>
      <c r="AV429" s="9">
        <f>U428</f>
        <v>2</v>
      </c>
    </row>
    <row r="430" spans="1:50" ht="25.5">
      <c r="A430" s="211">
        <f t="shared" si="4231"/>
        <v>0</v>
      </c>
      <c r="B430" s="67" t="s">
        <v>1158</v>
      </c>
      <c r="C430" s="142" t="s">
        <v>1094</v>
      </c>
      <c r="D430" s="43" t="s">
        <v>2655</v>
      </c>
      <c r="E430" s="217" t="str">
        <f>Labels!$C$54</f>
        <v>Control Point</v>
      </c>
      <c r="F430" s="26" t="s">
        <v>2656</v>
      </c>
      <c r="G430" s="30" t="str">
        <f>IF(OR(ISERR(P431),ISERR(P432),ISERR(Q431),ISERR(Q432)),Labels!$C$94,Q430)</f>
        <v>Input Accepted</v>
      </c>
      <c r="H430" s="15" t="str">
        <f t="shared" ref="H430" si="4628">IF(F431&lt;&gt;"",IF(TRIM(VLOOKUP(F431,$AI$2:$AR$5000,8,FALSE))="1","X",""),"")</f>
        <v/>
      </c>
      <c r="I430" s="15" t="str">
        <f t="shared" ref="I430" si="4629">IF(F431&lt;&gt;"",IF(TRIM(VLOOKUP(F431,$AI$2:$AR$5000,9,FALSE))="1","X",""),"")</f>
        <v/>
      </c>
      <c r="J430" s="15" t="str">
        <f t="shared" ref="J430" si="4630">IF(TRIM(""&amp;G432)&lt;&gt;"","X","")</f>
        <v/>
      </c>
      <c r="K430" s="15" t="str">
        <f t="shared" ref="K430" si="4631">IF(TRIM(""&amp;G431)&lt;&gt;"","X","")</f>
        <v>X</v>
      </c>
      <c r="L430" s="31" t="str">
        <f>IF(G430&lt;&gt;Labels!$C$92,"X","")</f>
        <v/>
      </c>
      <c r="M430" s="16"/>
      <c r="N430" s="17">
        <v>1805052</v>
      </c>
      <c r="O430" s="17">
        <v>15573</v>
      </c>
      <c r="P430" s="17"/>
      <c r="Q430" s="22" t="str">
        <f>IF(F431="",Labels!$C$93,R430)</f>
        <v>Input Accepted</v>
      </c>
      <c r="R430" s="9" t="str">
        <f t="shared" ref="R430" si="4632"><![CDATA[IF(OR(O431&""<>D430&"",O432&""<>D430&""),"You are not allowed to copy cells in the answer column. Press Ctrl-z immediately to attempt to fix this error.",S430)]]></f>
        <v>Input Accepted</v>
      </c>
      <c r="S430" s="9" t="str">
        <f>IF(AND(OR(H430="X",S431=6,C430=Labels!$C$49,C430=Labels!$C$46,AX430="Y"),Q431=""),Labels!$C$95,T430)</f>
        <v>Input Accepted</v>
      </c>
      <c r="T430" s="345" t="str">
        <f>IF(OR(S432=6,AND(S432&gt;0,S431=6)),Labels!$C$96,IF(S432=1,Labels!$C$143,U430))</f>
        <v>Input Accepted</v>
      </c>
      <c r="U430" s="9" t="str">
        <f>IF(AND(S432&gt;0,U432&lt;=U431),Labels!C$97,V430)</f>
        <v>Input Accepted</v>
      </c>
      <c r="V430" s="9" t="str">
        <f>IF(AND(S432&gt;0,Q432=""),Labels!$C$98,W430)</f>
        <v>Input Accepted</v>
      </c>
      <c r="W430" s="9" t="str">
        <f>IF(AND(S432=0,Q432&lt;&gt;""),Labels!$C$99,Labels!$C$92)</f>
        <v>Input Accepted</v>
      </c>
      <c r="Y430" s="9">
        <f t="shared" ref="Y430" si="4633">IF(H430="X",1,0)</f>
        <v>0</v>
      </c>
      <c r="Z430" s="9">
        <f>SUM(Y$7:Y430)</f>
        <v>0</v>
      </c>
      <c r="AA430" s="9" t="str">
        <f t="shared" ref="AA430" si="4634">Q431</f>
        <v>None</v>
      </c>
      <c r="AB430" s="9">
        <f t="shared" ref="AB430" si="4635">VLOOKUP(P431,$AI$2:$AN$5000,6,FALSE)</f>
        <v>21</v>
      </c>
      <c r="AC430" s="9" t="str">
        <f t="shared" ref="AC430" si="4636">Q432</f>
        <v/>
      </c>
      <c r="AD430" s="9">
        <f t="shared" ref="AD430" si="4637">IF(TRIM(F431)="",1,0)</f>
        <v>0</v>
      </c>
      <c r="AF430" s="346">
        <f t="shared" ref="AF430" si="4638">SUM($AD$7:$AD$5000)</f>
        <v>0</v>
      </c>
      <c r="AG430" s="9">
        <f>IF(AND(H430="X",C430=Labels!C472),1,0)</f>
        <v>0</v>
      </c>
      <c r="AI430" s="350" t="s">
        <v>2187</v>
      </c>
      <c r="AJ430" s="350">
        <v>1805071</v>
      </c>
      <c r="AK430" s="350">
        <v>5783025</v>
      </c>
      <c r="AL430" s="350">
        <v>0</v>
      </c>
      <c r="AM430" s="351">
        <v>6</v>
      </c>
      <c r="AN430" s="350">
        <v>21</v>
      </c>
      <c r="AO430" s="9">
        <v>1</v>
      </c>
      <c r="AP430" s="9">
        <v>0</v>
      </c>
      <c r="AQ430" s="9">
        <v>1</v>
      </c>
      <c r="AR430" s="9">
        <v>0</v>
      </c>
      <c r="AX430" s="9" t="s">
        <v>664</v>
      </c>
    </row>
    <row r="431" spans="1:50" ht="25.5">
      <c r="A431" s="211">
        <f t="shared" si="4231"/>
        <v>0</v>
      </c>
      <c r="B431" s="18" t="s">
        <v>1158</v>
      </c>
      <c r="C431" s="218" t="str">
        <f t="shared" ref="C431" si="4639">C430</f>
        <v>Minor Must</v>
      </c>
      <c r="D431" s="44" t="str">
        <f t="shared" ref="D431" si="4640">D430</f>
        <v>CB. 7.7.7</v>
      </c>
      <c r="E431" s="19" t="str">
        <f>Labels!$C$103</f>
        <v>Answer 1 / Comment</v>
      </c>
      <c r="F431" s="62" t="str">
        <f>$AI$385</f>
        <v>CB. 7.7.7 -Yes</v>
      </c>
      <c r="G431" s="46" t="s">
        <v>2826</v>
      </c>
      <c r="H431" s="20" t="str">
        <f t="shared" ref="H431:H432" si="4641">H430</f>
        <v/>
      </c>
      <c r="I431" s="20" t="str">
        <f t="shared" ref="I431:I432" si="4642">I430</f>
        <v/>
      </c>
      <c r="J431" s="20" t="str">
        <f t="shared" ref="J431:J432" si="4643">J430</f>
        <v/>
      </c>
      <c r="K431" s="20" t="str">
        <f t="shared" ref="K431:K432" si="4644">K430</f>
        <v>X</v>
      </c>
      <c r="L431" s="28" t="str">
        <f t="shared" ref="L431" si="4645">L430</f>
        <v/>
      </c>
      <c r="M431" s="21"/>
      <c r="N431" s="22" t="str">
        <f t="shared" ref="N431:N432" si="4646">LEFT(F431,FIND(" -",F431)-1)</f>
        <v>CB. 7.7.7</v>
      </c>
      <c r="O431" s="22" t="str">
        <f t="shared" ref="O431" si="4647">IF(ISERR(N431),D430,N431)</f>
        <v>CB. 7.7.7</v>
      </c>
      <c r="P431" s="22" t="str">
        <f t="shared" ref="P431:P432" si="4648">TRIM(F431&amp;"")</f>
        <v>CB. 7.7.7 -Yes</v>
      </c>
      <c r="Q431" s="22" t="str">
        <f t="shared" ref="Q431:Q432" si="4649">TRIM(G431&amp;"")</f>
        <v>None</v>
      </c>
      <c r="R431" s="9">
        <f t="shared" ref="R431:R432" si="4650">VLOOKUP(F431,$AI$2:$AM$5000,5,FALSE)</f>
        <v>2</v>
      </c>
      <c r="S431" s="9">
        <f t="shared" ref="S431:S432" si="4651">IF(ISNA(R431),0,R431)</f>
        <v>2</v>
      </c>
      <c r="T431" s="9">
        <f t="shared" ref="T431:T432" si="4652">VLOOKUP(F431,$AI$2:$AL$5000,4,FALSE)</f>
        <v>2</v>
      </c>
      <c r="U431" s="9">
        <f t="shared" ref="U431:U432" si="4653">IF(ISNA(T431),0,T431)</f>
        <v>2</v>
      </c>
      <c r="X431" s="9">
        <f t="shared" ref="X431:X432" si="4654">VLOOKUP(F431,$AI$2:$AL$5000,3,FALSE)</f>
        <v>5782976</v>
      </c>
      <c r="Y431" s="348"/>
      <c r="Z431" s="9">
        <f>SUM(Y$7:Y431)</f>
        <v>0</v>
      </c>
      <c r="AC431" s="349">
        <f t="shared" ref="AC431" si="4655">IF(ISNA(VLOOKUP(F431,$AI$2:$AS$5000,11,FALSE)),"", VLOOKUP(F431,$AI$2:$AS$5000,11,FALSE))</f>
        <v>0</v>
      </c>
      <c r="AI431" s="350" t="s">
        <v>2188</v>
      </c>
      <c r="AJ431" s="350">
        <v>1805071</v>
      </c>
      <c r="AK431" s="350">
        <v>5783024</v>
      </c>
      <c r="AL431" s="350">
        <v>0</v>
      </c>
      <c r="AM431" s="351">
        <v>5</v>
      </c>
      <c r="AN431" s="350">
        <v>21</v>
      </c>
      <c r="AO431" s="9">
        <v>0</v>
      </c>
      <c r="AP431" s="9">
        <v>1</v>
      </c>
      <c r="AQ431" s="9">
        <v>0</v>
      </c>
      <c r="AR431" s="9">
        <v>0</v>
      </c>
    </row>
    <row r="432" spans="1:50" ht="26.25" thickBot="1">
      <c r="A432" s="211">
        <f t="shared" si="4231"/>
        <v>0</v>
      </c>
      <c r="B432" s="23" t="str">
        <f t="shared" ref="B432:D432" si="4656">B430</f>
        <v>GGFV52FA</v>
      </c>
      <c r="C432" s="219" t="str">
        <f t="shared" si="4656"/>
        <v>Minor Must</v>
      </c>
      <c r="D432" s="45" t="str">
        <f t="shared" si="4656"/>
        <v>CB. 7.7.7</v>
      </c>
      <c r="E432" s="24" t="str">
        <f>Labels!$C$104</f>
        <v>Answer 2 / Evidence</v>
      </c>
      <c r="F432" s="221"/>
      <c r="G432" s="222"/>
      <c r="H432" s="25" t="str">
        <f t="shared" si="4641"/>
        <v/>
      </c>
      <c r="I432" s="25" t="str">
        <f t="shared" si="4642"/>
        <v/>
      </c>
      <c r="J432" s="25" t="str">
        <f t="shared" si="4643"/>
        <v/>
      </c>
      <c r="K432" s="25" t="str">
        <f t="shared" si="4644"/>
        <v>X</v>
      </c>
      <c r="L432" s="27" t="str">
        <f t="shared" ref="L432" si="4657">L430</f>
        <v/>
      </c>
      <c r="M432" s="21"/>
      <c r="N432" s="22" t="e">
        <f t="shared" si="4646"/>
        <v>#VALUE!</v>
      </c>
      <c r="O432" s="22" t="str">
        <f t="shared" ref="O432" si="4658">IF(ISERR(N432),D430,N432)</f>
        <v>CB. 7.7.7</v>
      </c>
      <c r="P432" s="22" t="str">
        <f t="shared" si="4648"/>
        <v/>
      </c>
      <c r="Q432" s="22" t="str">
        <f t="shared" si="4649"/>
        <v/>
      </c>
      <c r="R432" s="9" t="e">
        <f t="shared" si="4650"/>
        <v>#N/A</v>
      </c>
      <c r="S432" s="9">
        <f t="shared" si="4651"/>
        <v>0</v>
      </c>
      <c r="T432" s="9" t="e">
        <f t="shared" si="4652"/>
        <v>#N/A</v>
      </c>
      <c r="U432" s="9">
        <f t="shared" si="4653"/>
        <v>0</v>
      </c>
      <c r="V432" s="9">
        <f t="shared" ref="V432" si="4659">IF(U432=0,U431,U432)</f>
        <v>2</v>
      </c>
      <c r="W432" s="346">
        <v>2</v>
      </c>
      <c r="X432" s="9" t="e">
        <f t="shared" si="4654"/>
        <v>#N/A</v>
      </c>
      <c r="Y432" s="348"/>
      <c r="Z432" s="9">
        <f>SUM(Y$7:Y432)</f>
        <v>0</v>
      </c>
      <c r="AE432" s="9">
        <f t="shared" ref="AE432" si="4660">MIN(AH432,V432)</f>
        <v>2</v>
      </c>
      <c r="AH432" s="9">
        <v>2</v>
      </c>
      <c r="AI432" s="350" t="s">
        <v>2189</v>
      </c>
      <c r="AJ432" s="350">
        <v>1805071</v>
      </c>
      <c r="AK432" s="350">
        <v>5783023</v>
      </c>
      <c r="AL432" s="350">
        <v>2</v>
      </c>
      <c r="AM432" s="351">
        <v>2</v>
      </c>
      <c r="AN432" s="350">
        <v>21</v>
      </c>
      <c r="AO432" s="9">
        <v>1</v>
      </c>
      <c r="AP432" s="9">
        <v>0</v>
      </c>
      <c r="AQ432" s="9">
        <v>0</v>
      </c>
      <c r="AR432" s="9">
        <v>0</v>
      </c>
      <c r="AU432" s="9">
        <v>0</v>
      </c>
      <c r="AV432" s="9">
        <f>U431</f>
        <v>2</v>
      </c>
    </row>
    <row r="433" spans="1:50" ht="25.5">
      <c r="A433" s="211">
        <f t="shared" si="4231"/>
        <v>0</v>
      </c>
      <c r="B433" s="67" t="s">
        <v>1158</v>
      </c>
      <c r="C433" s="142" t="s">
        <v>1094</v>
      </c>
      <c r="D433" s="43" t="s">
        <v>2657</v>
      </c>
      <c r="E433" s="217" t="str">
        <f>Labels!$C$54</f>
        <v>Control Point</v>
      </c>
      <c r="F433" s="26" t="s">
        <v>2658</v>
      </c>
      <c r="G433" s="30" t="str">
        <f>IF(OR(ISERR(P434),ISERR(P435),ISERR(Q434),ISERR(Q435)),Labels!$C$94,Q433)</f>
        <v>Input Accepted</v>
      </c>
      <c r="H433" s="15" t="str">
        <f t="shared" ref="H433" si="4661">IF(F434&lt;&gt;"",IF(TRIM(VLOOKUP(F434,$AI$2:$AR$5000,8,FALSE))="1","X",""),"")</f>
        <v/>
      </c>
      <c r="I433" s="15" t="str">
        <f t="shared" ref="I433" si="4662">IF(F434&lt;&gt;"",IF(TRIM(VLOOKUP(F434,$AI$2:$AR$5000,9,FALSE))="1","X",""),"")</f>
        <v/>
      </c>
      <c r="J433" s="15" t="str">
        <f t="shared" ref="J433" si="4663">IF(TRIM(""&amp;G435)&lt;&gt;"","X","")</f>
        <v/>
      </c>
      <c r="K433" s="15" t="str">
        <f t="shared" ref="K433" si="4664">IF(TRIM(""&amp;G434)&lt;&gt;"","X","")</f>
        <v>X</v>
      </c>
      <c r="L433" s="31" t="str">
        <f>IF(G433&lt;&gt;Labels!$C$92,"X","")</f>
        <v/>
      </c>
      <c r="M433" s="16"/>
      <c r="N433" s="17">
        <v>1805053</v>
      </c>
      <c r="O433" s="17">
        <v>15573</v>
      </c>
      <c r="P433" s="17"/>
      <c r="Q433" s="22" t="str">
        <f>IF(F434="",Labels!$C$93,R433)</f>
        <v>Input Accepted</v>
      </c>
      <c r="R433" s="9" t="str">
        <f t="shared" ref="R433" si="4665"><![CDATA[IF(OR(O434&""<>D433&"",O435&""<>D433&""),"You are not allowed to copy cells in the answer column. Press Ctrl-z immediately to attempt to fix this error.",S433)]]></f>
        <v>Input Accepted</v>
      </c>
      <c r="S433" s="9" t="str">
        <f>IF(AND(OR(H433="X",S434=6,C433=Labels!$C$49,C433=Labels!$C$46,AX433="Y"),Q434=""),Labels!$C$95,T433)</f>
        <v>Input Accepted</v>
      </c>
      <c r="T433" s="345" t="str">
        <f>IF(OR(S435=6,AND(S435&gt;0,S434=6)),Labels!$C$96,IF(S435=1,Labels!$C$143,U433))</f>
        <v>Input Accepted</v>
      </c>
      <c r="U433" s="9" t="str">
        <f>IF(AND(S435&gt;0,U435&lt;=U434),Labels!C$97,V433)</f>
        <v>Input Accepted</v>
      </c>
      <c r="V433" s="9" t="str">
        <f>IF(AND(S435&gt;0,Q435=""),Labels!$C$98,W433)</f>
        <v>Input Accepted</v>
      </c>
      <c r="W433" s="9" t="str">
        <f>IF(AND(S435=0,Q435&lt;&gt;""),Labels!$C$99,Labels!$C$92)</f>
        <v>Input Accepted</v>
      </c>
      <c r="Y433" s="9">
        <f t="shared" ref="Y433" si="4666">IF(H433="X",1,0)</f>
        <v>0</v>
      </c>
      <c r="Z433" s="9">
        <f>SUM(Y$7:Y433)</f>
        <v>0</v>
      </c>
      <c r="AA433" s="9" t="str">
        <f t="shared" ref="AA433" si="4667">Q434</f>
        <v>None</v>
      </c>
      <c r="AB433" s="9">
        <f t="shared" ref="AB433" si="4668">VLOOKUP(P434,$AI$2:$AN$5000,6,FALSE)</f>
        <v>21</v>
      </c>
      <c r="AC433" s="9" t="str">
        <f t="shared" ref="AC433" si="4669">Q435</f>
        <v/>
      </c>
      <c r="AD433" s="9">
        <f t="shared" ref="AD433" si="4670">IF(TRIM(F434)="",1,0)</f>
        <v>0</v>
      </c>
      <c r="AF433" s="346">
        <f t="shared" ref="AF433" si="4671">SUM($AD$7:$AD$5000)</f>
        <v>0</v>
      </c>
      <c r="AG433" s="9">
        <f>IF(AND(H433="X",C433=Labels!C475),1,0)</f>
        <v>0</v>
      </c>
      <c r="AI433" s="350" t="s">
        <v>2190</v>
      </c>
      <c r="AJ433" s="350">
        <v>1805072</v>
      </c>
      <c r="AK433" s="350">
        <v>5783028</v>
      </c>
      <c r="AL433" s="350">
        <v>0</v>
      </c>
      <c r="AM433" s="351">
        <v>6</v>
      </c>
      <c r="AN433" s="350">
        <v>21</v>
      </c>
      <c r="AO433" s="9">
        <v>1</v>
      </c>
      <c r="AP433" s="9">
        <v>0</v>
      </c>
      <c r="AQ433" s="9">
        <v>1</v>
      </c>
      <c r="AR433" s="9">
        <v>0</v>
      </c>
      <c r="AX433" s="9" t="s">
        <v>664</v>
      </c>
    </row>
    <row r="434" spans="1:50" ht="25.5">
      <c r="A434" s="211">
        <f t="shared" si="4231"/>
        <v>0</v>
      </c>
      <c r="B434" s="18" t="s">
        <v>1158</v>
      </c>
      <c r="C434" s="218" t="str">
        <f t="shared" ref="C434" si="4672">C433</f>
        <v>Minor Must</v>
      </c>
      <c r="D434" s="44" t="str">
        <f t="shared" ref="D434" si="4673">D433</f>
        <v>CB. 7.7.8</v>
      </c>
      <c r="E434" s="19" t="str">
        <f>Labels!$C$103</f>
        <v>Answer 1 / Comment</v>
      </c>
      <c r="F434" s="62" t="str">
        <f>$AI$387</f>
        <v>CB. 7.7.8 -Yes</v>
      </c>
      <c r="G434" s="46" t="s">
        <v>2826</v>
      </c>
      <c r="H434" s="20" t="str">
        <f t="shared" ref="H434:H435" si="4674">H433</f>
        <v/>
      </c>
      <c r="I434" s="20" t="str">
        <f t="shared" ref="I434:I435" si="4675">I433</f>
        <v/>
      </c>
      <c r="J434" s="20" t="str">
        <f t="shared" ref="J434:J435" si="4676">J433</f>
        <v/>
      </c>
      <c r="K434" s="20" t="str">
        <f t="shared" ref="K434:K435" si="4677">K433</f>
        <v>X</v>
      </c>
      <c r="L434" s="28" t="str">
        <f t="shared" ref="L434" si="4678">L433</f>
        <v/>
      </c>
      <c r="M434" s="21"/>
      <c r="N434" s="22" t="str">
        <f t="shared" ref="N434:N435" si="4679">LEFT(F434,FIND(" -",F434)-1)</f>
        <v>CB. 7.7.8</v>
      </c>
      <c r="O434" s="22" t="str">
        <f t="shared" ref="O434" si="4680">IF(ISERR(N434),D433,N434)</f>
        <v>CB. 7.7.8</v>
      </c>
      <c r="P434" s="22" t="str">
        <f t="shared" ref="P434:P435" si="4681">TRIM(F434&amp;"")</f>
        <v>CB. 7.7.8 -Yes</v>
      </c>
      <c r="Q434" s="22" t="str">
        <f t="shared" ref="Q434:Q435" si="4682">TRIM(G434&amp;"")</f>
        <v>None</v>
      </c>
      <c r="R434" s="9">
        <f t="shared" ref="R434:R435" si="4683">VLOOKUP(F434,$AI$2:$AM$5000,5,FALSE)</f>
        <v>2</v>
      </c>
      <c r="S434" s="9">
        <f t="shared" ref="S434:S435" si="4684">IF(ISNA(R434),0,R434)</f>
        <v>2</v>
      </c>
      <c r="T434" s="9">
        <f t="shared" ref="T434:T435" si="4685">VLOOKUP(F434,$AI$2:$AL$5000,4,FALSE)</f>
        <v>2</v>
      </c>
      <c r="U434" s="9">
        <f t="shared" ref="U434:U435" si="4686">IF(ISNA(T434),0,T434)</f>
        <v>2</v>
      </c>
      <c r="X434" s="9">
        <f t="shared" ref="X434:X435" si="4687">VLOOKUP(F434,$AI$2:$AL$5000,3,FALSE)</f>
        <v>5782979</v>
      </c>
      <c r="Y434" s="348"/>
      <c r="Z434" s="9">
        <f>SUM(Y$7:Y434)</f>
        <v>0</v>
      </c>
      <c r="AC434" s="349">
        <f t="shared" ref="AC434" si="4688">IF(ISNA(VLOOKUP(F434,$AI$2:$AS$5000,11,FALSE)),"", VLOOKUP(F434,$AI$2:$AS$5000,11,FALSE))</f>
        <v>0</v>
      </c>
      <c r="AI434" s="350" t="s">
        <v>2191</v>
      </c>
      <c r="AJ434" s="350">
        <v>1805072</v>
      </c>
      <c r="AK434" s="350">
        <v>5783027</v>
      </c>
      <c r="AL434" s="350">
        <v>0</v>
      </c>
      <c r="AM434" s="351">
        <v>5</v>
      </c>
      <c r="AN434" s="350">
        <v>21</v>
      </c>
      <c r="AO434" s="9">
        <v>0</v>
      </c>
      <c r="AP434" s="9">
        <v>1</v>
      </c>
      <c r="AQ434" s="9">
        <v>0</v>
      </c>
      <c r="AR434" s="9">
        <v>0</v>
      </c>
    </row>
    <row r="435" spans="1:50" ht="26.25" thickBot="1">
      <c r="A435" s="211">
        <f t="shared" si="4231"/>
        <v>0</v>
      </c>
      <c r="B435" s="23" t="str">
        <f t="shared" ref="B435:D435" si="4689">B433</f>
        <v>GGFV52FA</v>
      </c>
      <c r="C435" s="219" t="str">
        <f t="shared" si="4689"/>
        <v>Minor Must</v>
      </c>
      <c r="D435" s="45" t="str">
        <f t="shared" si="4689"/>
        <v>CB. 7.7.8</v>
      </c>
      <c r="E435" s="24" t="str">
        <f>Labels!$C$104</f>
        <v>Answer 2 / Evidence</v>
      </c>
      <c r="F435" s="221"/>
      <c r="G435" s="222"/>
      <c r="H435" s="25" t="str">
        <f t="shared" si="4674"/>
        <v/>
      </c>
      <c r="I435" s="25" t="str">
        <f t="shared" si="4675"/>
        <v/>
      </c>
      <c r="J435" s="25" t="str">
        <f t="shared" si="4676"/>
        <v/>
      </c>
      <c r="K435" s="25" t="str">
        <f t="shared" si="4677"/>
        <v>X</v>
      </c>
      <c r="L435" s="27" t="str">
        <f t="shared" ref="L435" si="4690">L433</f>
        <v/>
      </c>
      <c r="M435" s="21"/>
      <c r="N435" s="22" t="e">
        <f t="shared" si="4679"/>
        <v>#VALUE!</v>
      </c>
      <c r="O435" s="22" t="str">
        <f t="shared" ref="O435" si="4691">IF(ISERR(N435),D433,N435)</f>
        <v>CB. 7.7.8</v>
      </c>
      <c r="P435" s="22" t="str">
        <f t="shared" si="4681"/>
        <v/>
      </c>
      <c r="Q435" s="22" t="str">
        <f t="shared" si="4682"/>
        <v/>
      </c>
      <c r="R435" s="9" t="e">
        <f t="shared" si="4683"/>
        <v>#N/A</v>
      </c>
      <c r="S435" s="9">
        <f t="shared" si="4684"/>
        <v>0</v>
      </c>
      <c r="T435" s="9" t="e">
        <f t="shared" si="4685"/>
        <v>#N/A</v>
      </c>
      <c r="U435" s="9">
        <f t="shared" si="4686"/>
        <v>0</v>
      </c>
      <c r="V435" s="9">
        <f t="shared" ref="V435" si="4692">IF(U435=0,U434,U435)</f>
        <v>2</v>
      </c>
      <c r="W435" s="346">
        <v>2</v>
      </c>
      <c r="X435" s="9" t="e">
        <f t="shared" si="4687"/>
        <v>#N/A</v>
      </c>
      <c r="Y435" s="348"/>
      <c r="Z435" s="9">
        <f>SUM(Y$7:Y435)</f>
        <v>0</v>
      </c>
      <c r="AE435" s="9">
        <f t="shared" ref="AE435" si="4693">MIN(AH435,V435)</f>
        <v>2</v>
      </c>
      <c r="AH435" s="9">
        <v>2</v>
      </c>
      <c r="AI435" s="350" t="s">
        <v>2192</v>
      </c>
      <c r="AJ435" s="350">
        <v>1805072</v>
      </c>
      <c r="AK435" s="350">
        <v>5783026</v>
      </c>
      <c r="AL435" s="350">
        <v>2</v>
      </c>
      <c r="AM435" s="351">
        <v>2</v>
      </c>
      <c r="AN435" s="350">
        <v>21</v>
      </c>
      <c r="AO435" s="9">
        <v>1</v>
      </c>
      <c r="AP435" s="9">
        <v>0</v>
      </c>
      <c r="AQ435" s="9">
        <v>0</v>
      </c>
      <c r="AR435" s="9">
        <v>0</v>
      </c>
      <c r="AU435" s="9">
        <v>0</v>
      </c>
      <c r="AV435" s="9">
        <f>U434</f>
        <v>2</v>
      </c>
    </row>
    <row r="436" spans="1:50">
      <c r="A436" s="211">
        <f t="shared" si="4231"/>
        <v>0</v>
      </c>
      <c r="B436" s="67" t="s">
        <v>1158</v>
      </c>
      <c r="C436" s="142" t="s">
        <v>1094</v>
      </c>
      <c r="D436" s="43" t="s">
        <v>2659</v>
      </c>
      <c r="E436" s="217" t="str">
        <f>Labels!$C$54</f>
        <v>Control Point</v>
      </c>
      <c r="F436" s="26" t="s">
        <v>2660</v>
      </c>
      <c r="G436" s="30" t="str">
        <f>IF(OR(ISERR(P437),ISERR(P438),ISERR(Q437),ISERR(Q438)),Labels!$C$94,Q436)</f>
        <v>Input Accepted</v>
      </c>
      <c r="H436" s="15" t="str">
        <f t="shared" ref="H436" si="4694">IF(F437&lt;&gt;"",IF(TRIM(VLOOKUP(F437,$AI$2:$AR$5000,8,FALSE))="1","X",""),"")</f>
        <v/>
      </c>
      <c r="I436" s="15" t="str">
        <f t="shared" ref="I436" si="4695">IF(F437&lt;&gt;"",IF(TRIM(VLOOKUP(F437,$AI$2:$AR$5000,9,FALSE))="1","X",""),"")</f>
        <v/>
      </c>
      <c r="J436" s="15" t="str">
        <f t="shared" ref="J436" si="4696">IF(TRIM(""&amp;G438)&lt;&gt;"","X","")</f>
        <v/>
      </c>
      <c r="K436" s="15" t="str">
        <f t="shared" ref="K436" si="4697">IF(TRIM(""&amp;G437)&lt;&gt;"","X","")</f>
        <v>X</v>
      </c>
      <c r="L436" s="31" t="str">
        <f>IF(G436&lt;&gt;Labels!$C$92,"X","")</f>
        <v/>
      </c>
      <c r="M436" s="16"/>
      <c r="N436" s="17">
        <v>1805054</v>
      </c>
      <c r="O436" s="17">
        <v>15573</v>
      </c>
      <c r="P436" s="17"/>
      <c r="Q436" s="22" t="str">
        <f>IF(F437="",Labels!$C$93,R436)</f>
        <v>Input Accepted</v>
      </c>
      <c r="R436" s="9" t="str">
        <f t="shared" ref="R436" si="4698"><![CDATA[IF(OR(O437&""<>D436&"",O438&""<>D436&""),"You are not allowed to copy cells in the answer column. Press Ctrl-z immediately to attempt to fix this error.",S436)]]></f>
        <v>Input Accepted</v>
      </c>
      <c r="S436" s="9" t="str">
        <f>IF(AND(OR(H436="X",S437=6,C436=Labels!$C$49,C436=Labels!$C$46,AX436="Y"),Q437=""),Labels!$C$95,T436)</f>
        <v>Input Accepted</v>
      </c>
      <c r="T436" s="345" t="str">
        <f>IF(OR(S438=6,AND(S438&gt;0,S437=6)),Labels!$C$96,IF(S438=1,Labels!$C$143,U436))</f>
        <v>Input Accepted</v>
      </c>
      <c r="U436" s="9" t="str">
        <f>IF(AND(S438&gt;0,U438&lt;=U437),Labels!C$97,V436)</f>
        <v>Input Accepted</v>
      </c>
      <c r="V436" s="9" t="str">
        <f>IF(AND(S438&gt;0,Q438=""),Labels!$C$98,W436)</f>
        <v>Input Accepted</v>
      </c>
      <c r="W436" s="9" t="str">
        <f>IF(AND(S438=0,Q438&lt;&gt;""),Labels!$C$99,Labels!$C$92)</f>
        <v>Input Accepted</v>
      </c>
      <c r="Y436" s="9">
        <f t="shared" ref="Y436" si="4699">IF(H436="X",1,0)</f>
        <v>0</v>
      </c>
      <c r="Z436" s="9">
        <f>SUM(Y$7:Y436)</f>
        <v>0</v>
      </c>
      <c r="AA436" s="9" t="str">
        <f t="shared" ref="AA436" si="4700">Q437</f>
        <v>None</v>
      </c>
      <c r="AB436" s="9">
        <f t="shared" ref="AB436" si="4701">VLOOKUP(P437,$AI$2:$AN$5000,6,FALSE)</f>
        <v>21</v>
      </c>
      <c r="AC436" s="9" t="str">
        <f t="shared" ref="AC436" si="4702">Q438</f>
        <v/>
      </c>
      <c r="AD436" s="9">
        <f t="shared" ref="AD436" si="4703">IF(TRIM(F437)="",1,0)</f>
        <v>0</v>
      </c>
      <c r="AF436" s="346">
        <f t="shared" ref="AF436" si="4704">SUM($AD$7:$AD$5000)</f>
        <v>0</v>
      </c>
      <c r="AG436" s="9">
        <f>IF(AND(H436="X",C436=Labels!C478),1,0)</f>
        <v>0</v>
      </c>
      <c r="AI436" s="350" t="s">
        <v>2193</v>
      </c>
      <c r="AJ436" s="350">
        <v>1805073</v>
      </c>
      <c r="AK436" s="350">
        <v>5783031</v>
      </c>
      <c r="AL436" s="350">
        <v>0</v>
      </c>
      <c r="AM436" s="351">
        <v>6</v>
      </c>
      <c r="AN436" s="350">
        <v>21</v>
      </c>
      <c r="AO436" s="9">
        <v>1</v>
      </c>
      <c r="AP436" s="9">
        <v>0</v>
      </c>
      <c r="AQ436" s="9">
        <v>1</v>
      </c>
      <c r="AR436" s="9">
        <v>0</v>
      </c>
      <c r="AX436" s="9" t="s">
        <v>664</v>
      </c>
    </row>
    <row r="437" spans="1:50" ht="25.5">
      <c r="A437" s="211">
        <f t="shared" si="4231"/>
        <v>0</v>
      </c>
      <c r="B437" s="18" t="s">
        <v>1158</v>
      </c>
      <c r="C437" s="218" t="str">
        <f t="shared" ref="C437" si="4705">C436</f>
        <v>Minor Must</v>
      </c>
      <c r="D437" s="44" t="str">
        <f t="shared" ref="D437" si="4706">D436</f>
        <v>CB. 7.7.9</v>
      </c>
      <c r="E437" s="19" t="str">
        <f>Labels!$C$103</f>
        <v>Answer 1 / Comment</v>
      </c>
      <c r="F437" s="62" t="str">
        <f>$AI$389</f>
        <v>CB. 7.7.9 -Yes</v>
      </c>
      <c r="G437" s="46" t="s">
        <v>2826</v>
      </c>
      <c r="H437" s="20" t="str">
        <f t="shared" ref="H437:H438" si="4707">H436</f>
        <v/>
      </c>
      <c r="I437" s="20" t="str">
        <f t="shared" ref="I437:I438" si="4708">I436</f>
        <v/>
      </c>
      <c r="J437" s="20" t="str">
        <f t="shared" ref="J437:J438" si="4709">J436</f>
        <v/>
      </c>
      <c r="K437" s="20" t="str">
        <f t="shared" ref="K437:K438" si="4710">K436</f>
        <v>X</v>
      </c>
      <c r="L437" s="28" t="str">
        <f t="shared" ref="L437" si="4711">L436</f>
        <v/>
      </c>
      <c r="M437" s="21"/>
      <c r="N437" s="22" t="str">
        <f t="shared" ref="N437:N438" si="4712">LEFT(F437,FIND(" -",F437)-1)</f>
        <v>CB. 7.7.9</v>
      </c>
      <c r="O437" s="22" t="str">
        <f t="shared" ref="O437" si="4713">IF(ISERR(N437),D436,N437)</f>
        <v>CB. 7.7.9</v>
      </c>
      <c r="P437" s="22" t="str">
        <f t="shared" ref="P437:P438" si="4714">TRIM(F437&amp;"")</f>
        <v>CB. 7.7.9 -Yes</v>
      </c>
      <c r="Q437" s="22" t="str">
        <f t="shared" ref="Q437:Q438" si="4715">TRIM(G437&amp;"")</f>
        <v>None</v>
      </c>
      <c r="R437" s="9">
        <f t="shared" ref="R437:R438" si="4716">VLOOKUP(F437,$AI$2:$AM$5000,5,FALSE)</f>
        <v>2</v>
      </c>
      <c r="S437" s="9">
        <f t="shared" ref="S437:S438" si="4717">IF(ISNA(R437),0,R437)</f>
        <v>2</v>
      </c>
      <c r="T437" s="9">
        <f t="shared" ref="T437:T438" si="4718">VLOOKUP(F437,$AI$2:$AL$5000,4,FALSE)</f>
        <v>2</v>
      </c>
      <c r="U437" s="9">
        <f t="shared" ref="U437:U438" si="4719">IF(ISNA(T437),0,T437)</f>
        <v>2</v>
      </c>
      <c r="X437" s="9">
        <f t="shared" ref="X437:X438" si="4720">VLOOKUP(F437,$AI$2:$AL$5000,3,FALSE)</f>
        <v>5782981</v>
      </c>
      <c r="Y437" s="348"/>
      <c r="Z437" s="9">
        <f>SUM(Y$7:Y437)</f>
        <v>0</v>
      </c>
      <c r="AC437" s="349">
        <f t="shared" ref="AC437" si="4721">IF(ISNA(VLOOKUP(F437,$AI$2:$AS$5000,11,FALSE)),"", VLOOKUP(F437,$AI$2:$AS$5000,11,FALSE))</f>
        <v>0</v>
      </c>
      <c r="AI437" s="350" t="s">
        <v>2194</v>
      </c>
      <c r="AJ437" s="350">
        <v>1805073</v>
      </c>
      <c r="AK437" s="350">
        <v>5783030</v>
      </c>
      <c r="AL437" s="350">
        <v>0</v>
      </c>
      <c r="AM437" s="351">
        <v>5</v>
      </c>
      <c r="AN437" s="350">
        <v>21</v>
      </c>
      <c r="AO437" s="9">
        <v>0</v>
      </c>
      <c r="AP437" s="9">
        <v>1</v>
      </c>
      <c r="AQ437" s="9">
        <v>0</v>
      </c>
      <c r="AR437" s="9">
        <v>0</v>
      </c>
    </row>
    <row r="438" spans="1:50" ht="26.25" thickBot="1">
      <c r="A438" s="211">
        <f t="shared" si="4231"/>
        <v>0</v>
      </c>
      <c r="B438" s="23" t="str">
        <f t="shared" ref="B438:D438" si="4722">B436</f>
        <v>GGFV52FA</v>
      </c>
      <c r="C438" s="219" t="str">
        <f t="shared" si="4722"/>
        <v>Minor Must</v>
      </c>
      <c r="D438" s="45" t="str">
        <f t="shared" si="4722"/>
        <v>CB. 7.7.9</v>
      </c>
      <c r="E438" s="24" t="str">
        <f>Labels!$C$104</f>
        <v>Answer 2 / Evidence</v>
      </c>
      <c r="F438" s="221"/>
      <c r="G438" s="222"/>
      <c r="H438" s="25" t="str">
        <f t="shared" si="4707"/>
        <v/>
      </c>
      <c r="I438" s="25" t="str">
        <f t="shared" si="4708"/>
        <v/>
      </c>
      <c r="J438" s="25" t="str">
        <f t="shared" si="4709"/>
        <v/>
      </c>
      <c r="K438" s="25" t="str">
        <f t="shared" si="4710"/>
        <v>X</v>
      </c>
      <c r="L438" s="27" t="str">
        <f t="shared" ref="L438" si="4723">L436</f>
        <v/>
      </c>
      <c r="M438" s="21"/>
      <c r="N438" s="22" t="e">
        <f t="shared" si="4712"/>
        <v>#VALUE!</v>
      </c>
      <c r="O438" s="22" t="str">
        <f t="shared" ref="O438" si="4724">IF(ISERR(N438),D436,N438)</f>
        <v>CB. 7.7.9</v>
      </c>
      <c r="P438" s="22" t="str">
        <f t="shared" si="4714"/>
        <v/>
      </c>
      <c r="Q438" s="22" t="str">
        <f t="shared" si="4715"/>
        <v/>
      </c>
      <c r="R438" s="9" t="e">
        <f t="shared" si="4716"/>
        <v>#N/A</v>
      </c>
      <c r="S438" s="9">
        <f t="shared" si="4717"/>
        <v>0</v>
      </c>
      <c r="T438" s="9" t="e">
        <f t="shared" si="4718"/>
        <v>#N/A</v>
      </c>
      <c r="U438" s="9">
        <f t="shared" si="4719"/>
        <v>0</v>
      </c>
      <c r="V438" s="9">
        <f t="shared" ref="V438" si="4725">IF(U438=0,U437,U438)</f>
        <v>2</v>
      </c>
      <c r="W438" s="346">
        <v>2</v>
      </c>
      <c r="X438" s="9" t="e">
        <f t="shared" si="4720"/>
        <v>#N/A</v>
      </c>
      <c r="Y438" s="348"/>
      <c r="Z438" s="9">
        <f>SUM(Y$7:Y438)</f>
        <v>0</v>
      </c>
      <c r="AE438" s="9">
        <f t="shared" ref="AE438" si="4726">MIN(AH438,V438)</f>
        <v>2</v>
      </c>
      <c r="AH438" s="9">
        <v>2</v>
      </c>
      <c r="AI438" s="350" t="s">
        <v>2195</v>
      </c>
      <c r="AJ438" s="350">
        <v>1805073</v>
      </c>
      <c r="AK438" s="350">
        <v>5783029</v>
      </c>
      <c r="AL438" s="350">
        <v>2</v>
      </c>
      <c r="AM438" s="351">
        <v>2</v>
      </c>
      <c r="AN438" s="350">
        <v>21</v>
      </c>
      <c r="AO438" s="9">
        <v>1</v>
      </c>
      <c r="AP438" s="9">
        <v>0</v>
      </c>
      <c r="AQ438" s="9">
        <v>0</v>
      </c>
      <c r="AR438" s="9">
        <v>0</v>
      </c>
      <c r="AU438" s="9">
        <v>0</v>
      </c>
      <c r="AV438" s="9">
        <f>U437</f>
        <v>2</v>
      </c>
    </row>
    <row r="439" spans="1:50" ht="38.25">
      <c r="A439" s="211">
        <f t="shared" si="4231"/>
        <v>0</v>
      </c>
      <c r="B439" s="67" t="s">
        <v>1158</v>
      </c>
      <c r="C439" s="142" t="s">
        <v>1094</v>
      </c>
      <c r="D439" s="43" t="s">
        <v>2661</v>
      </c>
      <c r="E439" s="217" t="str">
        <f>Labels!$C$54</f>
        <v>Control Point</v>
      </c>
      <c r="F439" s="26" t="s">
        <v>2662</v>
      </c>
      <c r="G439" s="30" t="str">
        <f>IF(OR(ISERR(P440),ISERR(P441),ISERR(Q440),ISERR(Q441)),Labels!$C$94,Q439)</f>
        <v>Input Accepted</v>
      </c>
      <c r="H439" s="15" t="str">
        <f t="shared" ref="H439" si="4727">IF(F440&lt;&gt;"",IF(TRIM(VLOOKUP(F440,$AI$2:$AR$5000,8,FALSE))="1","X",""),"")</f>
        <v/>
      </c>
      <c r="I439" s="15" t="str">
        <f t="shared" ref="I439" si="4728">IF(F440&lt;&gt;"",IF(TRIM(VLOOKUP(F440,$AI$2:$AR$5000,9,FALSE))="1","X",""),"")</f>
        <v/>
      </c>
      <c r="J439" s="15" t="str">
        <f t="shared" ref="J439" si="4729">IF(TRIM(""&amp;G441)&lt;&gt;"","X","")</f>
        <v/>
      </c>
      <c r="K439" s="15" t="str">
        <f t="shared" ref="K439" si="4730">IF(TRIM(""&amp;G440)&lt;&gt;"","X","")</f>
        <v>X</v>
      </c>
      <c r="L439" s="31" t="str">
        <f>IF(G439&lt;&gt;Labels!$C$92,"X","")</f>
        <v/>
      </c>
      <c r="M439" s="16"/>
      <c r="N439" s="17">
        <v>1805055</v>
      </c>
      <c r="O439" s="17">
        <v>15573</v>
      </c>
      <c r="P439" s="17"/>
      <c r="Q439" s="22" t="str">
        <f>IF(F440="",Labels!$C$93,R439)</f>
        <v>Input Accepted</v>
      </c>
      <c r="R439" s="9" t="str">
        <f t="shared" ref="R439" si="4731"><![CDATA[IF(OR(O440&""<>D439&"",O441&""<>D439&""),"You are not allowed to copy cells in the answer column. Press Ctrl-z immediately to attempt to fix this error.",S439)]]></f>
        <v>Input Accepted</v>
      </c>
      <c r="S439" s="9" t="str">
        <f>IF(AND(OR(H439="X",S440=6,C439=Labels!$C$49,C439=Labels!$C$46,AX439="Y"),Q440=""),Labels!$C$95,T439)</f>
        <v>Input Accepted</v>
      </c>
      <c r="T439" s="345" t="str">
        <f>IF(OR(S441=6,AND(S441&gt;0,S440=6)),Labels!$C$96,IF(S441=1,Labels!$C$143,U439))</f>
        <v>Input Accepted</v>
      </c>
      <c r="U439" s="9" t="str">
        <f>IF(AND(S441&gt;0,U441&lt;=U440),Labels!C$97,V439)</f>
        <v>Input Accepted</v>
      </c>
      <c r="V439" s="9" t="str">
        <f>IF(AND(S441&gt;0,Q441=""),Labels!$C$98,W439)</f>
        <v>Input Accepted</v>
      </c>
      <c r="W439" s="9" t="str">
        <f>IF(AND(S441=0,Q441&lt;&gt;""),Labels!$C$99,Labels!$C$92)</f>
        <v>Input Accepted</v>
      </c>
      <c r="Y439" s="9">
        <f t="shared" ref="Y439" si="4732">IF(H439="X",1,0)</f>
        <v>0</v>
      </c>
      <c r="Z439" s="9">
        <f>SUM(Y$7:Y439)</f>
        <v>0</v>
      </c>
      <c r="AA439" s="9" t="str">
        <f t="shared" ref="AA439" si="4733">Q440</f>
        <v>None</v>
      </c>
      <c r="AB439" s="9">
        <f t="shared" ref="AB439" si="4734">VLOOKUP(P440,$AI$2:$AN$5000,6,FALSE)</f>
        <v>21</v>
      </c>
      <c r="AC439" s="9" t="str">
        <f t="shared" ref="AC439" si="4735">Q441</f>
        <v/>
      </c>
      <c r="AD439" s="9">
        <f t="shared" ref="AD439" si="4736">IF(TRIM(F440)="",1,0)</f>
        <v>0</v>
      </c>
      <c r="AF439" s="346">
        <f t="shared" ref="AF439" si="4737">SUM($AD$7:$AD$5000)</f>
        <v>0</v>
      </c>
      <c r="AG439" s="9">
        <f>IF(AND(H439="X",C439=Labels!C481),1,0)</f>
        <v>0</v>
      </c>
      <c r="AI439" s="350" t="s">
        <v>2196</v>
      </c>
      <c r="AJ439" s="350">
        <v>1805074</v>
      </c>
      <c r="AK439" s="350">
        <v>5783034</v>
      </c>
      <c r="AL439" s="350">
        <v>0</v>
      </c>
      <c r="AM439" s="351">
        <v>6</v>
      </c>
      <c r="AN439" s="350">
        <v>21</v>
      </c>
      <c r="AO439" s="9">
        <v>1</v>
      </c>
      <c r="AP439" s="9">
        <v>0</v>
      </c>
      <c r="AQ439" s="9">
        <v>1</v>
      </c>
      <c r="AR439" s="9">
        <v>0</v>
      </c>
      <c r="AX439" s="9" t="s">
        <v>664</v>
      </c>
    </row>
    <row r="440" spans="1:50" ht="25.5">
      <c r="A440" s="211">
        <f t="shared" si="4231"/>
        <v>0</v>
      </c>
      <c r="B440" s="18" t="s">
        <v>1158</v>
      </c>
      <c r="C440" s="218" t="str">
        <f t="shared" ref="C440" si="4738">C439</f>
        <v>Minor Must</v>
      </c>
      <c r="D440" s="44" t="str">
        <f t="shared" ref="D440" si="4739">D439</f>
        <v>CB. 7.7.10</v>
      </c>
      <c r="E440" s="19" t="str">
        <f>Labels!$C$103</f>
        <v>Answer 1 / Comment</v>
      </c>
      <c r="F440" s="62" t="str">
        <f>$AI$391</f>
        <v>CB. 7.7.10 -Yes</v>
      </c>
      <c r="G440" s="46" t="s">
        <v>2826</v>
      </c>
      <c r="H440" s="20" t="str">
        <f t="shared" ref="H440:H441" si="4740">H439</f>
        <v/>
      </c>
      <c r="I440" s="20" t="str">
        <f t="shared" ref="I440:I441" si="4741">I439</f>
        <v/>
      </c>
      <c r="J440" s="20" t="str">
        <f t="shared" ref="J440:J441" si="4742">J439</f>
        <v/>
      </c>
      <c r="K440" s="20" t="str">
        <f t="shared" ref="K440:K441" si="4743">K439</f>
        <v>X</v>
      </c>
      <c r="L440" s="28" t="str">
        <f t="shared" ref="L440" si="4744">L439</f>
        <v/>
      </c>
      <c r="M440" s="21"/>
      <c r="N440" s="22" t="str">
        <f t="shared" ref="N440:N441" si="4745">LEFT(F440,FIND(" -",F440)-1)</f>
        <v>CB. 7.7.10</v>
      </c>
      <c r="O440" s="22" t="str">
        <f t="shared" ref="O440" si="4746">IF(ISERR(N440),D439,N440)</f>
        <v>CB. 7.7.10</v>
      </c>
      <c r="P440" s="22" t="str">
        <f t="shared" ref="P440:P441" si="4747">TRIM(F440&amp;"")</f>
        <v>CB. 7.7.10 -Yes</v>
      </c>
      <c r="Q440" s="22" t="str">
        <f t="shared" ref="Q440:Q441" si="4748">TRIM(G440&amp;"")</f>
        <v>None</v>
      </c>
      <c r="R440" s="9">
        <f t="shared" ref="R440:R441" si="4749">VLOOKUP(F440,$AI$2:$AM$5000,5,FALSE)</f>
        <v>2</v>
      </c>
      <c r="S440" s="9">
        <f t="shared" ref="S440:S441" si="4750">IF(ISNA(R440),0,R440)</f>
        <v>2</v>
      </c>
      <c r="T440" s="9">
        <f t="shared" ref="T440:T441" si="4751">VLOOKUP(F440,$AI$2:$AL$5000,4,FALSE)</f>
        <v>2</v>
      </c>
      <c r="U440" s="9">
        <f t="shared" ref="U440:U441" si="4752">IF(ISNA(T440),0,T440)</f>
        <v>2</v>
      </c>
      <c r="X440" s="9">
        <f t="shared" ref="X440:X441" si="4753">VLOOKUP(F440,$AI$2:$AL$5000,3,FALSE)</f>
        <v>5782983</v>
      </c>
      <c r="Y440" s="348"/>
      <c r="Z440" s="9">
        <f>SUM(Y$7:Y440)</f>
        <v>0</v>
      </c>
      <c r="AC440" s="349">
        <f t="shared" ref="AC440" si="4754">IF(ISNA(VLOOKUP(F440,$AI$2:$AS$5000,11,FALSE)),"", VLOOKUP(F440,$AI$2:$AS$5000,11,FALSE))</f>
        <v>0</v>
      </c>
      <c r="AI440" s="350" t="s">
        <v>2197</v>
      </c>
      <c r="AJ440" s="350">
        <v>1805074</v>
      </c>
      <c r="AK440" s="350">
        <v>5783033</v>
      </c>
      <c r="AL440" s="350">
        <v>0</v>
      </c>
      <c r="AM440" s="351">
        <v>5</v>
      </c>
      <c r="AN440" s="350">
        <v>21</v>
      </c>
      <c r="AO440" s="9">
        <v>0</v>
      </c>
      <c r="AP440" s="9">
        <v>1</v>
      </c>
      <c r="AQ440" s="9">
        <v>0</v>
      </c>
      <c r="AR440" s="9">
        <v>0</v>
      </c>
    </row>
    <row r="441" spans="1:50" ht="26.25" thickBot="1">
      <c r="A441" s="211">
        <f t="shared" si="4231"/>
        <v>0</v>
      </c>
      <c r="B441" s="23" t="str">
        <f t="shared" ref="B441:D441" si="4755">B439</f>
        <v>GGFV52FA</v>
      </c>
      <c r="C441" s="219" t="str">
        <f t="shared" si="4755"/>
        <v>Minor Must</v>
      </c>
      <c r="D441" s="45" t="str">
        <f t="shared" si="4755"/>
        <v>CB. 7.7.10</v>
      </c>
      <c r="E441" s="24" t="str">
        <f>Labels!$C$104</f>
        <v>Answer 2 / Evidence</v>
      </c>
      <c r="F441" s="221"/>
      <c r="G441" s="222"/>
      <c r="H441" s="25" t="str">
        <f t="shared" si="4740"/>
        <v/>
      </c>
      <c r="I441" s="25" t="str">
        <f t="shared" si="4741"/>
        <v/>
      </c>
      <c r="J441" s="25" t="str">
        <f t="shared" si="4742"/>
        <v/>
      </c>
      <c r="K441" s="25" t="str">
        <f t="shared" si="4743"/>
        <v>X</v>
      </c>
      <c r="L441" s="27" t="str">
        <f t="shared" ref="L441" si="4756">L439</f>
        <v/>
      </c>
      <c r="M441" s="21"/>
      <c r="N441" s="22" t="e">
        <f t="shared" si="4745"/>
        <v>#VALUE!</v>
      </c>
      <c r="O441" s="22" t="str">
        <f t="shared" ref="O441" si="4757">IF(ISERR(N441),D439,N441)</f>
        <v>CB. 7.7.10</v>
      </c>
      <c r="P441" s="22" t="str">
        <f t="shared" si="4747"/>
        <v/>
      </c>
      <c r="Q441" s="22" t="str">
        <f t="shared" si="4748"/>
        <v/>
      </c>
      <c r="R441" s="9" t="e">
        <f t="shared" si="4749"/>
        <v>#N/A</v>
      </c>
      <c r="S441" s="9">
        <f t="shared" si="4750"/>
        <v>0</v>
      </c>
      <c r="T441" s="9" t="e">
        <f t="shared" si="4751"/>
        <v>#N/A</v>
      </c>
      <c r="U441" s="9">
        <f t="shared" si="4752"/>
        <v>0</v>
      </c>
      <c r="V441" s="9">
        <f t="shared" ref="V441" si="4758">IF(U441=0,U440,U441)</f>
        <v>2</v>
      </c>
      <c r="W441" s="346">
        <v>2</v>
      </c>
      <c r="X441" s="9" t="e">
        <f t="shared" si="4753"/>
        <v>#N/A</v>
      </c>
      <c r="Y441" s="348"/>
      <c r="Z441" s="9">
        <f>SUM(Y$7:Y441)</f>
        <v>0</v>
      </c>
      <c r="AE441" s="9">
        <f t="shared" ref="AE441" si="4759">MIN(AH441,V441)</f>
        <v>2</v>
      </c>
      <c r="AH441" s="9">
        <v>2</v>
      </c>
      <c r="AI441" s="350" t="s">
        <v>2198</v>
      </c>
      <c r="AJ441" s="350">
        <v>1805074</v>
      </c>
      <c r="AK441" s="350">
        <v>5783032</v>
      </c>
      <c r="AL441" s="350">
        <v>2</v>
      </c>
      <c r="AM441" s="351">
        <v>2</v>
      </c>
      <c r="AN441" s="350">
        <v>21</v>
      </c>
      <c r="AO441" s="9">
        <v>1</v>
      </c>
      <c r="AP441" s="9">
        <v>0</v>
      </c>
      <c r="AQ441" s="9">
        <v>0</v>
      </c>
      <c r="AR441" s="9">
        <v>0</v>
      </c>
      <c r="AU441" s="9">
        <v>0</v>
      </c>
      <c r="AV441" s="9">
        <f>U440</f>
        <v>2</v>
      </c>
    </row>
    <row r="442" spans="1:50" ht="51">
      <c r="A442" s="211">
        <f t="shared" si="4231"/>
        <v>0</v>
      </c>
      <c r="B442" s="67" t="s">
        <v>1158</v>
      </c>
      <c r="C442" s="142" t="s">
        <v>1094</v>
      </c>
      <c r="D442" s="43" t="s">
        <v>2663</v>
      </c>
      <c r="E442" s="217" t="str">
        <f>Labels!$C$54</f>
        <v>Control Point</v>
      </c>
      <c r="F442" s="26" t="s">
        <v>2664</v>
      </c>
      <c r="G442" s="30" t="str">
        <f>IF(OR(ISERR(P443),ISERR(P444),ISERR(Q443),ISERR(Q444)),Labels!$C$94,Q442)</f>
        <v>Input Accepted</v>
      </c>
      <c r="H442" s="15" t="str">
        <f t="shared" ref="H442" si="4760">IF(F443&lt;&gt;"",IF(TRIM(VLOOKUP(F443,$AI$2:$AR$5000,8,FALSE))="1","X",""),"")</f>
        <v/>
      </c>
      <c r="I442" s="15" t="str">
        <f t="shared" ref="I442" si="4761">IF(F443&lt;&gt;"",IF(TRIM(VLOOKUP(F443,$AI$2:$AR$5000,9,FALSE))="1","X",""),"")</f>
        <v/>
      </c>
      <c r="J442" s="15" t="str">
        <f t="shared" ref="J442" si="4762">IF(TRIM(""&amp;G444)&lt;&gt;"","X","")</f>
        <v/>
      </c>
      <c r="K442" s="15" t="str">
        <f t="shared" ref="K442" si="4763">IF(TRIM(""&amp;G443)&lt;&gt;"","X","")</f>
        <v>X</v>
      </c>
      <c r="L442" s="31" t="str">
        <f>IF(G442&lt;&gt;Labels!$C$92,"X","")</f>
        <v/>
      </c>
      <c r="M442" s="16"/>
      <c r="N442" s="17">
        <v>1805056</v>
      </c>
      <c r="O442" s="17">
        <v>15573</v>
      </c>
      <c r="P442" s="17"/>
      <c r="Q442" s="22" t="str">
        <f>IF(F443="",Labels!$C$93,R442)</f>
        <v>Input Accepted</v>
      </c>
      <c r="R442" s="9" t="str">
        <f t="shared" ref="R442" si="4764"><![CDATA[IF(OR(O443&""<>D442&"",O444&""<>D442&""),"You are not allowed to copy cells in the answer column. Press Ctrl-z immediately to attempt to fix this error.",S442)]]></f>
        <v>Input Accepted</v>
      </c>
      <c r="S442" s="9" t="str">
        <f>IF(AND(OR(H442="X",S443=6,C442=Labels!$C$49,C442=Labels!$C$46,AX442="Y"),Q443=""),Labels!$C$95,T442)</f>
        <v>Input Accepted</v>
      </c>
      <c r="T442" s="345" t="str">
        <f>IF(OR(S444=6,AND(S444&gt;0,S443=6)),Labels!$C$96,IF(S444=1,Labels!$C$143,U442))</f>
        <v>Input Accepted</v>
      </c>
      <c r="U442" s="9" t="str">
        <f>IF(AND(S444&gt;0,U444&lt;=U443),Labels!C$97,V442)</f>
        <v>Input Accepted</v>
      </c>
      <c r="V442" s="9" t="str">
        <f>IF(AND(S444&gt;0,Q444=""),Labels!$C$98,W442)</f>
        <v>Input Accepted</v>
      </c>
      <c r="W442" s="9" t="str">
        <f>IF(AND(S444=0,Q444&lt;&gt;""),Labels!$C$99,Labels!$C$92)</f>
        <v>Input Accepted</v>
      </c>
      <c r="Y442" s="9">
        <f t="shared" ref="Y442" si="4765">IF(H442="X",1,0)</f>
        <v>0</v>
      </c>
      <c r="Z442" s="9">
        <f>SUM(Y$7:Y442)</f>
        <v>0</v>
      </c>
      <c r="AA442" s="9" t="str">
        <f t="shared" ref="AA442" si="4766">Q443</f>
        <v>None</v>
      </c>
      <c r="AB442" s="9">
        <f t="shared" ref="AB442" si="4767">VLOOKUP(P443,$AI$2:$AN$5000,6,FALSE)</f>
        <v>21</v>
      </c>
      <c r="AC442" s="9" t="str">
        <f t="shared" ref="AC442" si="4768">Q444</f>
        <v/>
      </c>
      <c r="AD442" s="9">
        <f t="shared" ref="AD442" si="4769">IF(TRIM(F443)="",1,0)</f>
        <v>0</v>
      </c>
      <c r="AF442" s="346">
        <f t="shared" ref="AF442" si="4770">SUM($AD$7:$AD$5000)</f>
        <v>0</v>
      </c>
      <c r="AG442" s="9">
        <f>IF(AND(H442="X",C442=Labels!C484),1,0)</f>
        <v>0</v>
      </c>
      <c r="AI442" s="350" t="s">
        <v>2199</v>
      </c>
      <c r="AJ442" s="350">
        <v>1805075</v>
      </c>
      <c r="AK442" s="350">
        <v>5783037</v>
      </c>
      <c r="AL442" s="350">
        <v>0</v>
      </c>
      <c r="AM442" s="351">
        <v>6</v>
      </c>
      <c r="AN442" s="350">
        <v>21</v>
      </c>
      <c r="AO442" s="9">
        <v>1</v>
      </c>
      <c r="AP442" s="9">
        <v>0</v>
      </c>
      <c r="AQ442" s="9">
        <v>1</v>
      </c>
      <c r="AR442" s="9">
        <v>0</v>
      </c>
      <c r="AX442" s="9" t="s">
        <v>664</v>
      </c>
    </row>
    <row r="443" spans="1:50" ht="25.5">
      <c r="A443" s="211">
        <f t="shared" si="4231"/>
        <v>0</v>
      </c>
      <c r="B443" s="18" t="s">
        <v>1158</v>
      </c>
      <c r="C443" s="218" t="str">
        <f t="shared" ref="C443" si="4771">C442</f>
        <v>Minor Must</v>
      </c>
      <c r="D443" s="44" t="str">
        <f t="shared" ref="D443" si="4772">D442</f>
        <v>CB. 7.7.11</v>
      </c>
      <c r="E443" s="19" t="str">
        <f>Labels!$C$103</f>
        <v>Answer 1 / Comment</v>
      </c>
      <c r="F443" s="62" t="str">
        <f>$AI$394</f>
        <v>CB. 7.7.11 -Yes</v>
      </c>
      <c r="G443" s="46" t="s">
        <v>2826</v>
      </c>
      <c r="H443" s="20" t="str">
        <f t="shared" ref="H443:H444" si="4773">H442</f>
        <v/>
      </c>
      <c r="I443" s="20" t="str">
        <f t="shared" ref="I443:I444" si="4774">I442</f>
        <v/>
      </c>
      <c r="J443" s="20" t="str">
        <f t="shared" ref="J443:J444" si="4775">J442</f>
        <v/>
      </c>
      <c r="K443" s="20" t="str">
        <f t="shared" ref="K443:K444" si="4776">K442</f>
        <v>X</v>
      </c>
      <c r="L443" s="28" t="str">
        <f t="shared" ref="L443" si="4777">L442</f>
        <v/>
      </c>
      <c r="M443" s="21"/>
      <c r="N443" s="22" t="str">
        <f t="shared" ref="N443:N444" si="4778">LEFT(F443,FIND(" -",F443)-1)</f>
        <v>CB. 7.7.11</v>
      </c>
      <c r="O443" s="22" t="str">
        <f t="shared" ref="O443" si="4779">IF(ISERR(N443),D442,N443)</f>
        <v>CB. 7.7.11</v>
      </c>
      <c r="P443" s="22" t="str">
        <f t="shared" ref="P443:P444" si="4780">TRIM(F443&amp;"")</f>
        <v>CB. 7.7.11 -Yes</v>
      </c>
      <c r="Q443" s="22" t="str">
        <f t="shared" ref="Q443:Q444" si="4781">TRIM(G443&amp;"")</f>
        <v>None</v>
      </c>
      <c r="R443" s="9">
        <f t="shared" ref="R443:R444" si="4782">VLOOKUP(F443,$AI$2:$AM$5000,5,FALSE)</f>
        <v>2</v>
      </c>
      <c r="S443" s="9">
        <f t="shared" ref="S443:S444" si="4783">IF(ISNA(R443),0,R443)</f>
        <v>2</v>
      </c>
      <c r="T443" s="9">
        <f t="shared" ref="T443:T444" si="4784">VLOOKUP(F443,$AI$2:$AL$5000,4,FALSE)</f>
        <v>2</v>
      </c>
      <c r="U443" s="9">
        <f t="shared" ref="U443:U444" si="4785">IF(ISNA(T443),0,T443)</f>
        <v>2</v>
      </c>
      <c r="X443" s="9">
        <f t="shared" ref="X443:X444" si="4786">VLOOKUP(F443,$AI$2:$AL$5000,3,FALSE)</f>
        <v>5782985</v>
      </c>
      <c r="Y443" s="348"/>
      <c r="Z443" s="9">
        <f>SUM(Y$7:Y443)</f>
        <v>0</v>
      </c>
      <c r="AC443" s="349">
        <f t="shared" ref="AC443" si="4787">IF(ISNA(VLOOKUP(F443,$AI$2:$AS$5000,11,FALSE)),"", VLOOKUP(F443,$AI$2:$AS$5000,11,FALSE))</f>
        <v>0</v>
      </c>
      <c r="AI443" s="350" t="s">
        <v>2200</v>
      </c>
      <c r="AJ443" s="350">
        <v>1805075</v>
      </c>
      <c r="AK443" s="350">
        <v>5783036</v>
      </c>
      <c r="AL443" s="350">
        <v>0</v>
      </c>
      <c r="AM443" s="351">
        <v>5</v>
      </c>
      <c r="AN443" s="350">
        <v>21</v>
      </c>
      <c r="AO443" s="9">
        <v>0</v>
      </c>
      <c r="AP443" s="9">
        <v>1</v>
      </c>
      <c r="AQ443" s="9">
        <v>0</v>
      </c>
      <c r="AR443" s="9">
        <v>0</v>
      </c>
    </row>
    <row r="444" spans="1:50" ht="26.25" thickBot="1">
      <c r="A444" s="211">
        <f t="shared" si="4231"/>
        <v>0</v>
      </c>
      <c r="B444" s="23" t="str">
        <f t="shared" ref="B444:D444" si="4788">B442</f>
        <v>GGFV52FA</v>
      </c>
      <c r="C444" s="219" t="str">
        <f t="shared" si="4788"/>
        <v>Minor Must</v>
      </c>
      <c r="D444" s="45" t="str">
        <f t="shared" si="4788"/>
        <v>CB. 7.7.11</v>
      </c>
      <c r="E444" s="24" t="str">
        <f>Labels!$C$104</f>
        <v>Answer 2 / Evidence</v>
      </c>
      <c r="F444" s="221"/>
      <c r="G444" s="222"/>
      <c r="H444" s="25" t="str">
        <f t="shared" si="4773"/>
        <v/>
      </c>
      <c r="I444" s="25" t="str">
        <f t="shared" si="4774"/>
        <v/>
      </c>
      <c r="J444" s="25" t="str">
        <f t="shared" si="4775"/>
        <v/>
      </c>
      <c r="K444" s="25" t="str">
        <f t="shared" si="4776"/>
        <v>X</v>
      </c>
      <c r="L444" s="27" t="str">
        <f t="shared" ref="L444" si="4789">L442</f>
        <v/>
      </c>
      <c r="M444" s="21"/>
      <c r="N444" s="22" t="e">
        <f t="shared" si="4778"/>
        <v>#VALUE!</v>
      </c>
      <c r="O444" s="22" t="str">
        <f t="shared" ref="O444" si="4790">IF(ISERR(N444),D442,N444)</f>
        <v>CB. 7.7.11</v>
      </c>
      <c r="P444" s="22" t="str">
        <f t="shared" si="4780"/>
        <v/>
      </c>
      <c r="Q444" s="22" t="str">
        <f t="shared" si="4781"/>
        <v/>
      </c>
      <c r="R444" s="9" t="e">
        <f t="shared" si="4782"/>
        <v>#N/A</v>
      </c>
      <c r="S444" s="9">
        <f t="shared" si="4783"/>
        <v>0</v>
      </c>
      <c r="T444" s="9" t="e">
        <f t="shared" si="4784"/>
        <v>#N/A</v>
      </c>
      <c r="U444" s="9">
        <f t="shared" si="4785"/>
        <v>0</v>
      </c>
      <c r="V444" s="9">
        <f t="shared" ref="V444" si="4791">IF(U444=0,U443,U444)</f>
        <v>2</v>
      </c>
      <c r="W444" s="346">
        <v>2</v>
      </c>
      <c r="X444" s="9" t="e">
        <f t="shared" si="4786"/>
        <v>#N/A</v>
      </c>
      <c r="Y444" s="348"/>
      <c r="Z444" s="9">
        <f>SUM(Y$7:Y444)</f>
        <v>0</v>
      </c>
      <c r="AE444" s="9">
        <f t="shared" ref="AE444" si="4792">MIN(AH444,V444)</f>
        <v>2</v>
      </c>
      <c r="AH444" s="9">
        <v>2</v>
      </c>
      <c r="AI444" s="350" t="s">
        <v>2201</v>
      </c>
      <c r="AJ444" s="350">
        <v>1805075</v>
      </c>
      <c r="AK444" s="350">
        <v>5783035</v>
      </c>
      <c r="AL444" s="350">
        <v>2</v>
      </c>
      <c r="AM444" s="351">
        <v>2</v>
      </c>
      <c r="AN444" s="350">
        <v>21</v>
      </c>
      <c r="AO444" s="9">
        <v>1</v>
      </c>
      <c r="AP444" s="9">
        <v>0</v>
      </c>
      <c r="AQ444" s="9">
        <v>0</v>
      </c>
      <c r="AR444" s="9">
        <v>0</v>
      </c>
      <c r="AU444" s="9">
        <v>0</v>
      </c>
      <c r="AV444" s="9">
        <f>U443</f>
        <v>2</v>
      </c>
    </row>
    <row r="445" spans="1:50" ht="25.5">
      <c r="A445" s="211">
        <f t="shared" si="4231"/>
        <v>0</v>
      </c>
      <c r="B445" s="67" t="s">
        <v>1158</v>
      </c>
      <c r="C445" s="142" t="s">
        <v>1094</v>
      </c>
      <c r="D445" s="43" t="s">
        <v>2665</v>
      </c>
      <c r="E445" s="217" t="str">
        <f>Labels!$C$54</f>
        <v>Control Point</v>
      </c>
      <c r="F445" s="26" t="s">
        <v>2666</v>
      </c>
      <c r="G445" s="30" t="str">
        <f>IF(OR(ISERR(P446),ISERR(P447),ISERR(Q446),ISERR(Q447)),Labels!$C$94,Q445)</f>
        <v>Input Accepted</v>
      </c>
      <c r="H445" s="15" t="str">
        <f t="shared" ref="H445" si="4793">IF(F446&lt;&gt;"",IF(TRIM(VLOOKUP(F446,$AI$2:$AR$5000,8,FALSE))="1","X",""),"")</f>
        <v/>
      </c>
      <c r="I445" s="15" t="str">
        <f t="shared" ref="I445" si="4794">IF(F446&lt;&gt;"",IF(TRIM(VLOOKUP(F446,$AI$2:$AR$5000,9,FALSE))="1","X",""),"")</f>
        <v/>
      </c>
      <c r="J445" s="15" t="str">
        <f t="shared" ref="J445" si="4795">IF(TRIM(""&amp;G447)&lt;&gt;"","X","")</f>
        <v/>
      </c>
      <c r="K445" s="15" t="str">
        <f t="shared" ref="K445" si="4796">IF(TRIM(""&amp;G446)&lt;&gt;"","X","")</f>
        <v>X</v>
      </c>
      <c r="L445" s="31" t="str">
        <f>IF(G445&lt;&gt;Labels!$C$92,"X","")</f>
        <v/>
      </c>
      <c r="M445" s="16"/>
      <c r="N445" s="17">
        <v>1805057</v>
      </c>
      <c r="O445" s="17">
        <v>15573</v>
      </c>
      <c r="P445" s="17"/>
      <c r="Q445" s="22" t="str">
        <f>IF(F446="",Labels!$C$93,R445)</f>
        <v>Input Accepted</v>
      </c>
      <c r="R445" s="9" t="str">
        <f t="shared" ref="R445" si="4797"><![CDATA[IF(OR(O446&""<>D445&"",O447&""<>D445&""),"You are not allowed to copy cells in the answer column. Press Ctrl-z immediately to attempt to fix this error.",S445)]]></f>
        <v>Input Accepted</v>
      </c>
      <c r="S445" s="9" t="str">
        <f>IF(AND(OR(H445="X",S446=6,C445=Labels!$C$49,C445=Labels!$C$46,AX445="Y"),Q446=""),Labels!$C$95,T445)</f>
        <v>Input Accepted</v>
      </c>
      <c r="T445" s="345" t="str">
        <f>IF(OR(S447=6,AND(S447&gt;0,S446=6)),Labels!$C$96,IF(S447=1,Labels!$C$143,U445))</f>
        <v>Input Accepted</v>
      </c>
      <c r="U445" s="9" t="str">
        <f>IF(AND(S447&gt;0,U447&lt;=U446),Labels!C$97,V445)</f>
        <v>Input Accepted</v>
      </c>
      <c r="V445" s="9" t="str">
        <f>IF(AND(S447&gt;0,Q447=""),Labels!$C$98,W445)</f>
        <v>Input Accepted</v>
      </c>
      <c r="W445" s="9" t="str">
        <f>IF(AND(S447=0,Q447&lt;&gt;""),Labels!$C$99,Labels!$C$92)</f>
        <v>Input Accepted</v>
      </c>
      <c r="Y445" s="9">
        <f t="shared" ref="Y445" si="4798">IF(H445="X",1,0)</f>
        <v>0</v>
      </c>
      <c r="Z445" s="9">
        <f>SUM(Y$7:Y445)</f>
        <v>0</v>
      </c>
      <c r="AA445" s="9" t="str">
        <f t="shared" ref="AA445" si="4799">Q446</f>
        <v>None</v>
      </c>
      <c r="AB445" s="9">
        <f t="shared" ref="AB445" si="4800">VLOOKUP(P446,$AI$2:$AN$5000,6,FALSE)</f>
        <v>21</v>
      </c>
      <c r="AC445" s="9" t="str">
        <f t="shared" ref="AC445" si="4801">Q447</f>
        <v/>
      </c>
      <c r="AD445" s="9">
        <f t="shared" ref="AD445" si="4802">IF(TRIM(F446)="",1,0)</f>
        <v>0</v>
      </c>
      <c r="AF445" s="346">
        <f t="shared" ref="AF445" si="4803">SUM($AD$7:$AD$5000)</f>
        <v>0</v>
      </c>
      <c r="AG445" s="9">
        <f>IF(AND(H445="X",C445=Labels!C487),1,0)</f>
        <v>0</v>
      </c>
      <c r="AI445" s="350" t="s">
        <v>2202</v>
      </c>
      <c r="AJ445" s="350">
        <v>1805076</v>
      </c>
      <c r="AK445" s="350">
        <v>5783040</v>
      </c>
      <c r="AL445" s="350">
        <v>0</v>
      </c>
      <c r="AM445" s="351">
        <v>6</v>
      </c>
      <c r="AN445" s="350">
        <v>21</v>
      </c>
      <c r="AO445" s="9">
        <v>1</v>
      </c>
      <c r="AP445" s="9">
        <v>0</v>
      </c>
      <c r="AQ445" s="9">
        <v>1</v>
      </c>
      <c r="AR445" s="9">
        <v>0</v>
      </c>
      <c r="AX445" s="9" t="s">
        <v>664</v>
      </c>
    </row>
    <row r="446" spans="1:50" ht="25.5">
      <c r="A446" s="211">
        <f t="shared" si="4231"/>
        <v>0</v>
      </c>
      <c r="B446" s="18" t="s">
        <v>1158</v>
      </c>
      <c r="C446" s="218" t="str">
        <f t="shared" ref="C446" si="4804">C445</f>
        <v>Minor Must</v>
      </c>
      <c r="D446" s="44" t="str">
        <f t="shared" ref="D446" si="4805">D445</f>
        <v>CB. 7.7.12</v>
      </c>
      <c r="E446" s="19" t="str">
        <f>Labels!$C$103</f>
        <v>Answer 1 / Comment</v>
      </c>
      <c r="F446" s="62" t="str">
        <f>$AI$396</f>
        <v>CB. 7.7.12 -Yes</v>
      </c>
      <c r="G446" s="46" t="s">
        <v>2826</v>
      </c>
      <c r="H446" s="20" t="str">
        <f t="shared" ref="H446:H447" si="4806">H445</f>
        <v/>
      </c>
      <c r="I446" s="20" t="str">
        <f t="shared" ref="I446:I447" si="4807">I445</f>
        <v/>
      </c>
      <c r="J446" s="20" t="str">
        <f t="shared" ref="J446:J447" si="4808">J445</f>
        <v/>
      </c>
      <c r="K446" s="20" t="str">
        <f t="shared" ref="K446:K447" si="4809">K445</f>
        <v>X</v>
      </c>
      <c r="L446" s="28" t="str">
        <f t="shared" ref="L446" si="4810">L445</f>
        <v/>
      </c>
      <c r="M446" s="21"/>
      <c r="N446" s="22" t="str">
        <f t="shared" ref="N446:N447" si="4811">LEFT(F446,FIND(" -",F446)-1)</f>
        <v>CB. 7.7.12</v>
      </c>
      <c r="O446" s="22" t="str">
        <f t="shared" ref="O446" si="4812">IF(ISERR(N446),D445,N446)</f>
        <v>CB. 7.7.12</v>
      </c>
      <c r="P446" s="22" t="str">
        <f t="shared" ref="P446:P447" si="4813">TRIM(F446&amp;"")</f>
        <v>CB. 7.7.12 -Yes</v>
      </c>
      <c r="Q446" s="22" t="str">
        <f t="shared" ref="Q446:Q447" si="4814">TRIM(G446&amp;"")</f>
        <v>None</v>
      </c>
      <c r="R446" s="9">
        <f t="shared" ref="R446:R447" si="4815">VLOOKUP(F446,$AI$2:$AM$5000,5,FALSE)</f>
        <v>2</v>
      </c>
      <c r="S446" s="9">
        <f t="shared" ref="S446:S447" si="4816">IF(ISNA(R446),0,R446)</f>
        <v>2</v>
      </c>
      <c r="T446" s="9">
        <f t="shared" ref="T446:T447" si="4817">VLOOKUP(F446,$AI$2:$AL$5000,4,FALSE)</f>
        <v>2</v>
      </c>
      <c r="U446" s="9">
        <f t="shared" ref="U446:U447" si="4818">IF(ISNA(T446),0,T446)</f>
        <v>2</v>
      </c>
      <c r="X446" s="9">
        <f t="shared" ref="X446:X447" si="4819">VLOOKUP(F446,$AI$2:$AL$5000,3,FALSE)</f>
        <v>5782988</v>
      </c>
      <c r="Y446" s="348"/>
      <c r="Z446" s="9">
        <f>SUM(Y$7:Y446)</f>
        <v>0</v>
      </c>
      <c r="AC446" s="349">
        <f t="shared" ref="AC446" si="4820">IF(ISNA(VLOOKUP(F446,$AI$2:$AS$5000,11,FALSE)),"", VLOOKUP(F446,$AI$2:$AS$5000,11,FALSE))</f>
        <v>0</v>
      </c>
      <c r="AI446" s="350" t="s">
        <v>2203</v>
      </c>
      <c r="AJ446" s="350">
        <v>1805076</v>
      </c>
      <c r="AK446" s="350">
        <v>5783039</v>
      </c>
      <c r="AL446" s="350">
        <v>0</v>
      </c>
      <c r="AM446" s="351">
        <v>5</v>
      </c>
      <c r="AN446" s="350">
        <v>21</v>
      </c>
      <c r="AO446" s="9">
        <v>0</v>
      </c>
      <c r="AP446" s="9">
        <v>1</v>
      </c>
      <c r="AQ446" s="9">
        <v>0</v>
      </c>
      <c r="AR446" s="9">
        <v>0</v>
      </c>
    </row>
    <row r="447" spans="1:50" ht="26.25" thickBot="1">
      <c r="A447" s="211">
        <f t="shared" si="4231"/>
        <v>0</v>
      </c>
      <c r="B447" s="23" t="str">
        <f t="shared" ref="B447:D447" si="4821">B445</f>
        <v>GGFV52FA</v>
      </c>
      <c r="C447" s="219" t="str">
        <f t="shared" si="4821"/>
        <v>Minor Must</v>
      </c>
      <c r="D447" s="45" t="str">
        <f t="shared" si="4821"/>
        <v>CB. 7.7.12</v>
      </c>
      <c r="E447" s="24" t="str">
        <f>Labels!$C$104</f>
        <v>Answer 2 / Evidence</v>
      </c>
      <c r="F447" s="221"/>
      <c r="G447" s="222"/>
      <c r="H447" s="25" t="str">
        <f t="shared" si="4806"/>
        <v/>
      </c>
      <c r="I447" s="25" t="str">
        <f t="shared" si="4807"/>
        <v/>
      </c>
      <c r="J447" s="25" t="str">
        <f t="shared" si="4808"/>
        <v/>
      </c>
      <c r="K447" s="25" t="str">
        <f t="shared" si="4809"/>
        <v>X</v>
      </c>
      <c r="L447" s="27" t="str">
        <f t="shared" ref="L447" si="4822">L445</f>
        <v/>
      </c>
      <c r="M447" s="21"/>
      <c r="N447" s="22" t="e">
        <f t="shared" si="4811"/>
        <v>#VALUE!</v>
      </c>
      <c r="O447" s="22" t="str">
        <f t="shared" ref="O447" si="4823">IF(ISERR(N447),D445,N447)</f>
        <v>CB. 7.7.12</v>
      </c>
      <c r="P447" s="22" t="str">
        <f t="shared" si="4813"/>
        <v/>
      </c>
      <c r="Q447" s="22" t="str">
        <f t="shared" si="4814"/>
        <v/>
      </c>
      <c r="R447" s="9" t="e">
        <f t="shared" si="4815"/>
        <v>#N/A</v>
      </c>
      <c r="S447" s="9">
        <f t="shared" si="4816"/>
        <v>0</v>
      </c>
      <c r="T447" s="9" t="e">
        <f t="shared" si="4817"/>
        <v>#N/A</v>
      </c>
      <c r="U447" s="9">
        <f t="shared" si="4818"/>
        <v>0</v>
      </c>
      <c r="V447" s="9">
        <f t="shared" ref="V447" si="4824">IF(U447=0,U446,U447)</f>
        <v>2</v>
      </c>
      <c r="W447" s="346">
        <v>2</v>
      </c>
      <c r="X447" s="9" t="e">
        <f t="shared" si="4819"/>
        <v>#N/A</v>
      </c>
      <c r="Y447" s="348"/>
      <c r="Z447" s="9">
        <f>SUM(Y$7:Y447)</f>
        <v>0</v>
      </c>
      <c r="AE447" s="9">
        <f t="shared" ref="AE447" si="4825">MIN(AH447,V447)</f>
        <v>2</v>
      </c>
      <c r="AH447" s="9">
        <v>2</v>
      </c>
      <c r="AI447" s="350" t="s">
        <v>2204</v>
      </c>
      <c r="AJ447" s="350">
        <v>1805076</v>
      </c>
      <c r="AK447" s="350">
        <v>5783038</v>
      </c>
      <c r="AL447" s="350">
        <v>2</v>
      </c>
      <c r="AM447" s="351">
        <v>2</v>
      </c>
      <c r="AN447" s="350">
        <v>21</v>
      </c>
      <c r="AO447" s="9">
        <v>1</v>
      </c>
      <c r="AP447" s="9">
        <v>0</v>
      </c>
      <c r="AQ447" s="9">
        <v>0</v>
      </c>
      <c r="AR447" s="9">
        <v>0</v>
      </c>
      <c r="AU447" s="9">
        <v>0</v>
      </c>
      <c r="AV447" s="9">
        <f>U446</f>
        <v>2</v>
      </c>
    </row>
    <row r="448" spans="1:50" ht="38.25">
      <c r="A448" s="211">
        <f t="shared" si="4231"/>
        <v>0</v>
      </c>
      <c r="B448" s="67" t="s">
        <v>1158</v>
      </c>
      <c r="C448" s="142" t="s">
        <v>1094</v>
      </c>
      <c r="D448" s="43" t="s">
        <v>2667</v>
      </c>
      <c r="E448" s="217" t="str">
        <f>Labels!$C$54</f>
        <v>Control Point</v>
      </c>
      <c r="F448" s="26" t="s">
        <v>2668</v>
      </c>
      <c r="G448" s="30" t="str">
        <f>IF(OR(ISERR(P449),ISERR(P450),ISERR(Q449),ISERR(Q450)),Labels!$C$94,Q448)</f>
        <v>Input Accepted</v>
      </c>
      <c r="H448" s="15" t="str">
        <f t="shared" ref="H448" si="4826">IF(F449&lt;&gt;"",IF(TRIM(VLOOKUP(F449,$AI$2:$AR$5000,8,FALSE))="1","X",""),"")</f>
        <v/>
      </c>
      <c r="I448" s="15" t="str">
        <f t="shared" ref="I448" si="4827">IF(F449&lt;&gt;"",IF(TRIM(VLOOKUP(F449,$AI$2:$AR$5000,9,FALSE))="1","X",""),"")</f>
        <v/>
      </c>
      <c r="J448" s="15" t="str">
        <f t="shared" ref="J448" si="4828">IF(TRIM(""&amp;G450)&lt;&gt;"","X","")</f>
        <v/>
      </c>
      <c r="K448" s="15" t="str">
        <f t="shared" ref="K448" si="4829">IF(TRIM(""&amp;G449)&lt;&gt;"","X","")</f>
        <v>X</v>
      </c>
      <c r="L448" s="31" t="str">
        <f>IF(G448&lt;&gt;Labels!$C$92,"X","")</f>
        <v/>
      </c>
      <c r="M448" s="16"/>
      <c r="N448" s="17">
        <v>1805058</v>
      </c>
      <c r="O448" s="17">
        <v>15573</v>
      </c>
      <c r="P448" s="17"/>
      <c r="Q448" s="22" t="str">
        <f>IF(F449="",Labels!$C$93,R448)</f>
        <v>Input Accepted</v>
      </c>
      <c r="R448" s="9" t="str">
        <f t="shared" ref="R448" si="4830"><![CDATA[IF(OR(O449&""<>D448&"",O450&""<>D448&""),"You are not allowed to copy cells in the answer column. Press Ctrl-z immediately to attempt to fix this error.",S448)]]></f>
        <v>Input Accepted</v>
      </c>
      <c r="S448" s="9" t="str">
        <f>IF(AND(OR(H448="X",S449=6,C448=Labels!$C$49,C448=Labels!$C$46,AX448="Y"),Q449=""),Labels!$C$95,T448)</f>
        <v>Input Accepted</v>
      </c>
      <c r="T448" s="345" t="str">
        <f>IF(OR(S450=6,AND(S450&gt;0,S449=6)),Labels!$C$96,IF(S450=1,Labels!$C$143,U448))</f>
        <v>Input Accepted</v>
      </c>
      <c r="U448" s="9" t="str">
        <f>IF(AND(S450&gt;0,U450&lt;=U449),Labels!C$97,V448)</f>
        <v>Input Accepted</v>
      </c>
      <c r="V448" s="9" t="str">
        <f>IF(AND(S450&gt;0,Q450=""),Labels!$C$98,W448)</f>
        <v>Input Accepted</v>
      </c>
      <c r="W448" s="9" t="str">
        <f>IF(AND(S450=0,Q450&lt;&gt;""),Labels!$C$99,Labels!$C$92)</f>
        <v>Input Accepted</v>
      </c>
      <c r="Y448" s="9">
        <f t="shared" ref="Y448" si="4831">IF(H448="X",1,0)</f>
        <v>0</v>
      </c>
      <c r="Z448" s="9">
        <f>SUM(Y$7:Y448)</f>
        <v>0</v>
      </c>
      <c r="AA448" s="9" t="str">
        <f t="shared" ref="AA448" si="4832">Q449</f>
        <v>None</v>
      </c>
      <c r="AB448" s="9">
        <f t="shared" ref="AB448" si="4833">VLOOKUP(P449,$AI$2:$AN$5000,6,FALSE)</f>
        <v>21</v>
      </c>
      <c r="AC448" s="9" t="str">
        <f t="shared" ref="AC448" si="4834">Q450</f>
        <v/>
      </c>
      <c r="AD448" s="9">
        <f t="shared" ref="AD448" si="4835">IF(TRIM(F449)="",1,0)</f>
        <v>0</v>
      </c>
      <c r="AF448" s="346">
        <f t="shared" ref="AF448" si="4836">SUM($AD$7:$AD$5000)</f>
        <v>0</v>
      </c>
      <c r="AG448" s="9">
        <f>IF(AND(H448="X",C448=Labels!C490),1,0)</f>
        <v>0</v>
      </c>
      <c r="AI448" s="350" t="s">
        <v>2205</v>
      </c>
      <c r="AJ448" s="350">
        <v>1805077</v>
      </c>
      <c r="AK448" s="350">
        <v>5783043</v>
      </c>
      <c r="AL448" s="350">
        <v>0</v>
      </c>
      <c r="AM448" s="351">
        <v>6</v>
      </c>
      <c r="AN448" s="350">
        <v>21</v>
      </c>
      <c r="AO448" s="9">
        <v>1</v>
      </c>
      <c r="AP448" s="9">
        <v>0</v>
      </c>
      <c r="AQ448" s="9">
        <v>1</v>
      </c>
      <c r="AR448" s="9">
        <v>0</v>
      </c>
      <c r="AX448" s="9" t="s">
        <v>664</v>
      </c>
    </row>
    <row r="449" spans="1:50" ht="25.5">
      <c r="A449" s="211">
        <f t="shared" si="4231"/>
        <v>0</v>
      </c>
      <c r="B449" s="18" t="s">
        <v>1158</v>
      </c>
      <c r="C449" s="218" t="str">
        <f t="shared" ref="C449" si="4837">C448</f>
        <v>Minor Must</v>
      </c>
      <c r="D449" s="44" t="str">
        <f t="shared" ref="D449" si="4838">D448</f>
        <v>CB. 7.7.13</v>
      </c>
      <c r="E449" s="19" t="str">
        <f>Labels!$C$103</f>
        <v>Answer 1 / Comment</v>
      </c>
      <c r="F449" s="62" t="str">
        <f>$AI$399</f>
        <v>CB. 7.7.13 -Yes</v>
      </c>
      <c r="G449" s="46" t="s">
        <v>2826</v>
      </c>
      <c r="H449" s="20" t="str">
        <f t="shared" ref="H449:H450" si="4839">H448</f>
        <v/>
      </c>
      <c r="I449" s="20" t="str">
        <f t="shared" ref="I449:I450" si="4840">I448</f>
        <v/>
      </c>
      <c r="J449" s="20" t="str">
        <f t="shared" ref="J449:J450" si="4841">J448</f>
        <v/>
      </c>
      <c r="K449" s="20" t="str">
        <f t="shared" ref="K449:K450" si="4842">K448</f>
        <v>X</v>
      </c>
      <c r="L449" s="28" t="str">
        <f t="shared" ref="L449" si="4843">L448</f>
        <v/>
      </c>
      <c r="M449" s="21"/>
      <c r="N449" s="22" t="str">
        <f t="shared" ref="N449:N450" si="4844">LEFT(F449,FIND(" -",F449)-1)</f>
        <v>CB. 7.7.13</v>
      </c>
      <c r="O449" s="22" t="str">
        <f t="shared" ref="O449" si="4845">IF(ISERR(N449),D448,N449)</f>
        <v>CB. 7.7.13</v>
      </c>
      <c r="P449" s="22" t="str">
        <f t="shared" ref="P449:P450" si="4846">TRIM(F449&amp;"")</f>
        <v>CB. 7.7.13 -Yes</v>
      </c>
      <c r="Q449" s="22" t="str">
        <f t="shared" ref="Q449:Q450" si="4847">TRIM(G449&amp;"")</f>
        <v>None</v>
      </c>
      <c r="R449" s="9">
        <f t="shared" ref="R449:R450" si="4848">VLOOKUP(F449,$AI$2:$AM$5000,5,FALSE)</f>
        <v>2</v>
      </c>
      <c r="S449" s="9">
        <f t="shared" ref="S449:S450" si="4849">IF(ISNA(R449),0,R449)</f>
        <v>2</v>
      </c>
      <c r="T449" s="9">
        <f t="shared" ref="T449:T450" si="4850">VLOOKUP(F449,$AI$2:$AL$5000,4,FALSE)</f>
        <v>2</v>
      </c>
      <c r="U449" s="9">
        <f t="shared" ref="U449:U450" si="4851">IF(ISNA(T449),0,T449)</f>
        <v>2</v>
      </c>
      <c r="X449" s="9">
        <f t="shared" ref="X449:X450" si="4852">VLOOKUP(F449,$AI$2:$AL$5000,3,FALSE)</f>
        <v>5782990</v>
      </c>
      <c r="Y449" s="348"/>
      <c r="Z449" s="9">
        <f>SUM(Y$7:Y449)</f>
        <v>0</v>
      </c>
      <c r="AC449" s="349">
        <f t="shared" ref="AC449" si="4853">IF(ISNA(VLOOKUP(F449,$AI$2:$AS$5000,11,FALSE)),"", VLOOKUP(F449,$AI$2:$AS$5000,11,FALSE))</f>
        <v>0</v>
      </c>
      <c r="AI449" s="350" t="s">
        <v>2206</v>
      </c>
      <c r="AJ449" s="350">
        <v>1805077</v>
      </c>
      <c r="AK449" s="350">
        <v>5783042</v>
      </c>
      <c r="AL449" s="350">
        <v>0</v>
      </c>
      <c r="AM449" s="351">
        <v>5</v>
      </c>
      <c r="AN449" s="350">
        <v>21</v>
      </c>
      <c r="AO449" s="9">
        <v>0</v>
      </c>
      <c r="AP449" s="9">
        <v>1</v>
      </c>
      <c r="AQ449" s="9">
        <v>0</v>
      </c>
      <c r="AR449" s="9">
        <v>0</v>
      </c>
    </row>
    <row r="450" spans="1:50" ht="26.25" thickBot="1">
      <c r="A450" s="211">
        <f t="shared" si="4231"/>
        <v>0</v>
      </c>
      <c r="B450" s="23" t="str">
        <f t="shared" ref="B450:D450" si="4854">B448</f>
        <v>GGFV52FA</v>
      </c>
      <c r="C450" s="219" t="str">
        <f t="shared" si="4854"/>
        <v>Minor Must</v>
      </c>
      <c r="D450" s="45" t="str">
        <f t="shared" si="4854"/>
        <v>CB. 7.7.13</v>
      </c>
      <c r="E450" s="24" t="str">
        <f>Labels!$C$104</f>
        <v>Answer 2 / Evidence</v>
      </c>
      <c r="F450" s="221"/>
      <c r="G450" s="222"/>
      <c r="H450" s="25" t="str">
        <f t="shared" si="4839"/>
        <v/>
      </c>
      <c r="I450" s="25" t="str">
        <f t="shared" si="4840"/>
        <v/>
      </c>
      <c r="J450" s="25" t="str">
        <f t="shared" si="4841"/>
        <v/>
      </c>
      <c r="K450" s="25" t="str">
        <f t="shared" si="4842"/>
        <v>X</v>
      </c>
      <c r="L450" s="27" t="str">
        <f t="shared" ref="L450" si="4855">L448</f>
        <v/>
      </c>
      <c r="M450" s="21"/>
      <c r="N450" s="22" t="e">
        <f t="shared" si="4844"/>
        <v>#VALUE!</v>
      </c>
      <c r="O450" s="22" t="str">
        <f t="shared" ref="O450" si="4856">IF(ISERR(N450),D448,N450)</f>
        <v>CB. 7.7.13</v>
      </c>
      <c r="P450" s="22" t="str">
        <f t="shared" si="4846"/>
        <v/>
      </c>
      <c r="Q450" s="22" t="str">
        <f t="shared" si="4847"/>
        <v/>
      </c>
      <c r="R450" s="9" t="e">
        <f t="shared" si="4848"/>
        <v>#N/A</v>
      </c>
      <c r="S450" s="9">
        <f t="shared" si="4849"/>
        <v>0</v>
      </c>
      <c r="T450" s="9" t="e">
        <f t="shared" si="4850"/>
        <v>#N/A</v>
      </c>
      <c r="U450" s="9">
        <f t="shared" si="4851"/>
        <v>0</v>
      </c>
      <c r="V450" s="9">
        <f t="shared" ref="V450" si="4857">IF(U450=0,U449,U450)</f>
        <v>2</v>
      </c>
      <c r="W450" s="346">
        <v>2</v>
      </c>
      <c r="X450" s="9" t="e">
        <f t="shared" si="4852"/>
        <v>#N/A</v>
      </c>
      <c r="Y450" s="348"/>
      <c r="Z450" s="9">
        <f>SUM(Y$7:Y450)</f>
        <v>0</v>
      </c>
      <c r="AE450" s="9">
        <f t="shared" ref="AE450" si="4858">MIN(AH450,V450)</f>
        <v>2</v>
      </c>
      <c r="AH450" s="9">
        <v>2</v>
      </c>
      <c r="AI450" s="350" t="s">
        <v>2207</v>
      </c>
      <c r="AJ450" s="350">
        <v>1805077</v>
      </c>
      <c r="AK450" s="350">
        <v>5783041</v>
      </c>
      <c r="AL450" s="350">
        <v>2</v>
      </c>
      <c r="AM450" s="351">
        <v>2</v>
      </c>
      <c r="AN450" s="350">
        <v>21</v>
      </c>
      <c r="AO450" s="9">
        <v>1</v>
      </c>
      <c r="AP450" s="9">
        <v>0</v>
      </c>
      <c r="AQ450" s="9">
        <v>0</v>
      </c>
      <c r="AR450" s="9">
        <v>0</v>
      </c>
      <c r="AU450" s="9">
        <v>0</v>
      </c>
      <c r="AV450" s="9">
        <f>U449</f>
        <v>2</v>
      </c>
    </row>
    <row r="451" spans="1:50" ht="38.25">
      <c r="A451" s="211">
        <f t="shared" si="4231"/>
        <v>0</v>
      </c>
      <c r="B451" s="67" t="s">
        <v>1158</v>
      </c>
      <c r="C451" s="142" t="s">
        <v>1094</v>
      </c>
      <c r="D451" s="43" t="s">
        <v>2669</v>
      </c>
      <c r="E451" s="217" t="str">
        <f>Labels!$C$54</f>
        <v>Control Point</v>
      </c>
      <c r="F451" s="26" t="s">
        <v>2670</v>
      </c>
      <c r="G451" s="30" t="str">
        <f>IF(OR(ISERR(P452),ISERR(P453),ISERR(Q452),ISERR(Q453)),Labels!$C$94,Q451)</f>
        <v>Input Accepted</v>
      </c>
      <c r="H451" s="15" t="str">
        <f t="shared" ref="H451" si="4859">IF(F452&lt;&gt;"",IF(TRIM(VLOOKUP(F452,$AI$2:$AR$5000,8,FALSE))="1","X",""),"")</f>
        <v/>
      </c>
      <c r="I451" s="15" t="str">
        <f t="shared" ref="I451" si="4860">IF(F452&lt;&gt;"",IF(TRIM(VLOOKUP(F452,$AI$2:$AR$5000,9,FALSE))="1","X",""),"")</f>
        <v/>
      </c>
      <c r="J451" s="15" t="str">
        <f t="shared" ref="J451" si="4861">IF(TRIM(""&amp;G453)&lt;&gt;"","X","")</f>
        <v/>
      </c>
      <c r="K451" s="15" t="str">
        <f t="shared" ref="K451" si="4862">IF(TRIM(""&amp;G452)&lt;&gt;"","X","")</f>
        <v>X</v>
      </c>
      <c r="L451" s="31" t="str">
        <f>IF(G451&lt;&gt;Labels!$C$92,"X","")</f>
        <v/>
      </c>
      <c r="M451" s="16"/>
      <c r="N451" s="17">
        <v>1805059</v>
      </c>
      <c r="O451" s="17">
        <v>15573</v>
      </c>
      <c r="P451" s="17"/>
      <c r="Q451" s="22" t="str">
        <f>IF(F452="",Labels!$C$93,R451)</f>
        <v>Input Accepted</v>
      </c>
      <c r="R451" s="9" t="str">
        <f t="shared" ref="R451" si="4863"><![CDATA[IF(OR(O452&""<>D451&"",O453&""<>D451&""),"You are not allowed to copy cells in the answer column. Press Ctrl-z immediately to attempt to fix this error.",S451)]]></f>
        <v>Input Accepted</v>
      </c>
      <c r="S451" s="9" t="str">
        <f>IF(AND(OR(H451="X",S452=6,C451=Labels!$C$49,C451=Labels!$C$46,AX451="Y"),Q452=""),Labels!$C$95,T451)</f>
        <v>Input Accepted</v>
      </c>
      <c r="T451" s="345" t="str">
        <f>IF(OR(S453=6,AND(S453&gt;0,S452=6)),Labels!$C$96,IF(S453=1,Labels!$C$143,U451))</f>
        <v>Input Accepted</v>
      </c>
      <c r="U451" s="9" t="str">
        <f>IF(AND(S453&gt;0,U453&lt;=U452),Labels!C$97,V451)</f>
        <v>Input Accepted</v>
      </c>
      <c r="V451" s="9" t="str">
        <f>IF(AND(S453&gt;0,Q453=""),Labels!$C$98,W451)</f>
        <v>Input Accepted</v>
      </c>
      <c r="W451" s="9" t="str">
        <f>IF(AND(S453=0,Q453&lt;&gt;""),Labels!$C$99,Labels!$C$92)</f>
        <v>Input Accepted</v>
      </c>
      <c r="Y451" s="9">
        <f t="shared" ref="Y451" si="4864">IF(H451="X",1,0)</f>
        <v>0</v>
      </c>
      <c r="Z451" s="9">
        <f>SUM(Y$7:Y451)</f>
        <v>0</v>
      </c>
      <c r="AA451" s="9" t="str">
        <f t="shared" ref="AA451" si="4865">Q452</f>
        <v>None</v>
      </c>
      <c r="AB451" s="9">
        <f t="shared" ref="AB451" si="4866">VLOOKUP(P452,$AI$2:$AN$5000,6,FALSE)</f>
        <v>21</v>
      </c>
      <c r="AC451" s="9" t="str">
        <f t="shared" ref="AC451" si="4867">Q453</f>
        <v/>
      </c>
      <c r="AD451" s="9">
        <f t="shared" ref="AD451" si="4868">IF(TRIM(F452)="",1,0)</f>
        <v>0</v>
      </c>
      <c r="AF451" s="346">
        <f t="shared" ref="AF451" si="4869">SUM($AD$7:$AD$5000)</f>
        <v>0</v>
      </c>
      <c r="AG451" s="9">
        <f>IF(AND(H451="X",C451=Labels!C493),1,0)</f>
        <v>0</v>
      </c>
      <c r="AI451" s="350" t="s">
        <v>2208</v>
      </c>
      <c r="AJ451" s="350">
        <v>1805078</v>
      </c>
      <c r="AK451" s="350">
        <v>5783046</v>
      </c>
      <c r="AL451" s="350">
        <v>0</v>
      </c>
      <c r="AM451" s="351">
        <v>6</v>
      </c>
      <c r="AN451" s="350">
        <v>21</v>
      </c>
      <c r="AO451" s="9">
        <v>1</v>
      </c>
      <c r="AP451" s="9">
        <v>0</v>
      </c>
      <c r="AQ451" s="9">
        <v>1</v>
      </c>
      <c r="AR451" s="9">
        <v>0</v>
      </c>
      <c r="AX451" s="9" t="s">
        <v>664</v>
      </c>
    </row>
    <row r="452" spans="1:50" ht="25.5">
      <c r="A452" s="211">
        <f t="shared" si="4231"/>
        <v>0</v>
      </c>
      <c r="B452" s="18" t="s">
        <v>1158</v>
      </c>
      <c r="C452" s="218" t="str">
        <f t="shared" ref="C452" si="4870">C451</f>
        <v>Minor Must</v>
      </c>
      <c r="D452" s="44" t="str">
        <f t="shared" ref="D452" si="4871">D451</f>
        <v>CB. 7.7.14</v>
      </c>
      <c r="E452" s="19" t="str">
        <f>Labels!$C$103</f>
        <v>Answer 1 / Comment</v>
      </c>
      <c r="F452" s="62" t="str">
        <f>$AI$401</f>
        <v>CB. 7.7.14 -Yes</v>
      </c>
      <c r="G452" s="46" t="s">
        <v>2826</v>
      </c>
      <c r="H452" s="20" t="str">
        <f t="shared" ref="H452:H453" si="4872">H451</f>
        <v/>
      </c>
      <c r="I452" s="20" t="str">
        <f t="shared" ref="I452:I453" si="4873">I451</f>
        <v/>
      </c>
      <c r="J452" s="20" t="str">
        <f t="shared" ref="J452:J453" si="4874">J451</f>
        <v/>
      </c>
      <c r="K452" s="20" t="str">
        <f t="shared" ref="K452:K453" si="4875">K451</f>
        <v>X</v>
      </c>
      <c r="L452" s="28" t="str">
        <f t="shared" ref="L452" si="4876">L451</f>
        <v/>
      </c>
      <c r="M452" s="21"/>
      <c r="N452" s="22" t="str">
        <f t="shared" ref="N452:N453" si="4877">LEFT(F452,FIND(" -",F452)-1)</f>
        <v>CB. 7.7.14</v>
      </c>
      <c r="O452" s="22" t="str">
        <f t="shared" ref="O452" si="4878">IF(ISERR(N452),D451,N452)</f>
        <v>CB. 7.7.14</v>
      </c>
      <c r="P452" s="22" t="str">
        <f t="shared" ref="P452:P453" si="4879">TRIM(F452&amp;"")</f>
        <v>CB. 7.7.14 -Yes</v>
      </c>
      <c r="Q452" s="22" t="str">
        <f t="shared" ref="Q452:Q453" si="4880">TRIM(G452&amp;"")</f>
        <v>None</v>
      </c>
      <c r="R452" s="9">
        <f t="shared" ref="R452:R453" si="4881">VLOOKUP(F452,$AI$2:$AM$5000,5,FALSE)</f>
        <v>2</v>
      </c>
      <c r="S452" s="9">
        <f t="shared" ref="S452:S453" si="4882">IF(ISNA(R452),0,R452)</f>
        <v>2</v>
      </c>
      <c r="T452" s="9">
        <f t="shared" ref="T452:T453" si="4883">VLOOKUP(F452,$AI$2:$AL$5000,4,FALSE)</f>
        <v>2</v>
      </c>
      <c r="U452" s="9">
        <f t="shared" ref="U452:U453" si="4884">IF(ISNA(T452),0,T452)</f>
        <v>2</v>
      </c>
      <c r="X452" s="9">
        <f t="shared" ref="X452:X453" si="4885">VLOOKUP(F452,$AI$2:$AL$5000,3,FALSE)</f>
        <v>5782993</v>
      </c>
      <c r="Y452" s="348"/>
      <c r="Z452" s="9">
        <f>SUM(Y$7:Y452)</f>
        <v>0</v>
      </c>
      <c r="AC452" s="349">
        <f t="shared" ref="AC452" si="4886">IF(ISNA(VLOOKUP(F452,$AI$2:$AS$5000,11,FALSE)),"", VLOOKUP(F452,$AI$2:$AS$5000,11,FALSE))</f>
        <v>0</v>
      </c>
      <c r="AI452" s="350" t="s">
        <v>2209</v>
      </c>
      <c r="AJ452" s="350">
        <v>1805078</v>
      </c>
      <c r="AK452" s="350">
        <v>5783045</v>
      </c>
      <c r="AL452" s="350">
        <v>0</v>
      </c>
      <c r="AM452" s="351">
        <v>5</v>
      </c>
      <c r="AN452" s="350">
        <v>21</v>
      </c>
      <c r="AO452" s="9">
        <v>0</v>
      </c>
      <c r="AP452" s="9">
        <v>1</v>
      </c>
      <c r="AQ452" s="9">
        <v>0</v>
      </c>
      <c r="AR452" s="9">
        <v>0</v>
      </c>
    </row>
    <row r="453" spans="1:50" ht="26.25" thickBot="1">
      <c r="A453" s="211">
        <f t="shared" si="4231"/>
        <v>0</v>
      </c>
      <c r="B453" s="23" t="str">
        <f t="shared" ref="B453:D453" si="4887">B451</f>
        <v>GGFV52FA</v>
      </c>
      <c r="C453" s="219" t="str">
        <f t="shared" si="4887"/>
        <v>Minor Must</v>
      </c>
      <c r="D453" s="45" t="str">
        <f t="shared" si="4887"/>
        <v>CB. 7.7.14</v>
      </c>
      <c r="E453" s="24" t="str">
        <f>Labels!$C$104</f>
        <v>Answer 2 / Evidence</v>
      </c>
      <c r="F453" s="221"/>
      <c r="G453" s="222"/>
      <c r="H453" s="25" t="str">
        <f t="shared" si="4872"/>
        <v/>
      </c>
      <c r="I453" s="25" t="str">
        <f t="shared" si="4873"/>
        <v/>
      </c>
      <c r="J453" s="25" t="str">
        <f t="shared" si="4874"/>
        <v/>
      </c>
      <c r="K453" s="25" t="str">
        <f t="shared" si="4875"/>
        <v>X</v>
      </c>
      <c r="L453" s="27" t="str">
        <f t="shared" ref="L453" si="4888">L451</f>
        <v/>
      </c>
      <c r="M453" s="21"/>
      <c r="N453" s="22" t="e">
        <f t="shared" si="4877"/>
        <v>#VALUE!</v>
      </c>
      <c r="O453" s="22" t="str">
        <f t="shared" ref="O453" si="4889">IF(ISERR(N453),D451,N453)</f>
        <v>CB. 7.7.14</v>
      </c>
      <c r="P453" s="22" t="str">
        <f t="shared" si="4879"/>
        <v/>
      </c>
      <c r="Q453" s="22" t="str">
        <f t="shared" si="4880"/>
        <v/>
      </c>
      <c r="R453" s="9" t="e">
        <f t="shared" si="4881"/>
        <v>#N/A</v>
      </c>
      <c r="S453" s="9">
        <f t="shared" si="4882"/>
        <v>0</v>
      </c>
      <c r="T453" s="9" t="e">
        <f t="shared" si="4883"/>
        <v>#N/A</v>
      </c>
      <c r="U453" s="9">
        <f t="shared" si="4884"/>
        <v>0</v>
      </c>
      <c r="V453" s="9">
        <f t="shared" ref="V453" si="4890">IF(U453=0,U452,U453)</f>
        <v>2</v>
      </c>
      <c r="W453" s="346">
        <v>2</v>
      </c>
      <c r="X453" s="9" t="e">
        <f t="shared" si="4885"/>
        <v>#N/A</v>
      </c>
      <c r="Y453" s="348"/>
      <c r="Z453" s="9">
        <f>SUM(Y$7:Y453)</f>
        <v>0</v>
      </c>
      <c r="AE453" s="9">
        <f t="shared" ref="AE453" si="4891">MIN(AH453,V453)</f>
        <v>2</v>
      </c>
      <c r="AH453" s="9">
        <v>2</v>
      </c>
      <c r="AI453" s="350" t="s">
        <v>2210</v>
      </c>
      <c r="AJ453" s="350">
        <v>1805078</v>
      </c>
      <c r="AK453" s="350">
        <v>5783044</v>
      </c>
      <c r="AL453" s="350">
        <v>2</v>
      </c>
      <c r="AM453" s="351">
        <v>2</v>
      </c>
      <c r="AN453" s="350">
        <v>21</v>
      </c>
      <c r="AO453" s="9">
        <v>1</v>
      </c>
      <c r="AP453" s="9">
        <v>0</v>
      </c>
      <c r="AQ453" s="9">
        <v>0</v>
      </c>
      <c r="AR453" s="9">
        <v>0</v>
      </c>
      <c r="AU453" s="9">
        <v>0</v>
      </c>
      <c r="AV453" s="9">
        <f>U452</f>
        <v>2</v>
      </c>
    </row>
    <row r="454" spans="1:50" ht="25.5">
      <c r="A454" s="211">
        <f t="shared" si="4231"/>
        <v>0</v>
      </c>
      <c r="B454" s="67" t="s">
        <v>1158</v>
      </c>
      <c r="C454" s="142" t="s">
        <v>1094</v>
      </c>
      <c r="D454" s="43" t="s">
        <v>2671</v>
      </c>
      <c r="E454" s="217" t="str">
        <f>Labels!$C$54</f>
        <v>Control Point</v>
      </c>
      <c r="F454" s="26" t="s">
        <v>2672</v>
      </c>
      <c r="G454" s="30" t="str">
        <f>IF(OR(ISERR(P455),ISERR(P456),ISERR(Q455),ISERR(Q456)),Labels!$C$94,Q454)</f>
        <v>Input Accepted</v>
      </c>
      <c r="H454" s="15" t="str">
        <f t="shared" ref="H454" si="4892">IF(F455&lt;&gt;"",IF(TRIM(VLOOKUP(F455,$AI$2:$AR$5000,8,FALSE))="1","X",""),"")</f>
        <v/>
      </c>
      <c r="I454" s="15" t="str">
        <f t="shared" ref="I454" si="4893">IF(F455&lt;&gt;"",IF(TRIM(VLOOKUP(F455,$AI$2:$AR$5000,9,FALSE))="1","X",""),"")</f>
        <v/>
      </c>
      <c r="J454" s="15" t="str">
        <f t="shared" ref="J454" si="4894">IF(TRIM(""&amp;G456)&lt;&gt;"","X","")</f>
        <v/>
      </c>
      <c r="K454" s="15" t="str">
        <f t="shared" ref="K454" si="4895">IF(TRIM(""&amp;G455)&lt;&gt;"","X","")</f>
        <v>X</v>
      </c>
      <c r="L454" s="31" t="str">
        <f>IF(G454&lt;&gt;Labels!$C$92,"X","")</f>
        <v/>
      </c>
      <c r="M454" s="16"/>
      <c r="N454" s="17">
        <v>1805060</v>
      </c>
      <c r="O454" s="17">
        <v>15573</v>
      </c>
      <c r="P454" s="17"/>
      <c r="Q454" s="22" t="str">
        <f>IF(F455="",Labels!$C$93,R454)</f>
        <v>Input Accepted</v>
      </c>
      <c r="R454" s="9" t="str">
        <f t="shared" ref="R454" si="4896"><![CDATA[IF(OR(O455&""<>D454&"",O456&""<>D454&""),"You are not allowed to copy cells in the answer column. Press Ctrl-z immediately to attempt to fix this error.",S454)]]></f>
        <v>Input Accepted</v>
      </c>
      <c r="S454" s="9" t="str">
        <f>IF(AND(OR(H454="X",S455=6,C454=Labels!$C$49,C454=Labels!$C$46,AX454="Y"),Q455=""),Labels!$C$95,T454)</f>
        <v>Input Accepted</v>
      </c>
      <c r="T454" s="345" t="str">
        <f>IF(OR(S456=6,AND(S456&gt;0,S455=6)),Labels!$C$96,IF(S456=1,Labels!$C$143,U454))</f>
        <v>Input Accepted</v>
      </c>
      <c r="U454" s="9" t="str">
        <f>IF(AND(S456&gt;0,U456&lt;=U455),Labels!C$97,V454)</f>
        <v>Input Accepted</v>
      </c>
      <c r="V454" s="9" t="str">
        <f>IF(AND(S456&gt;0,Q456=""),Labels!$C$98,W454)</f>
        <v>Input Accepted</v>
      </c>
      <c r="W454" s="9" t="str">
        <f>IF(AND(S456=0,Q456&lt;&gt;""),Labels!$C$99,Labels!$C$92)</f>
        <v>Input Accepted</v>
      </c>
      <c r="Y454" s="9">
        <f t="shared" ref="Y454" si="4897">IF(H454="X",1,0)</f>
        <v>0</v>
      </c>
      <c r="Z454" s="9">
        <f>SUM(Y$7:Y454)</f>
        <v>0</v>
      </c>
      <c r="AA454" s="9" t="str">
        <f t="shared" ref="AA454" si="4898">Q455</f>
        <v>None</v>
      </c>
      <c r="AB454" s="9">
        <f t="shared" ref="AB454" si="4899">VLOOKUP(P455,$AI$2:$AN$5000,6,FALSE)</f>
        <v>21</v>
      </c>
      <c r="AC454" s="9" t="str">
        <f t="shared" ref="AC454" si="4900">Q456</f>
        <v/>
      </c>
      <c r="AD454" s="9">
        <f t="shared" ref="AD454" si="4901">IF(TRIM(F455)="",1,0)</f>
        <v>0</v>
      </c>
      <c r="AF454" s="346">
        <f t="shared" ref="AF454" si="4902">SUM($AD$7:$AD$5000)</f>
        <v>0</v>
      </c>
      <c r="AG454" s="9">
        <f>IF(AND(H454="X",C454=Labels!C496),1,0)</f>
        <v>0</v>
      </c>
      <c r="AI454" s="350" t="s">
        <v>2211</v>
      </c>
      <c r="AJ454" s="350">
        <v>1805079</v>
      </c>
      <c r="AK454" s="350">
        <v>5783049</v>
      </c>
      <c r="AL454" s="350">
        <v>0</v>
      </c>
      <c r="AM454" s="351">
        <v>6</v>
      </c>
      <c r="AN454" s="350">
        <v>21</v>
      </c>
      <c r="AO454" s="9">
        <v>1</v>
      </c>
      <c r="AP454" s="9">
        <v>0</v>
      </c>
      <c r="AQ454" s="9">
        <v>1</v>
      </c>
      <c r="AR454" s="9">
        <v>0</v>
      </c>
      <c r="AX454" s="9" t="s">
        <v>664</v>
      </c>
    </row>
    <row r="455" spans="1:50" ht="25.5">
      <c r="A455" s="211">
        <f t="shared" si="4231"/>
        <v>0</v>
      </c>
      <c r="B455" s="18" t="s">
        <v>1158</v>
      </c>
      <c r="C455" s="218" t="str">
        <f t="shared" ref="C455" si="4903">C454</f>
        <v>Minor Must</v>
      </c>
      <c r="D455" s="44" t="str">
        <f t="shared" ref="D455" si="4904">D454</f>
        <v>CB. 7.7.15</v>
      </c>
      <c r="E455" s="19" t="str">
        <f>Labels!$C$103</f>
        <v>Answer 1 / Comment</v>
      </c>
      <c r="F455" s="62" t="str">
        <f>$AI$403</f>
        <v>CB. 7.7.15 -Yes</v>
      </c>
      <c r="G455" s="46" t="s">
        <v>2826</v>
      </c>
      <c r="H455" s="20" t="str">
        <f t="shared" ref="H455:H456" si="4905">H454</f>
        <v/>
      </c>
      <c r="I455" s="20" t="str">
        <f t="shared" ref="I455:I456" si="4906">I454</f>
        <v/>
      </c>
      <c r="J455" s="20" t="str">
        <f t="shared" ref="J455:J456" si="4907">J454</f>
        <v/>
      </c>
      <c r="K455" s="20" t="str">
        <f t="shared" ref="K455:K456" si="4908">K454</f>
        <v>X</v>
      </c>
      <c r="L455" s="28" t="str">
        <f t="shared" ref="L455" si="4909">L454</f>
        <v/>
      </c>
      <c r="M455" s="21"/>
      <c r="N455" s="22" t="str">
        <f t="shared" ref="N455:N456" si="4910">LEFT(F455,FIND(" -",F455)-1)</f>
        <v>CB. 7.7.15</v>
      </c>
      <c r="O455" s="22" t="str">
        <f t="shared" ref="O455" si="4911">IF(ISERR(N455),D454,N455)</f>
        <v>CB. 7.7.15</v>
      </c>
      <c r="P455" s="22" t="str">
        <f t="shared" ref="P455:P456" si="4912">TRIM(F455&amp;"")</f>
        <v>CB. 7.7.15 -Yes</v>
      </c>
      <c r="Q455" s="22" t="str">
        <f t="shared" ref="Q455:Q456" si="4913">TRIM(G455&amp;"")</f>
        <v>None</v>
      </c>
      <c r="R455" s="9">
        <f t="shared" ref="R455:R456" si="4914">VLOOKUP(F455,$AI$2:$AM$5000,5,FALSE)</f>
        <v>2</v>
      </c>
      <c r="S455" s="9">
        <f t="shared" ref="S455:S456" si="4915">IF(ISNA(R455),0,R455)</f>
        <v>2</v>
      </c>
      <c r="T455" s="9">
        <f t="shared" ref="T455:T456" si="4916">VLOOKUP(F455,$AI$2:$AL$5000,4,FALSE)</f>
        <v>2</v>
      </c>
      <c r="U455" s="9">
        <f t="shared" ref="U455:U456" si="4917">IF(ISNA(T455),0,T455)</f>
        <v>2</v>
      </c>
      <c r="X455" s="9">
        <f t="shared" ref="X455:X456" si="4918">VLOOKUP(F455,$AI$2:$AL$5000,3,FALSE)</f>
        <v>5782995</v>
      </c>
      <c r="Y455" s="348"/>
      <c r="Z455" s="9">
        <f>SUM(Y$7:Y455)</f>
        <v>0</v>
      </c>
      <c r="AC455" s="349">
        <f t="shared" ref="AC455" si="4919">IF(ISNA(VLOOKUP(F455,$AI$2:$AS$5000,11,FALSE)),"", VLOOKUP(F455,$AI$2:$AS$5000,11,FALSE))</f>
        <v>0</v>
      </c>
      <c r="AI455" s="350" t="s">
        <v>2212</v>
      </c>
      <c r="AJ455" s="350">
        <v>1805079</v>
      </c>
      <c r="AK455" s="350">
        <v>5783048</v>
      </c>
      <c r="AL455" s="350">
        <v>0</v>
      </c>
      <c r="AM455" s="351">
        <v>5</v>
      </c>
      <c r="AN455" s="350">
        <v>21</v>
      </c>
      <c r="AO455" s="9">
        <v>0</v>
      </c>
      <c r="AP455" s="9">
        <v>1</v>
      </c>
      <c r="AQ455" s="9">
        <v>0</v>
      </c>
      <c r="AR455" s="9">
        <v>0</v>
      </c>
    </row>
    <row r="456" spans="1:50" ht="26.25" thickBot="1">
      <c r="A456" s="211">
        <f t="shared" si="4231"/>
        <v>0</v>
      </c>
      <c r="B456" s="23" t="str">
        <f t="shared" ref="B456:D456" si="4920">B454</f>
        <v>GGFV52FA</v>
      </c>
      <c r="C456" s="219" t="str">
        <f t="shared" si="4920"/>
        <v>Minor Must</v>
      </c>
      <c r="D456" s="45" t="str">
        <f t="shared" si="4920"/>
        <v>CB. 7.7.15</v>
      </c>
      <c r="E456" s="24" t="str">
        <f>Labels!$C$104</f>
        <v>Answer 2 / Evidence</v>
      </c>
      <c r="F456" s="221"/>
      <c r="G456" s="222"/>
      <c r="H456" s="25" t="str">
        <f t="shared" si="4905"/>
        <v/>
      </c>
      <c r="I456" s="25" t="str">
        <f t="shared" si="4906"/>
        <v/>
      </c>
      <c r="J456" s="25" t="str">
        <f t="shared" si="4907"/>
        <v/>
      </c>
      <c r="K456" s="25" t="str">
        <f t="shared" si="4908"/>
        <v>X</v>
      </c>
      <c r="L456" s="27" t="str">
        <f t="shared" ref="L456" si="4921">L454</f>
        <v/>
      </c>
      <c r="M456" s="21"/>
      <c r="N456" s="22" t="e">
        <f t="shared" si="4910"/>
        <v>#VALUE!</v>
      </c>
      <c r="O456" s="22" t="str">
        <f t="shared" ref="O456" si="4922">IF(ISERR(N456),D454,N456)</f>
        <v>CB. 7.7.15</v>
      </c>
      <c r="P456" s="22" t="str">
        <f t="shared" si="4912"/>
        <v/>
      </c>
      <c r="Q456" s="22" t="str">
        <f t="shared" si="4913"/>
        <v/>
      </c>
      <c r="R456" s="9" t="e">
        <f t="shared" si="4914"/>
        <v>#N/A</v>
      </c>
      <c r="S456" s="9">
        <f t="shared" si="4915"/>
        <v>0</v>
      </c>
      <c r="T456" s="9" t="e">
        <f t="shared" si="4916"/>
        <v>#N/A</v>
      </c>
      <c r="U456" s="9">
        <f t="shared" si="4917"/>
        <v>0</v>
      </c>
      <c r="V456" s="9">
        <f t="shared" ref="V456" si="4923">IF(U456=0,U455,U456)</f>
        <v>2</v>
      </c>
      <c r="W456" s="346">
        <v>2</v>
      </c>
      <c r="X456" s="9" t="e">
        <f t="shared" si="4918"/>
        <v>#N/A</v>
      </c>
      <c r="Y456" s="348"/>
      <c r="Z456" s="9">
        <f>SUM(Y$7:Y456)</f>
        <v>0</v>
      </c>
      <c r="AE456" s="9">
        <f t="shared" ref="AE456" si="4924">MIN(AH456,V456)</f>
        <v>2</v>
      </c>
      <c r="AH456" s="9">
        <v>2</v>
      </c>
      <c r="AI456" s="350" t="s">
        <v>2213</v>
      </c>
      <c r="AJ456" s="350">
        <v>1805079</v>
      </c>
      <c r="AK456" s="350">
        <v>5783047</v>
      </c>
      <c r="AL456" s="350">
        <v>2</v>
      </c>
      <c r="AM456" s="351">
        <v>2</v>
      </c>
      <c r="AN456" s="350">
        <v>21</v>
      </c>
      <c r="AO456" s="9">
        <v>1</v>
      </c>
      <c r="AP456" s="9">
        <v>0</v>
      </c>
      <c r="AQ456" s="9">
        <v>0</v>
      </c>
      <c r="AR456" s="9">
        <v>0</v>
      </c>
      <c r="AU456" s="9">
        <v>0</v>
      </c>
      <c r="AV456" s="9">
        <f>U455</f>
        <v>2</v>
      </c>
    </row>
    <row r="457" spans="1:50" ht="76.5">
      <c r="A457" s="211">
        <f t="shared" si="4231"/>
        <v>0</v>
      </c>
      <c r="B457" s="67" t="s">
        <v>1158</v>
      </c>
      <c r="C457" s="142" t="s">
        <v>1094</v>
      </c>
      <c r="D457" s="43" t="s">
        <v>2673</v>
      </c>
      <c r="E457" s="217" t="str">
        <f>Labels!$C$54</f>
        <v>Control Point</v>
      </c>
      <c r="F457" s="26" t="s">
        <v>2674</v>
      </c>
      <c r="G457" s="30" t="str">
        <f>IF(OR(ISERR(P458),ISERR(P459),ISERR(Q458),ISERR(Q459)),Labels!$C$94,Q457)</f>
        <v>Input Accepted</v>
      </c>
      <c r="H457" s="15" t="str">
        <f t="shared" ref="H457" si="4925">IF(F458&lt;&gt;"",IF(TRIM(VLOOKUP(F458,$AI$2:$AR$5000,8,FALSE))="1","X",""),"")</f>
        <v/>
      </c>
      <c r="I457" s="15" t="str">
        <f t="shared" ref="I457" si="4926">IF(F458&lt;&gt;"",IF(TRIM(VLOOKUP(F458,$AI$2:$AR$5000,9,FALSE))="1","X",""),"")</f>
        <v/>
      </c>
      <c r="J457" s="15" t="str">
        <f t="shared" ref="J457" si="4927">IF(TRIM(""&amp;G459)&lt;&gt;"","X","")</f>
        <v/>
      </c>
      <c r="K457" s="15" t="str">
        <f t="shared" ref="K457" si="4928">IF(TRIM(""&amp;G458)&lt;&gt;"","X","")</f>
        <v>X</v>
      </c>
      <c r="L457" s="31" t="str">
        <f>IF(G457&lt;&gt;Labels!$C$92,"X","")</f>
        <v/>
      </c>
      <c r="M457" s="16"/>
      <c r="N457" s="17">
        <v>1805061</v>
      </c>
      <c r="O457" s="17">
        <v>15573</v>
      </c>
      <c r="P457" s="17"/>
      <c r="Q457" s="22" t="str">
        <f>IF(F458="",Labels!$C$93,R457)</f>
        <v>Input Accepted</v>
      </c>
      <c r="R457" s="9" t="str">
        <f t="shared" ref="R457" si="4929"><![CDATA[IF(OR(O458&""<>D457&"",O459&""<>D457&""),"You are not allowed to copy cells in the answer column. Press Ctrl-z immediately to attempt to fix this error.",S457)]]></f>
        <v>Input Accepted</v>
      </c>
      <c r="S457" s="9" t="str">
        <f>IF(AND(OR(H457="X",S458=6,C457=Labels!$C$49,C457=Labels!$C$46,AX457="Y"),Q458=""),Labels!$C$95,T457)</f>
        <v>Input Accepted</v>
      </c>
      <c r="T457" s="345" t="str">
        <f>IF(OR(S459=6,AND(S459&gt;0,S458=6)),Labels!$C$96,IF(S459=1,Labels!$C$143,U457))</f>
        <v>Input Accepted</v>
      </c>
      <c r="U457" s="9" t="str">
        <f>IF(AND(S459&gt;0,U459&lt;=U458),Labels!C$97,V457)</f>
        <v>Input Accepted</v>
      </c>
      <c r="V457" s="9" t="str">
        <f>IF(AND(S459&gt;0,Q459=""),Labels!$C$98,W457)</f>
        <v>Input Accepted</v>
      </c>
      <c r="W457" s="9" t="str">
        <f>IF(AND(S459=0,Q459&lt;&gt;""),Labels!$C$99,Labels!$C$92)</f>
        <v>Input Accepted</v>
      </c>
      <c r="Y457" s="9">
        <f t="shared" ref="Y457" si="4930">IF(H457="X",1,0)</f>
        <v>0</v>
      </c>
      <c r="Z457" s="9">
        <f>SUM(Y$7:Y457)</f>
        <v>0</v>
      </c>
      <c r="AA457" s="9" t="str">
        <f t="shared" ref="AA457" si="4931">Q458</f>
        <v>None</v>
      </c>
      <c r="AB457" s="9">
        <f t="shared" ref="AB457" si="4932">VLOOKUP(P458,$AI$2:$AN$5000,6,FALSE)</f>
        <v>21</v>
      </c>
      <c r="AC457" s="9" t="str">
        <f t="shared" ref="AC457" si="4933">Q459</f>
        <v/>
      </c>
      <c r="AD457" s="9">
        <f t="shared" ref="AD457" si="4934">IF(TRIM(F458)="",1,0)</f>
        <v>0</v>
      </c>
      <c r="AF457" s="346">
        <f t="shared" ref="AF457" si="4935">SUM($AD$7:$AD$5000)</f>
        <v>0</v>
      </c>
      <c r="AG457" s="9">
        <f>IF(AND(H457="X",C457=Labels!C499),1,0)</f>
        <v>0</v>
      </c>
      <c r="AI457" s="350" t="s">
        <v>2214</v>
      </c>
      <c r="AJ457" s="350">
        <v>1805080</v>
      </c>
      <c r="AK457" s="350">
        <v>5783052</v>
      </c>
      <c r="AL457" s="350">
        <v>0</v>
      </c>
      <c r="AM457" s="351">
        <v>6</v>
      </c>
      <c r="AN457" s="350">
        <v>21</v>
      </c>
      <c r="AO457" s="9">
        <v>1</v>
      </c>
      <c r="AP457" s="9">
        <v>0</v>
      </c>
      <c r="AQ457" s="9">
        <v>1</v>
      </c>
      <c r="AR457" s="9">
        <v>0</v>
      </c>
      <c r="AX457" s="9" t="s">
        <v>664</v>
      </c>
    </row>
    <row r="458" spans="1:50" ht="25.5">
      <c r="A458" s="211">
        <f t="shared" ref="A458:A521" si="4936">Z458</f>
        <v>0</v>
      </c>
      <c r="B458" s="18" t="s">
        <v>1158</v>
      </c>
      <c r="C458" s="218" t="str">
        <f t="shared" ref="C458" si="4937">C457</f>
        <v>Minor Must</v>
      </c>
      <c r="D458" s="44" t="str">
        <f t="shared" ref="D458" si="4938">D457</f>
        <v>CB. 7.8.1</v>
      </c>
      <c r="E458" s="19" t="str">
        <f>Labels!$C$103</f>
        <v>Answer 1 / Comment</v>
      </c>
      <c r="F458" s="62" t="str">
        <f>$AI$406</f>
        <v>CB. 7.8.1 -Yes</v>
      </c>
      <c r="G458" s="46" t="s">
        <v>2826</v>
      </c>
      <c r="H458" s="20" t="str">
        <f t="shared" ref="H458:H459" si="4939">H457</f>
        <v/>
      </c>
      <c r="I458" s="20" t="str">
        <f t="shared" ref="I458:I459" si="4940">I457</f>
        <v/>
      </c>
      <c r="J458" s="20" t="str">
        <f t="shared" ref="J458:J459" si="4941">J457</f>
        <v/>
      </c>
      <c r="K458" s="20" t="str">
        <f t="shared" ref="K458:K459" si="4942">K457</f>
        <v>X</v>
      </c>
      <c r="L458" s="28" t="str">
        <f t="shared" ref="L458" si="4943">L457</f>
        <v/>
      </c>
      <c r="M458" s="21"/>
      <c r="N458" s="22" t="str">
        <f t="shared" ref="N458:N459" si="4944">LEFT(F458,FIND(" -",F458)-1)</f>
        <v>CB. 7.8.1</v>
      </c>
      <c r="O458" s="22" t="str">
        <f t="shared" ref="O458" si="4945">IF(ISERR(N458),D457,N458)</f>
        <v>CB. 7.8.1</v>
      </c>
      <c r="P458" s="22" t="str">
        <f t="shared" ref="P458:P459" si="4946">TRIM(F458&amp;"")</f>
        <v>CB. 7.8.1 -Yes</v>
      </c>
      <c r="Q458" s="22" t="str">
        <f t="shared" ref="Q458:Q459" si="4947">TRIM(G458&amp;"")</f>
        <v>None</v>
      </c>
      <c r="R458" s="9">
        <f t="shared" ref="R458:R459" si="4948">VLOOKUP(F458,$AI$2:$AM$5000,5,FALSE)</f>
        <v>2</v>
      </c>
      <c r="S458" s="9">
        <f t="shared" ref="S458:S459" si="4949">IF(ISNA(R458),0,R458)</f>
        <v>2</v>
      </c>
      <c r="T458" s="9">
        <f t="shared" ref="T458:T459" si="4950">VLOOKUP(F458,$AI$2:$AL$5000,4,FALSE)</f>
        <v>2</v>
      </c>
      <c r="U458" s="9">
        <f t="shared" ref="U458:U459" si="4951">IF(ISNA(T458),0,T458)</f>
        <v>2</v>
      </c>
      <c r="X458" s="9">
        <f t="shared" ref="X458:X459" si="4952">VLOOKUP(F458,$AI$2:$AL$5000,3,FALSE)</f>
        <v>5782997</v>
      </c>
      <c r="Y458" s="348"/>
      <c r="Z458" s="9">
        <f>SUM(Y$7:Y458)</f>
        <v>0</v>
      </c>
      <c r="AC458" s="349">
        <f t="shared" ref="AC458" si="4953">IF(ISNA(VLOOKUP(F458,$AI$2:$AS$5000,11,FALSE)),"", VLOOKUP(F458,$AI$2:$AS$5000,11,FALSE))</f>
        <v>0</v>
      </c>
      <c r="AI458" s="350" t="s">
        <v>2215</v>
      </c>
      <c r="AJ458" s="350">
        <v>1805080</v>
      </c>
      <c r="AK458" s="350">
        <v>5783051</v>
      </c>
      <c r="AL458" s="350">
        <v>0</v>
      </c>
      <c r="AM458" s="351">
        <v>5</v>
      </c>
      <c r="AN458" s="350">
        <v>21</v>
      </c>
      <c r="AO458" s="9">
        <v>0</v>
      </c>
      <c r="AP458" s="9">
        <v>1</v>
      </c>
      <c r="AQ458" s="9">
        <v>0</v>
      </c>
      <c r="AR458" s="9">
        <v>0</v>
      </c>
    </row>
    <row r="459" spans="1:50" ht="26.25" thickBot="1">
      <c r="A459" s="211">
        <f t="shared" si="4936"/>
        <v>0</v>
      </c>
      <c r="B459" s="23" t="str">
        <f t="shared" ref="B459:D459" si="4954">B457</f>
        <v>GGFV52FA</v>
      </c>
      <c r="C459" s="219" t="str">
        <f t="shared" si="4954"/>
        <v>Minor Must</v>
      </c>
      <c r="D459" s="45" t="str">
        <f t="shared" si="4954"/>
        <v>CB. 7.8.1</v>
      </c>
      <c r="E459" s="24" t="str">
        <f>Labels!$C$104</f>
        <v>Answer 2 / Evidence</v>
      </c>
      <c r="F459" s="221"/>
      <c r="G459" s="222"/>
      <c r="H459" s="25" t="str">
        <f t="shared" si="4939"/>
        <v/>
      </c>
      <c r="I459" s="25" t="str">
        <f t="shared" si="4940"/>
        <v/>
      </c>
      <c r="J459" s="25" t="str">
        <f t="shared" si="4941"/>
        <v/>
      </c>
      <c r="K459" s="25" t="str">
        <f t="shared" si="4942"/>
        <v>X</v>
      </c>
      <c r="L459" s="27" t="str">
        <f t="shared" ref="L459" si="4955">L457</f>
        <v/>
      </c>
      <c r="M459" s="21"/>
      <c r="N459" s="22" t="e">
        <f t="shared" si="4944"/>
        <v>#VALUE!</v>
      </c>
      <c r="O459" s="22" t="str">
        <f t="shared" ref="O459" si="4956">IF(ISERR(N459),D457,N459)</f>
        <v>CB. 7.8.1</v>
      </c>
      <c r="P459" s="22" t="str">
        <f t="shared" si="4946"/>
        <v/>
      </c>
      <c r="Q459" s="22" t="str">
        <f t="shared" si="4947"/>
        <v/>
      </c>
      <c r="R459" s="9" t="e">
        <f t="shared" si="4948"/>
        <v>#N/A</v>
      </c>
      <c r="S459" s="9">
        <f t="shared" si="4949"/>
        <v>0</v>
      </c>
      <c r="T459" s="9" t="e">
        <f t="shared" si="4950"/>
        <v>#N/A</v>
      </c>
      <c r="U459" s="9">
        <f t="shared" si="4951"/>
        <v>0</v>
      </c>
      <c r="V459" s="9">
        <f t="shared" ref="V459" si="4957">IF(U459=0,U458,U459)</f>
        <v>2</v>
      </c>
      <c r="W459" s="346">
        <v>2</v>
      </c>
      <c r="X459" s="9" t="e">
        <f t="shared" si="4952"/>
        <v>#N/A</v>
      </c>
      <c r="Y459" s="348"/>
      <c r="Z459" s="9">
        <f>SUM(Y$7:Y459)</f>
        <v>0</v>
      </c>
      <c r="AE459" s="9">
        <f t="shared" ref="AE459" si="4958">MIN(AH459,V459)</f>
        <v>2</v>
      </c>
      <c r="AH459" s="9">
        <v>2</v>
      </c>
      <c r="AI459" s="350" t="s">
        <v>2216</v>
      </c>
      <c r="AJ459" s="350">
        <v>1805080</v>
      </c>
      <c r="AK459" s="350">
        <v>5783050</v>
      </c>
      <c r="AL459" s="350">
        <v>2</v>
      </c>
      <c r="AM459" s="351">
        <v>2</v>
      </c>
      <c r="AN459" s="350">
        <v>21</v>
      </c>
      <c r="AO459" s="9">
        <v>1</v>
      </c>
      <c r="AP459" s="9">
        <v>0</v>
      </c>
      <c r="AQ459" s="9">
        <v>0</v>
      </c>
      <c r="AR459" s="9">
        <v>0</v>
      </c>
      <c r="AU459" s="9">
        <v>0</v>
      </c>
      <c r="AV459" s="9">
        <f>U458</f>
        <v>2</v>
      </c>
    </row>
    <row r="460" spans="1:50" ht="25.5">
      <c r="A460" s="211">
        <f t="shared" si="4936"/>
        <v>0</v>
      </c>
      <c r="B460" s="67" t="s">
        <v>1158</v>
      </c>
      <c r="C460" s="142" t="s">
        <v>1093</v>
      </c>
      <c r="D460" s="43" t="s">
        <v>2675</v>
      </c>
      <c r="E460" s="217" t="str">
        <f>Labels!$C$54</f>
        <v>Control Point</v>
      </c>
      <c r="F460" s="26" t="s">
        <v>2676</v>
      </c>
      <c r="G460" s="30" t="str">
        <f>IF(OR(ISERR(P461),ISERR(P462),ISERR(Q461),ISERR(Q462)),Labels!$C$94,Q460)</f>
        <v>Input Accepted</v>
      </c>
      <c r="H460" s="15" t="str">
        <f t="shared" ref="H460" si="4959">IF(F461&lt;&gt;"",IF(TRIM(VLOOKUP(F461,$AI$2:$AR$5000,8,FALSE))="1","X",""),"")</f>
        <v/>
      </c>
      <c r="I460" s="15" t="str">
        <f t="shared" ref="I460" si="4960">IF(F461&lt;&gt;"",IF(TRIM(VLOOKUP(F461,$AI$2:$AR$5000,9,FALSE))="1","X",""),"")</f>
        <v/>
      </c>
      <c r="J460" s="15" t="str">
        <f t="shared" ref="J460" si="4961">IF(TRIM(""&amp;G462)&lt;&gt;"","X","")</f>
        <v/>
      </c>
      <c r="K460" s="15" t="str">
        <f t="shared" ref="K460" si="4962">IF(TRIM(""&amp;G461)&lt;&gt;"","X","")</f>
        <v>X</v>
      </c>
      <c r="L460" s="31" t="str">
        <f>IF(G460&lt;&gt;Labels!$C$92,"X","")</f>
        <v/>
      </c>
      <c r="M460" s="16"/>
      <c r="N460" s="17">
        <v>1805062</v>
      </c>
      <c r="O460" s="17">
        <v>15573</v>
      </c>
      <c r="P460" s="17"/>
      <c r="Q460" s="22" t="str">
        <f>IF(F461="",Labels!$C$93,R460)</f>
        <v>Input Accepted</v>
      </c>
      <c r="R460" s="9" t="str">
        <f t="shared" ref="R460" si="4963"><![CDATA[IF(OR(O461&""<>D460&"",O462&""<>D460&""),"You are not allowed to copy cells in the answer column. Press Ctrl-z immediately to attempt to fix this error.",S460)]]></f>
        <v>Input Accepted</v>
      </c>
      <c r="S460" s="9" t="str">
        <f>IF(AND(OR(H460="X",S461=6,C460=Labels!$C$49,C460=Labels!$C$46,AX460="Y"),Q461=""),Labels!$C$95,T460)</f>
        <v>Input Accepted</v>
      </c>
      <c r="T460" s="345" t="str">
        <f>IF(OR(S462=6,AND(S462&gt;0,S461=6)),Labels!$C$96,IF(S462=1,Labels!$C$143,U460))</f>
        <v>Input Accepted</v>
      </c>
      <c r="U460" s="9" t="str">
        <f>IF(AND(S462&gt;0,U462&lt;=U461),Labels!C$97,V460)</f>
        <v>Input Accepted</v>
      </c>
      <c r="V460" s="9" t="str">
        <f>IF(AND(S462&gt;0,Q462=""),Labels!$C$98,W460)</f>
        <v>Input Accepted</v>
      </c>
      <c r="W460" s="9" t="str">
        <f>IF(AND(S462=0,Q462&lt;&gt;""),Labels!$C$99,Labels!$C$92)</f>
        <v>Input Accepted</v>
      </c>
      <c r="Y460" s="9">
        <f t="shared" ref="Y460" si="4964">IF(H460="X",1,0)</f>
        <v>0</v>
      </c>
      <c r="Z460" s="9">
        <f>SUM(Y$7:Y460)</f>
        <v>0</v>
      </c>
      <c r="AA460" s="9" t="str">
        <f t="shared" ref="AA460" si="4965">Q461</f>
        <v>None</v>
      </c>
      <c r="AB460" s="9">
        <f t="shared" ref="AB460" si="4966">VLOOKUP(P461,$AI$2:$AN$5000,6,FALSE)</f>
        <v>21</v>
      </c>
      <c r="AC460" s="9" t="str">
        <f t="shared" ref="AC460" si="4967">Q462</f>
        <v/>
      </c>
      <c r="AD460" s="9">
        <f t="shared" ref="AD460" si="4968">IF(TRIM(F461)="",1,0)</f>
        <v>0</v>
      </c>
      <c r="AF460" s="346">
        <f t="shared" ref="AF460" si="4969">SUM($AD$7:$AD$5000)</f>
        <v>0</v>
      </c>
      <c r="AG460" s="9">
        <f>IF(AND(H460="X",C460=Labels!C502),1,0)</f>
        <v>0</v>
      </c>
      <c r="AI460" s="350" t="s">
        <v>2217</v>
      </c>
      <c r="AJ460" s="350">
        <v>1805081</v>
      </c>
      <c r="AK460" s="350">
        <v>5783055</v>
      </c>
      <c r="AL460" s="350">
        <v>0</v>
      </c>
      <c r="AM460" s="351">
        <v>6</v>
      </c>
      <c r="AN460" s="350">
        <v>21</v>
      </c>
      <c r="AO460" s="9">
        <v>1</v>
      </c>
      <c r="AP460" s="9">
        <v>0</v>
      </c>
      <c r="AQ460" s="9">
        <v>1</v>
      </c>
      <c r="AR460" s="9">
        <v>0</v>
      </c>
      <c r="AX460" s="9" t="s">
        <v>664</v>
      </c>
    </row>
    <row r="461" spans="1:50" ht="25.5">
      <c r="A461" s="211">
        <f t="shared" si="4936"/>
        <v>0</v>
      </c>
      <c r="B461" s="18" t="s">
        <v>1158</v>
      </c>
      <c r="C461" s="218" t="str">
        <f t="shared" ref="C461" si="4970">C460</f>
        <v>Major Must</v>
      </c>
      <c r="D461" s="44" t="str">
        <f t="shared" ref="D461" si="4971">D460</f>
        <v>CB. 7.8.2</v>
      </c>
      <c r="E461" s="19" t="str">
        <f>Labels!$C$103</f>
        <v>Answer 1 / Comment</v>
      </c>
      <c r="F461" s="62" t="str">
        <f>$AI$409</f>
        <v>CB. 7.8.2 -Yes</v>
      </c>
      <c r="G461" s="46" t="s">
        <v>2826</v>
      </c>
      <c r="H461" s="20" t="str">
        <f t="shared" ref="H461:H462" si="4972">H460</f>
        <v/>
      </c>
      <c r="I461" s="20" t="str">
        <f t="shared" ref="I461:I462" si="4973">I460</f>
        <v/>
      </c>
      <c r="J461" s="20" t="str">
        <f t="shared" ref="J461:J462" si="4974">J460</f>
        <v/>
      </c>
      <c r="K461" s="20" t="str">
        <f t="shared" ref="K461:K462" si="4975">K460</f>
        <v>X</v>
      </c>
      <c r="L461" s="28" t="str">
        <f t="shared" ref="L461" si="4976">L460</f>
        <v/>
      </c>
      <c r="M461" s="21"/>
      <c r="N461" s="22" t="str">
        <f t="shared" ref="N461:N462" si="4977">LEFT(F461,FIND(" -",F461)-1)</f>
        <v>CB. 7.8.2</v>
      </c>
      <c r="O461" s="22" t="str">
        <f t="shared" ref="O461" si="4978">IF(ISERR(N461),D460,N461)</f>
        <v>CB. 7.8.2</v>
      </c>
      <c r="P461" s="22" t="str">
        <f t="shared" ref="P461:P462" si="4979">TRIM(F461&amp;"")</f>
        <v>CB. 7.8.2 -Yes</v>
      </c>
      <c r="Q461" s="22" t="str">
        <f t="shared" ref="Q461:Q462" si="4980">TRIM(G461&amp;"")</f>
        <v>None</v>
      </c>
      <c r="R461" s="9">
        <f t="shared" ref="R461:R462" si="4981">VLOOKUP(F461,$AI$2:$AM$5000,5,FALSE)</f>
        <v>2</v>
      </c>
      <c r="S461" s="9">
        <f t="shared" ref="S461:S462" si="4982">IF(ISNA(R461),0,R461)</f>
        <v>2</v>
      </c>
      <c r="T461" s="9">
        <f t="shared" ref="T461:T462" si="4983">VLOOKUP(F461,$AI$2:$AL$5000,4,FALSE)</f>
        <v>2</v>
      </c>
      <c r="U461" s="9">
        <f t="shared" ref="U461:U462" si="4984">IF(ISNA(T461),0,T461)</f>
        <v>2</v>
      </c>
      <c r="X461" s="9">
        <f t="shared" ref="X461:X462" si="4985">VLOOKUP(F461,$AI$2:$AL$5000,3,FALSE)</f>
        <v>5783000</v>
      </c>
      <c r="Y461" s="348"/>
      <c r="Z461" s="9">
        <f>SUM(Y$7:Y461)</f>
        <v>0</v>
      </c>
      <c r="AC461" s="349">
        <f t="shared" ref="AC461" si="4986">IF(ISNA(VLOOKUP(F461,$AI$2:$AS$5000,11,FALSE)),"", VLOOKUP(F461,$AI$2:$AS$5000,11,FALSE))</f>
        <v>0</v>
      </c>
      <c r="AI461" s="350" t="s">
        <v>2218</v>
      </c>
      <c r="AJ461" s="350">
        <v>1805081</v>
      </c>
      <c r="AK461" s="350">
        <v>5783054</v>
      </c>
      <c r="AL461" s="350">
        <v>0</v>
      </c>
      <c r="AM461" s="351">
        <v>5</v>
      </c>
      <c r="AN461" s="350">
        <v>21</v>
      </c>
      <c r="AO461" s="9">
        <v>0</v>
      </c>
      <c r="AP461" s="9">
        <v>1</v>
      </c>
      <c r="AQ461" s="9">
        <v>0</v>
      </c>
      <c r="AR461" s="9">
        <v>0</v>
      </c>
    </row>
    <row r="462" spans="1:50" ht="26.25" thickBot="1">
      <c r="A462" s="211">
        <f t="shared" si="4936"/>
        <v>0</v>
      </c>
      <c r="B462" s="23" t="str">
        <f t="shared" ref="B462:D462" si="4987">B460</f>
        <v>GGFV52FA</v>
      </c>
      <c r="C462" s="219" t="str">
        <f t="shared" si="4987"/>
        <v>Major Must</v>
      </c>
      <c r="D462" s="45" t="str">
        <f t="shared" si="4987"/>
        <v>CB. 7.8.2</v>
      </c>
      <c r="E462" s="24" t="str">
        <f>Labels!$C$104</f>
        <v>Answer 2 / Evidence</v>
      </c>
      <c r="F462" s="221"/>
      <c r="G462" s="222"/>
      <c r="H462" s="25" t="str">
        <f t="shared" si="4972"/>
        <v/>
      </c>
      <c r="I462" s="25" t="str">
        <f t="shared" si="4973"/>
        <v/>
      </c>
      <c r="J462" s="25" t="str">
        <f t="shared" si="4974"/>
        <v/>
      </c>
      <c r="K462" s="25" t="str">
        <f t="shared" si="4975"/>
        <v>X</v>
      </c>
      <c r="L462" s="27" t="str">
        <f t="shared" ref="L462" si="4988">L460</f>
        <v/>
      </c>
      <c r="M462" s="21"/>
      <c r="N462" s="22" t="e">
        <f t="shared" si="4977"/>
        <v>#VALUE!</v>
      </c>
      <c r="O462" s="22" t="str">
        <f t="shared" ref="O462" si="4989">IF(ISERR(N462),D460,N462)</f>
        <v>CB. 7.8.2</v>
      </c>
      <c r="P462" s="22" t="str">
        <f t="shared" si="4979"/>
        <v/>
      </c>
      <c r="Q462" s="22" t="str">
        <f t="shared" si="4980"/>
        <v/>
      </c>
      <c r="R462" s="9" t="e">
        <f t="shared" si="4981"/>
        <v>#N/A</v>
      </c>
      <c r="S462" s="9">
        <f t="shared" si="4982"/>
        <v>0</v>
      </c>
      <c r="T462" s="9" t="e">
        <f t="shared" si="4983"/>
        <v>#N/A</v>
      </c>
      <c r="U462" s="9">
        <f t="shared" si="4984"/>
        <v>0</v>
      </c>
      <c r="V462" s="9">
        <f t="shared" ref="V462" si="4990">IF(U462=0,U461,U462)</f>
        <v>2</v>
      </c>
      <c r="W462" s="346">
        <v>2</v>
      </c>
      <c r="X462" s="9" t="e">
        <f t="shared" si="4985"/>
        <v>#N/A</v>
      </c>
      <c r="Y462" s="348"/>
      <c r="Z462" s="9">
        <f>SUM(Y$7:Y462)</f>
        <v>0</v>
      </c>
      <c r="AE462" s="9">
        <f t="shared" ref="AE462" si="4991">MIN(AH462,V462)</f>
        <v>2</v>
      </c>
      <c r="AH462" s="9">
        <v>2</v>
      </c>
      <c r="AI462" s="350" t="s">
        <v>2219</v>
      </c>
      <c r="AJ462" s="350">
        <v>1805081</v>
      </c>
      <c r="AK462" s="350">
        <v>5783053</v>
      </c>
      <c r="AL462" s="350">
        <v>2</v>
      </c>
      <c r="AM462" s="351">
        <v>2</v>
      </c>
      <c r="AN462" s="350">
        <v>21</v>
      </c>
      <c r="AO462" s="9">
        <v>1</v>
      </c>
      <c r="AP462" s="9">
        <v>0</v>
      </c>
      <c r="AQ462" s="9">
        <v>0</v>
      </c>
      <c r="AR462" s="9">
        <v>0</v>
      </c>
      <c r="AU462" s="9">
        <v>0</v>
      </c>
      <c r="AV462" s="9">
        <f>U461</f>
        <v>2</v>
      </c>
    </row>
    <row r="463" spans="1:50" ht="38.25">
      <c r="A463" s="211">
        <f t="shared" si="4936"/>
        <v>0</v>
      </c>
      <c r="B463" s="67" t="s">
        <v>1158</v>
      </c>
      <c r="C463" s="142" t="s">
        <v>1094</v>
      </c>
      <c r="D463" s="43" t="s">
        <v>2677</v>
      </c>
      <c r="E463" s="217" t="str">
        <f>Labels!$C$54</f>
        <v>Control Point</v>
      </c>
      <c r="F463" s="26" t="s">
        <v>2678</v>
      </c>
      <c r="G463" s="30" t="str">
        <f>IF(OR(ISERR(P464),ISERR(P465),ISERR(Q464),ISERR(Q465)),Labels!$C$94,Q463)</f>
        <v>Input Accepted</v>
      </c>
      <c r="H463" s="15" t="str">
        <f t="shared" ref="H463" si="4992">IF(F464&lt;&gt;"",IF(TRIM(VLOOKUP(F464,$AI$2:$AR$5000,8,FALSE))="1","X",""),"")</f>
        <v/>
      </c>
      <c r="I463" s="15" t="str">
        <f t="shared" ref="I463" si="4993">IF(F464&lt;&gt;"",IF(TRIM(VLOOKUP(F464,$AI$2:$AR$5000,9,FALSE))="1","X",""),"")</f>
        <v/>
      </c>
      <c r="J463" s="15" t="str">
        <f t="shared" ref="J463" si="4994">IF(TRIM(""&amp;G465)&lt;&gt;"","X","")</f>
        <v/>
      </c>
      <c r="K463" s="15" t="str">
        <f t="shared" ref="K463" si="4995">IF(TRIM(""&amp;G464)&lt;&gt;"","X","")</f>
        <v>X</v>
      </c>
      <c r="L463" s="31" t="str">
        <f>IF(G463&lt;&gt;Labels!$C$92,"X","")</f>
        <v/>
      </c>
      <c r="M463" s="16"/>
      <c r="N463" s="17">
        <v>1805063</v>
      </c>
      <c r="O463" s="17">
        <v>15573</v>
      </c>
      <c r="P463" s="17"/>
      <c r="Q463" s="22" t="str">
        <f>IF(F464="",Labels!$C$93,R463)</f>
        <v>Input Accepted</v>
      </c>
      <c r="R463" s="9" t="str">
        <f t="shared" ref="R463" si="4996"><![CDATA[IF(OR(O464&""<>D463&"",O465&""<>D463&""),"You are not allowed to copy cells in the answer column. Press Ctrl-z immediately to attempt to fix this error.",S463)]]></f>
        <v>Input Accepted</v>
      </c>
      <c r="S463" s="9" t="str">
        <f>IF(AND(OR(H463="X",S464=6,C463=Labels!$C$49,C463=Labels!$C$46,AX463="Y"),Q464=""),Labels!$C$95,T463)</f>
        <v>Input Accepted</v>
      </c>
      <c r="T463" s="345" t="str">
        <f>IF(OR(S465=6,AND(S465&gt;0,S464=6)),Labels!$C$96,IF(S465=1,Labels!$C$143,U463))</f>
        <v>Input Accepted</v>
      </c>
      <c r="U463" s="9" t="str">
        <f>IF(AND(S465&gt;0,U465&lt;=U464),Labels!C$97,V463)</f>
        <v>Input Accepted</v>
      </c>
      <c r="V463" s="9" t="str">
        <f>IF(AND(S465&gt;0,Q465=""),Labels!$C$98,W463)</f>
        <v>Input Accepted</v>
      </c>
      <c r="W463" s="9" t="str">
        <f>IF(AND(S465=0,Q465&lt;&gt;""),Labels!$C$99,Labels!$C$92)</f>
        <v>Input Accepted</v>
      </c>
      <c r="Y463" s="9">
        <f t="shared" ref="Y463" si="4997">IF(H463="X",1,0)</f>
        <v>0</v>
      </c>
      <c r="Z463" s="9">
        <f>SUM(Y$7:Y463)</f>
        <v>0</v>
      </c>
      <c r="AA463" s="9" t="str">
        <f t="shared" ref="AA463" si="4998">Q464</f>
        <v>None</v>
      </c>
      <c r="AB463" s="9">
        <f t="shared" ref="AB463" si="4999">VLOOKUP(P464,$AI$2:$AN$5000,6,FALSE)</f>
        <v>21</v>
      </c>
      <c r="AC463" s="9" t="str">
        <f t="shared" ref="AC463" si="5000">Q465</f>
        <v/>
      </c>
      <c r="AD463" s="9">
        <f t="shared" ref="AD463" si="5001">IF(TRIM(F464)="",1,0)</f>
        <v>0</v>
      </c>
      <c r="AF463" s="346">
        <f t="shared" ref="AF463" si="5002">SUM($AD$7:$AD$5000)</f>
        <v>0</v>
      </c>
      <c r="AG463" s="9">
        <f>IF(AND(H463="X",C463=Labels!C505),1,0)</f>
        <v>0</v>
      </c>
      <c r="AI463" s="350" t="s">
        <v>2220</v>
      </c>
      <c r="AJ463" s="350">
        <v>1805082</v>
      </c>
      <c r="AK463" s="350">
        <v>5783058</v>
      </c>
      <c r="AL463" s="350">
        <v>0</v>
      </c>
      <c r="AM463" s="351">
        <v>6</v>
      </c>
      <c r="AN463" s="350">
        <v>21</v>
      </c>
      <c r="AO463" s="9">
        <v>1</v>
      </c>
      <c r="AP463" s="9">
        <v>0</v>
      </c>
      <c r="AQ463" s="9">
        <v>1</v>
      </c>
      <c r="AR463" s="9">
        <v>0</v>
      </c>
      <c r="AX463" s="9" t="s">
        <v>664</v>
      </c>
    </row>
    <row r="464" spans="1:50" ht="25.5">
      <c r="A464" s="211">
        <f t="shared" si="4936"/>
        <v>0</v>
      </c>
      <c r="B464" s="18" t="s">
        <v>1158</v>
      </c>
      <c r="C464" s="218" t="str">
        <f t="shared" ref="C464" si="5003">C463</f>
        <v>Minor Must</v>
      </c>
      <c r="D464" s="44" t="str">
        <f t="shared" ref="D464" si="5004">D463</f>
        <v>CB. 7.8.3</v>
      </c>
      <c r="E464" s="19" t="str">
        <f>Labels!$C$103</f>
        <v>Answer 1 / Comment</v>
      </c>
      <c r="F464" s="62" t="str">
        <f>$AI$412</f>
        <v>CB. 7.8.3 -Yes</v>
      </c>
      <c r="G464" s="46" t="s">
        <v>2826</v>
      </c>
      <c r="H464" s="20" t="str">
        <f t="shared" ref="H464:H465" si="5005">H463</f>
        <v/>
      </c>
      <c r="I464" s="20" t="str">
        <f t="shared" ref="I464:I465" si="5006">I463</f>
        <v/>
      </c>
      <c r="J464" s="20" t="str">
        <f t="shared" ref="J464:J465" si="5007">J463</f>
        <v/>
      </c>
      <c r="K464" s="20" t="str">
        <f t="shared" ref="K464:K465" si="5008">K463</f>
        <v>X</v>
      </c>
      <c r="L464" s="28" t="str">
        <f t="shared" ref="L464" si="5009">L463</f>
        <v/>
      </c>
      <c r="M464" s="21"/>
      <c r="N464" s="22" t="str">
        <f t="shared" ref="N464:N465" si="5010">LEFT(F464,FIND(" -",F464)-1)</f>
        <v>CB. 7.8.3</v>
      </c>
      <c r="O464" s="22" t="str">
        <f t="shared" ref="O464" si="5011">IF(ISERR(N464),D463,N464)</f>
        <v>CB. 7.8.3</v>
      </c>
      <c r="P464" s="22" t="str">
        <f t="shared" ref="P464:P465" si="5012">TRIM(F464&amp;"")</f>
        <v>CB. 7.8.3 -Yes</v>
      </c>
      <c r="Q464" s="22" t="str">
        <f t="shared" ref="Q464:Q465" si="5013">TRIM(G464&amp;"")</f>
        <v>None</v>
      </c>
      <c r="R464" s="9">
        <f t="shared" ref="R464:R465" si="5014">VLOOKUP(F464,$AI$2:$AM$5000,5,FALSE)</f>
        <v>2</v>
      </c>
      <c r="S464" s="9">
        <f t="shared" ref="S464:S465" si="5015">IF(ISNA(R464),0,R464)</f>
        <v>2</v>
      </c>
      <c r="T464" s="9">
        <f t="shared" ref="T464:T465" si="5016">VLOOKUP(F464,$AI$2:$AL$5000,4,FALSE)</f>
        <v>2</v>
      </c>
      <c r="U464" s="9">
        <f t="shared" ref="U464:U465" si="5017">IF(ISNA(T464),0,T464)</f>
        <v>2</v>
      </c>
      <c r="X464" s="9">
        <f t="shared" ref="X464:X465" si="5018">VLOOKUP(F464,$AI$2:$AL$5000,3,FALSE)</f>
        <v>5783003</v>
      </c>
      <c r="Y464" s="348"/>
      <c r="Z464" s="9">
        <f>SUM(Y$7:Y464)</f>
        <v>0</v>
      </c>
      <c r="AC464" s="349">
        <f t="shared" ref="AC464" si="5019">IF(ISNA(VLOOKUP(F464,$AI$2:$AS$5000,11,FALSE)),"", VLOOKUP(F464,$AI$2:$AS$5000,11,FALSE))</f>
        <v>0</v>
      </c>
      <c r="AI464" s="350" t="s">
        <v>2221</v>
      </c>
      <c r="AJ464" s="350">
        <v>1805082</v>
      </c>
      <c r="AK464" s="350">
        <v>5783057</v>
      </c>
      <c r="AL464" s="350">
        <v>0</v>
      </c>
      <c r="AM464" s="351">
        <v>5</v>
      </c>
      <c r="AN464" s="350">
        <v>21</v>
      </c>
      <c r="AO464" s="9">
        <v>0</v>
      </c>
      <c r="AP464" s="9">
        <v>1</v>
      </c>
      <c r="AQ464" s="9">
        <v>0</v>
      </c>
      <c r="AR464" s="9">
        <v>0</v>
      </c>
    </row>
    <row r="465" spans="1:50" ht="26.25" thickBot="1">
      <c r="A465" s="211">
        <f t="shared" si="4936"/>
        <v>0</v>
      </c>
      <c r="B465" s="23" t="str">
        <f t="shared" ref="B465:D465" si="5020">B463</f>
        <v>GGFV52FA</v>
      </c>
      <c r="C465" s="219" t="str">
        <f t="shared" si="5020"/>
        <v>Minor Must</v>
      </c>
      <c r="D465" s="45" t="str">
        <f t="shared" si="5020"/>
        <v>CB. 7.8.3</v>
      </c>
      <c r="E465" s="24" t="str">
        <f>Labels!$C$104</f>
        <v>Answer 2 / Evidence</v>
      </c>
      <c r="F465" s="221"/>
      <c r="G465" s="222"/>
      <c r="H465" s="25" t="str">
        <f t="shared" si="5005"/>
        <v/>
      </c>
      <c r="I465" s="25" t="str">
        <f t="shared" si="5006"/>
        <v/>
      </c>
      <c r="J465" s="25" t="str">
        <f t="shared" si="5007"/>
        <v/>
      </c>
      <c r="K465" s="25" t="str">
        <f t="shared" si="5008"/>
        <v>X</v>
      </c>
      <c r="L465" s="27" t="str">
        <f t="shared" ref="L465" si="5021">L463</f>
        <v/>
      </c>
      <c r="M465" s="21"/>
      <c r="N465" s="22" t="e">
        <f t="shared" si="5010"/>
        <v>#VALUE!</v>
      </c>
      <c r="O465" s="22" t="str">
        <f t="shared" ref="O465" si="5022">IF(ISERR(N465),D463,N465)</f>
        <v>CB. 7.8.3</v>
      </c>
      <c r="P465" s="22" t="str">
        <f t="shared" si="5012"/>
        <v/>
      </c>
      <c r="Q465" s="22" t="str">
        <f t="shared" si="5013"/>
        <v/>
      </c>
      <c r="R465" s="9" t="e">
        <f t="shared" si="5014"/>
        <v>#N/A</v>
      </c>
      <c r="S465" s="9">
        <f t="shared" si="5015"/>
        <v>0</v>
      </c>
      <c r="T465" s="9" t="e">
        <f t="shared" si="5016"/>
        <v>#N/A</v>
      </c>
      <c r="U465" s="9">
        <f t="shared" si="5017"/>
        <v>0</v>
      </c>
      <c r="V465" s="9">
        <f t="shared" ref="V465" si="5023">IF(U465=0,U464,U465)</f>
        <v>2</v>
      </c>
      <c r="W465" s="346">
        <v>2</v>
      </c>
      <c r="X465" s="9" t="e">
        <f t="shared" si="5018"/>
        <v>#N/A</v>
      </c>
      <c r="Y465" s="348"/>
      <c r="Z465" s="9">
        <f>SUM(Y$7:Y465)</f>
        <v>0</v>
      </c>
      <c r="AE465" s="9">
        <f t="shared" ref="AE465" si="5024">MIN(AH465,V465)</f>
        <v>2</v>
      </c>
      <c r="AH465" s="9">
        <v>2</v>
      </c>
      <c r="AI465" s="350" t="s">
        <v>2222</v>
      </c>
      <c r="AJ465" s="350">
        <v>1805082</v>
      </c>
      <c r="AK465" s="350">
        <v>5783056</v>
      </c>
      <c r="AL465" s="350">
        <v>2</v>
      </c>
      <c r="AM465" s="351">
        <v>2</v>
      </c>
      <c r="AN465" s="350">
        <v>21</v>
      </c>
      <c r="AO465" s="9">
        <v>1</v>
      </c>
      <c r="AP465" s="9">
        <v>0</v>
      </c>
      <c r="AQ465" s="9">
        <v>0</v>
      </c>
      <c r="AR465" s="9">
        <v>0</v>
      </c>
      <c r="AU465" s="9">
        <v>0</v>
      </c>
      <c r="AV465" s="9">
        <f>U464</f>
        <v>2</v>
      </c>
    </row>
    <row r="466" spans="1:50" ht="38.25">
      <c r="A466" s="211">
        <f t="shared" si="4936"/>
        <v>0</v>
      </c>
      <c r="B466" s="67" t="s">
        <v>1158</v>
      </c>
      <c r="C466" s="142" t="s">
        <v>1094</v>
      </c>
      <c r="D466" s="43" t="s">
        <v>2679</v>
      </c>
      <c r="E466" s="217" t="str">
        <f>Labels!$C$54</f>
        <v>Control Point</v>
      </c>
      <c r="F466" s="26" t="s">
        <v>2680</v>
      </c>
      <c r="G466" s="30" t="str">
        <f>IF(OR(ISERR(P467),ISERR(P468),ISERR(Q467),ISERR(Q468)),Labels!$C$94,Q466)</f>
        <v>Input Accepted</v>
      </c>
      <c r="H466" s="15" t="str">
        <f t="shared" ref="H466" si="5025">IF(F467&lt;&gt;"",IF(TRIM(VLOOKUP(F467,$AI$2:$AR$5000,8,FALSE))="1","X",""),"")</f>
        <v/>
      </c>
      <c r="I466" s="15" t="str">
        <f t="shared" ref="I466" si="5026">IF(F467&lt;&gt;"",IF(TRIM(VLOOKUP(F467,$AI$2:$AR$5000,9,FALSE))="1","X",""),"")</f>
        <v/>
      </c>
      <c r="J466" s="15" t="str">
        <f t="shared" ref="J466" si="5027">IF(TRIM(""&amp;G468)&lt;&gt;"","X","")</f>
        <v/>
      </c>
      <c r="K466" s="15" t="str">
        <f t="shared" ref="K466" si="5028">IF(TRIM(""&amp;G467)&lt;&gt;"","X","")</f>
        <v>X</v>
      </c>
      <c r="L466" s="31" t="str">
        <f>IF(G466&lt;&gt;Labels!$C$92,"X","")</f>
        <v/>
      </c>
      <c r="M466" s="16"/>
      <c r="N466" s="17">
        <v>1805064</v>
      </c>
      <c r="O466" s="17">
        <v>15573</v>
      </c>
      <c r="P466" s="17"/>
      <c r="Q466" s="22" t="str">
        <f>IF(F467="",Labels!$C$93,R466)</f>
        <v>Input Accepted</v>
      </c>
      <c r="R466" s="9" t="str">
        <f t="shared" ref="R466" si="5029"><![CDATA[IF(OR(O467&""<>D466&"",O468&""<>D466&""),"You are not allowed to copy cells in the answer column. Press Ctrl-z immediately to attempt to fix this error.",S466)]]></f>
        <v>Input Accepted</v>
      </c>
      <c r="S466" s="9" t="str">
        <f>IF(AND(OR(H466="X",S467=6,C466=Labels!$C$49,C466=Labels!$C$46,AX466="Y"),Q467=""),Labels!$C$95,T466)</f>
        <v>Input Accepted</v>
      </c>
      <c r="T466" s="345" t="str">
        <f>IF(OR(S468=6,AND(S468&gt;0,S467=6)),Labels!$C$96,IF(S468=1,Labels!$C$143,U466))</f>
        <v>Input Accepted</v>
      </c>
      <c r="U466" s="9" t="str">
        <f>IF(AND(S468&gt;0,U468&lt;=U467),Labels!C$97,V466)</f>
        <v>Input Accepted</v>
      </c>
      <c r="V466" s="9" t="str">
        <f>IF(AND(S468&gt;0,Q468=""),Labels!$C$98,W466)</f>
        <v>Input Accepted</v>
      </c>
      <c r="W466" s="9" t="str">
        <f>IF(AND(S468=0,Q468&lt;&gt;""),Labels!$C$99,Labels!$C$92)</f>
        <v>Input Accepted</v>
      </c>
      <c r="Y466" s="9">
        <f t="shared" ref="Y466" si="5030">IF(H466="X",1,0)</f>
        <v>0</v>
      </c>
      <c r="Z466" s="9">
        <f>SUM(Y$7:Y466)</f>
        <v>0</v>
      </c>
      <c r="AA466" s="9" t="str">
        <f t="shared" ref="AA466" si="5031">Q467</f>
        <v>None</v>
      </c>
      <c r="AB466" s="9">
        <f t="shared" ref="AB466" si="5032">VLOOKUP(P467,$AI$2:$AN$5000,6,FALSE)</f>
        <v>21</v>
      </c>
      <c r="AC466" s="9" t="str">
        <f t="shared" ref="AC466" si="5033">Q468</f>
        <v/>
      </c>
      <c r="AD466" s="9">
        <f t="shared" ref="AD466" si="5034">IF(TRIM(F467)="",1,0)</f>
        <v>0</v>
      </c>
      <c r="AF466" s="346">
        <f t="shared" ref="AF466" si="5035">SUM($AD$7:$AD$5000)</f>
        <v>0</v>
      </c>
      <c r="AG466" s="9">
        <f>IF(AND(H466="X",C466=Labels!C508),1,0)</f>
        <v>0</v>
      </c>
      <c r="AI466" s="350" t="s">
        <v>2223</v>
      </c>
      <c r="AJ466" s="350">
        <v>1805083</v>
      </c>
      <c r="AK466" s="350">
        <v>5783061</v>
      </c>
      <c r="AL466" s="350">
        <v>0</v>
      </c>
      <c r="AM466" s="351">
        <v>6</v>
      </c>
      <c r="AN466" s="350">
        <v>21</v>
      </c>
      <c r="AO466" s="9">
        <v>1</v>
      </c>
      <c r="AP466" s="9">
        <v>0</v>
      </c>
      <c r="AQ466" s="9">
        <v>1</v>
      </c>
      <c r="AR466" s="9">
        <v>0</v>
      </c>
      <c r="AX466" s="9" t="s">
        <v>664</v>
      </c>
    </row>
    <row r="467" spans="1:50" ht="25.5">
      <c r="A467" s="211">
        <f t="shared" si="4936"/>
        <v>0</v>
      </c>
      <c r="B467" s="18" t="s">
        <v>1158</v>
      </c>
      <c r="C467" s="218" t="str">
        <f t="shared" ref="C467" si="5036">C466</f>
        <v>Minor Must</v>
      </c>
      <c r="D467" s="44" t="str">
        <f t="shared" ref="D467" si="5037">D466</f>
        <v>CB. 7.8.4</v>
      </c>
      <c r="E467" s="19" t="str">
        <f>Labels!$C$103</f>
        <v>Answer 1 / Comment</v>
      </c>
      <c r="F467" s="62" t="str">
        <f>$AI$414</f>
        <v>CB. 7.8.4 -Yes</v>
      </c>
      <c r="G467" s="46" t="s">
        <v>2826</v>
      </c>
      <c r="H467" s="20" t="str">
        <f t="shared" ref="H467:H468" si="5038">H466</f>
        <v/>
      </c>
      <c r="I467" s="20" t="str">
        <f t="shared" ref="I467:I468" si="5039">I466</f>
        <v/>
      </c>
      <c r="J467" s="20" t="str">
        <f t="shared" ref="J467:J468" si="5040">J466</f>
        <v/>
      </c>
      <c r="K467" s="20" t="str">
        <f t="shared" ref="K467:K468" si="5041">K466</f>
        <v>X</v>
      </c>
      <c r="L467" s="28" t="str">
        <f t="shared" ref="L467" si="5042">L466</f>
        <v/>
      </c>
      <c r="M467" s="21"/>
      <c r="N467" s="22" t="str">
        <f t="shared" ref="N467:N468" si="5043">LEFT(F467,FIND(" -",F467)-1)</f>
        <v>CB. 7.8.4</v>
      </c>
      <c r="O467" s="22" t="str">
        <f t="shared" ref="O467" si="5044">IF(ISERR(N467),D466,N467)</f>
        <v>CB. 7.8.4</v>
      </c>
      <c r="P467" s="22" t="str">
        <f t="shared" ref="P467:P468" si="5045">TRIM(F467&amp;"")</f>
        <v>CB. 7.8.4 -Yes</v>
      </c>
      <c r="Q467" s="22" t="str">
        <f t="shared" ref="Q467:Q468" si="5046">TRIM(G467&amp;"")</f>
        <v>None</v>
      </c>
      <c r="R467" s="9">
        <f t="shared" ref="R467:R468" si="5047">VLOOKUP(F467,$AI$2:$AM$5000,5,FALSE)</f>
        <v>2</v>
      </c>
      <c r="S467" s="9">
        <f t="shared" ref="S467:S468" si="5048">IF(ISNA(R467),0,R467)</f>
        <v>2</v>
      </c>
      <c r="T467" s="9">
        <f t="shared" ref="T467:T468" si="5049">VLOOKUP(F467,$AI$2:$AL$5000,4,FALSE)</f>
        <v>2</v>
      </c>
      <c r="U467" s="9">
        <f t="shared" ref="U467:U468" si="5050">IF(ISNA(T467),0,T467)</f>
        <v>2</v>
      </c>
      <c r="X467" s="9">
        <f t="shared" ref="X467:X468" si="5051">VLOOKUP(F467,$AI$2:$AL$5000,3,FALSE)</f>
        <v>5783006</v>
      </c>
      <c r="Y467" s="348"/>
      <c r="Z467" s="9">
        <f>SUM(Y$7:Y467)</f>
        <v>0</v>
      </c>
      <c r="AC467" s="349">
        <f t="shared" ref="AC467" si="5052">IF(ISNA(VLOOKUP(F467,$AI$2:$AS$5000,11,FALSE)),"", VLOOKUP(F467,$AI$2:$AS$5000,11,FALSE))</f>
        <v>0</v>
      </c>
      <c r="AI467" s="350" t="s">
        <v>2224</v>
      </c>
      <c r="AJ467" s="350">
        <v>1805083</v>
      </c>
      <c r="AK467" s="350">
        <v>5783060</v>
      </c>
      <c r="AL467" s="350">
        <v>0</v>
      </c>
      <c r="AM467" s="351">
        <v>5</v>
      </c>
      <c r="AN467" s="350">
        <v>21</v>
      </c>
      <c r="AO467" s="9">
        <v>0</v>
      </c>
      <c r="AP467" s="9">
        <v>1</v>
      </c>
      <c r="AQ467" s="9">
        <v>0</v>
      </c>
      <c r="AR467" s="9">
        <v>0</v>
      </c>
    </row>
    <row r="468" spans="1:50" ht="26.25" thickBot="1">
      <c r="A468" s="211">
        <f t="shared" si="4936"/>
        <v>0</v>
      </c>
      <c r="B468" s="23" t="str">
        <f t="shared" ref="B468:D468" si="5053">B466</f>
        <v>GGFV52FA</v>
      </c>
      <c r="C468" s="219" t="str">
        <f t="shared" si="5053"/>
        <v>Minor Must</v>
      </c>
      <c r="D468" s="45" t="str">
        <f t="shared" si="5053"/>
        <v>CB. 7.8.4</v>
      </c>
      <c r="E468" s="24" t="str">
        <f>Labels!$C$104</f>
        <v>Answer 2 / Evidence</v>
      </c>
      <c r="F468" s="221"/>
      <c r="G468" s="222"/>
      <c r="H468" s="25" t="str">
        <f t="shared" si="5038"/>
        <v/>
      </c>
      <c r="I468" s="25" t="str">
        <f t="shared" si="5039"/>
        <v/>
      </c>
      <c r="J468" s="25" t="str">
        <f t="shared" si="5040"/>
        <v/>
      </c>
      <c r="K468" s="25" t="str">
        <f t="shared" si="5041"/>
        <v>X</v>
      </c>
      <c r="L468" s="27" t="str">
        <f t="shared" ref="L468" si="5054">L466</f>
        <v/>
      </c>
      <c r="M468" s="21"/>
      <c r="N468" s="22" t="e">
        <f t="shared" si="5043"/>
        <v>#VALUE!</v>
      </c>
      <c r="O468" s="22" t="str">
        <f t="shared" ref="O468" si="5055">IF(ISERR(N468),D466,N468)</f>
        <v>CB. 7.8.4</v>
      </c>
      <c r="P468" s="22" t="str">
        <f t="shared" si="5045"/>
        <v/>
      </c>
      <c r="Q468" s="22" t="str">
        <f t="shared" si="5046"/>
        <v/>
      </c>
      <c r="R468" s="9" t="e">
        <f t="shared" si="5047"/>
        <v>#N/A</v>
      </c>
      <c r="S468" s="9">
        <f t="shared" si="5048"/>
        <v>0</v>
      </c>
      <c r="T468" s="9" t="e">
        <f t="shared" si="5049"/>
        <v>#N/A</v>
      </c>
      <c r="U468" s="9">
        <f t="shared" si="5050"/>
        <v>0</v>
      </c>
      <c r="V468" s="9">
        <f t="shared" ref="V468" si="5056">IF(U468=0,U467,U468)</f>
        <v>2</v>
      </c>
      <c r="W468" s="346">
        <v>2</v>
      </c>
      <c r="X468" s="9" t="e">
        <f t="shared" si="5051"/>
        <v>#N/A</v>
      </c>
      <c r="Y468" s="348"/>
      <c r="Z468" s="9">
        <f>SUM(Y$7:Y468)</f>
        <v>0</v>
      </c>
      <c r="AE468" s="9">
        <f t="shared" ref="AE468" si="5057">MIN(AH468,V468)</f>
        <v>2</v>
      </c>
      <c r="AH468" s="9">
        <v>2</v>
      </c>
      <c r="AI468" s="350" t="s">
        <v>2225</v>
      </c>
      <c r="AJ468" s="350">
        <v>1805083</v>
      </c>
      <c r="AK468" s="350">
        <v>5783059</v>
      </c>
      <c r="AL468" s="350">
        <v>2</v>
      </c>
      <c r="AM468" s="351">
        <v>2</v>
      </c>
      <c r="AN468" s="350">
        <v>21</v>
      </c>
      <c r="AO468" s="9">
        <v>1</v>
      </c>
      <c r="AP468" s="9">
        <v>0</v>
      </c>
      <c r="AQ468" s="9">
        <v>0</v>
      </c>
      <c r="AR468" s="9">
        <v>0</v>
      </c>
      <c r="AU468" s="9">
        <v>0</v>
      </c>
      <c r="AV468" s="9">
        <f>U467</f>
        <v>2</v>
      </c>
    </row>
    <row r="469" spans="1:50" ht="89.25">
      <c r="A469" s="211">
        <f t="shared" si="4936"/>
        <v>0</v>
      </c>
      <c r="B469" s="67" t="s">
        <v>1158</v>
      </c>
      <c r="C469" s="142" t="s">
        <v>1093</v>
      </c>
      <c r="D469" s="43" t="s">
        <v>2681</v>
      </c>
      <c r="E469" s="217" t="str">
        <f>Labels!$C$54</f>
        <v>Control Point</v>
      </c>
      <c r="F469" s="26" t="s">
        <v>2682</v>
      </c>
      <c r="G469" s="30" t="str">
        <f>IF(OR(ISERR(P470),ISERR(P471),ISERR(Q470),ISERR(Q471)),Labels!$C$94,Q469)</f>
        <v>Input Accepted</v>
      </c>
      <c r="H469" s="15" t="str">
        <f t="shared" ref="H469" si="5058">IF(F470&lt;&gt;"",IF(TRIM(VLOOKUP(F470,$AI$2:$AR$5000,8,FALSE))="1","X",""),"")</f>
        <v/>
      </c>
      <c r="I469" s="15" t="str">
        <f t="shared" ref="I469" si="5059">IF(F470&lt;&gt;"",IF(TRIM(VLOOKUP(F470,$AI$2:$AR$5000,9,FALSE))="1","X",""),"")</f>
        <v/>
      </c>
      <c r="J469" s="15" t="str">
        <f t="shared" ref="J469" si="5060">IF(TRIM(""&amp;G471)&lt;&gt;"","X","")</f>
        <v/>
      </c>
      <c r="K469" s="15" t="str">
        <f t="shared" ref="K469" si="5061">IF(TRIM(""&amp;G470)&lt;&gt;"","X","")</f>
        <v>X</v>
      </c>
      <c r="L469" s="31" t="str">
        <f>IF(G469&lt;&gt;Labels!$C$92,"X","")</f>
        <v/>
      </c>
      <c r="M469" s="16"/>
      <c r="N469" s="17">
        <v>1805065</v>
      </c>
      <c r="O469" s="17">
        <v>15573</v>
      </c>
      <c r="P469" s="17"/>
      <c r="Q469" s="22" t="str">
        <f>IF(F470="",Labels!$C$93,R469)</f>
        <v>Input Accepted</v>
      </c>
      <c r="R469" s="9" t="str">
        <f t="shared" ref="R469" si="5062"><![CDATA[IF(OR(O470&""<>D469&"",O471&""<>D469&""),"You are not allowed to copy cells in the answer column. Press Ctrl-z immediately to attempt to fix this error.",S469)]]></f>
        <v>Input Accepted</v>
      </c>
      <c r="S469" s="9" t="str">
        <f>IF(AND(OR(H469="X",S470=6,C469=Labels!$C$49,C469=Labels!$C$46,AX469="Y"),Q470=""),Labels!$C$95,T469)</f>
        <v>Input Accepted</v>
      </c>
      <c r="T469" s="345" t="str">
        <f>IF(OR(S471=6,AND(S471&gt;0,S470=6)),Labels!$C$96,IF(S471=1,Labels!$C$143,U469))</f>
        <v>Input Accepted</v>
      </c>
      <c r="U469" s="9" t="str">
        <f>IF(AND(S471&gt;0,U471&lt;=U470),Labels!C$97,V469)</f>
        <v>Input Accepted</v>
      </c>
      <c r="V469" s="9" t="str">
        <f>IF(AND(S471&gt;0,Q471=""),Labels!$C$98,W469)</f>
        <v>Input Accepted</v>
      </c>
      <c r="W469" s="9" t="str">
        <f>IF(AND(S471=0,Q471&lt;&gt;""),Labels!$C$99,Labels!$C$92)</f>
        <v>Input Accepted</v>
      </c>
      <c r="Y469" s="9">
        <f t="shared" ref="Y469" si="5063">IF(H469="X",1,0)</f>
        <v>0</v>
      </c>
      <c r="Z469" s="9">
        <f>SUM(Y$7:Y469)</f>
        <v>0</v>
      </c>
      <c r="AA469" s="9" t="str">
        <f t="shared" ref="AA469" si="5064">Q470</f>
        <v>None</v>
      </c>
      <c r="AB469" s="9">
        <f t="shared" ref="AB469" si="5065">VLOOKUP(P470,$AI$2:$AN$5000,6,FALSE)</f>
        <v>21</v>
      </c>
      <c r="AC469" s="9" t="str">
        <f t="shared" ref="AC469" si="5066">Q471</f>
        <v/>
      </c>
      <c r="AD469" s="9">
        <f t="shared" ref="AD469" si="5067">IF(TRIM(F470)="",1,0)</f>
        <v>0</v>
      </c>
      <c r="AF469" s="346">
        <f t="shared" ref="AF469" si="5068">SUM($AD$7:$AD$5000)</f>
        <v>0</v>
      </c>
      <c r="AG469" s="9">
        <f>IF(AND(H469="X",C469=Labels!C511),1,0)</f>
        <v>0</v>
      </c>
      <c r="AI469" s="350" t="s">
        <v>2226</v>
      </c>
      <c r="AJ469" s="350">
        <v>1805084</v>
      </c>
      <c r="AK469" s="350">
        <v>5783064</v>
      </c>
      <c r="AL469" s="350">
        <v>0</v>
      </c>
      <c r="AM469" s="351">
        <v>6</v>
      </c>
      <c r="AN469" s="350">
        <v>21</v>
      </c>
      <c r="AO469" s="9">
        <v>1</v>
      </c>
      <c r="AP469" s="9">
        <v>0</v>
      </c>
      <c r="AQ469" s="9">
        <v>1</v>
      </c>
      <c r="AR469" s="9">
        <v>0</v>
      </c>
      <c r="AX469" s="9" t="s">
        <v>664</v>
      </c>
    </row>
    <row r="470" spans="1:50" ht="25.5">
      <c r="A470" s="211">
        <f t="shared" si="4936"/>
        <v>0</v>
      </c>
      <c r="B470" s="18" t="s">
        <v>1158</v>
      </c>
      <c r="C470" s="218" t="str">
        <f t="shared" ref="C470" si="5069">C469</f>
        <v>Major Must</v>
      </c>
      <c r="D470" s="44" t="str">
        <f t="shared" ref="D470" si="5070">D469</f>
        <v>CB. 7.9.1</v>
      </c>
      <c r="E470" s="19" t="str">
        <f>Labels!$C$103</f>
        <v>Answer 1 / Comment</v>
      </c>
      <c r="F470" s="62" t="str">
        <f>$AI$416</f>
        <v>CB. 7.9.1 -Yes</v>
      </c>
      <c r="G470" s="46" t="s">
        <v>2826</v>
      </c>
      <c r="H470" s="20" t="str">
        <f t="shared" ref="H470:H471" si="5071">H469</f>
        <v/>
      </c>
      <c r="I470" s="20" t="str">
        <f t="shared" ref="I470:I471" si="5072">I469</f>
        <v/>
      </c>
      <c r="J470" s="20" t="str">
        <f t="shared" ref="J470:J471" si="5073">J469</f>
        <v/>
      </c>
      <c r="K470" s="20" t="str">
        <f t="shared" ref="K470:K471" si="5074">K469</f>
        <v>X</v>
      </c>
      <c r="L470" s="28" t="str">
        <f t="shared" ref="L470" si="5075">L469</f>
        <v/>
      </c>
      <c r="M470" s="21"/>
      <c r="N470" s="22" t="str">
        <f t="shared" ref="N470:N471" si="5076">LEFT(F470,FIND(" -",F470)-1)</f>
        <v>CB. 7.9.1</v>
      </c>
      <c r="O470" s="22" t="str">
        <f t="shared" ref="O470" si="5077">IF(ISERR(N470),D469,N470)</f>
        <v>CB. 7.9.1</v>
      </c>
      <c r="P470" s="22" t="str">
        <f t="shared" ref="P470:P471" si="5078">TRIM(F470&amp;"")</f>
        <v>CB. 7.9.1 -Yes</v>
      </c>
      <c r="Q470" s="22" t="str">
        <f t="shared" ref="Q470:Q471" si="5079">TRIM(G470&amp;"")</f>
        <v>None</v>
      </c>
      <c r="R470" s="9">
        <f t="shared" ref="R470:R471" si="5080">VLOOKUP(F470,$AI$2:$AM$5000,5,FALSE)</f>
        <v>2</v>
      </c>
      <c r="S470" s="9">
        <f t="shared" ref="S470:S471" si="5081">IF(ISNA(R470),0,R470)</f>
        <v>2</v>
      </c>
      <c r="T470" s="9">
        <f t="shared" ref="T470:T471" si="5082">VLOOKUP(F470,$AI$2:$AL$5000,4,FALSE)</f>
        <v>2</v>
      </c>
      <c r="U470" s="9">
        <f t="shared" ref="U470:U471" si="5083">IF(ISNA(T470),0,T470)</f>
        <v>2</v>
      </c>
      <c r="X470" s="9">
        <f t="shared" ref="X470:X471" si="5084">VLOOKUP(F470,$AI$2:$AL$5000,3,FALSE)</f>
        <v>5783008</v>
      </c>
      <c r="Y470" s="348"/>
      <c r="Z470" s="9">
        <f>SUM(Y$7:Y470)</f>
        <v>0</v>
      </c>
      <c r="AC470" s="349">
        <f t="shared" ref="AC470" si="5085">IF(ISNA(VLOOKUP(F470,$AI$2:$AS$5000,11,FALSE)),"", VLOOKUP(F470,$AI$2:$AS$5000,11,FALSE))</f>
        <v>0</v>
      </c>
      <c r="AI470" s="350" t="s">
        <v>2227</v>
      </c>
      <c r="AJ470" s="350">
        <v>1805084</v>
      </c>
      <c r="AK470" s="350">
        <v>5783063</v>
      </c>
      <c r="AL470" s="350">
        <v>0</v>
      </c>
      <c r="AM470" s="351">
        <v>5</v>
      </c>
      <c r="AN470" s="350">
        <v>21</v>
      </c>
      <c r="AO470" s="9">
        <v>0</v>
      </c>
      <c r="AP470" s="9">
        <v>1</v>
      </c>
      <c r="AQ470" s="9">
        <v>0</v>
      </c>
      <c r="AR470" s="9">
        <v>0</v>
      </c>
    </row>
    <row r="471" spans="1:50" ht="26.25" thickBot="1">
      <c r="A471" s="211">
        <f t="shared" si="4936"/>
        <v>0</v>
      </c>
      <c r="B471" s="23" t="str">
        <f t="shared" ref="B471:D471" si="5086">B469</f>
        <v>GGFV52FA</v>
      </c>
      <c r="C471" s="219" t="str">
        <f t="shared" si="5086"/>
        <v>Major Must</v>
      </c>
      <c r="D471" s="45" t="str">
        <f t="shared" si="5086"/>
        <v>CB. 7.9.1</v>
      </c>
      <c r="E471" s="24" t="str">
        <f>Labels!$C$104</f>
        <v>Answer 2 / Evidence</v>
      </c>
      <c r="F471" s="221"/>
      <c r="G471" s="222"/>
      <c r="H471" s="25" t="str">
        <f t="shared" si="5071"/>
        <v/>
      </c>
      <c r="I471" s="25" t="str">
        <f t="shared" si="5072"/>
        <v/>
      </c>
      <c r="J471" s="25" t="str">
        <f t="shared" si="5073"/>
        <v/>
      </c>
      <c r="K471" s="25" t="str">
        <f t="shared" si="5074"/>
        <v>X</v>
      </c>
      <c r="L471" s="27" t="str">
        <f t="shared" ref="L471" si="5087">L469</f>
        <v/>
      </c>
      <c r="M471" s="21"/>
      <c r="N471" s="22" t="e">
        <f t="shared" si="5076"/>
        <v>#VALUE!</v>
      </c>
      <c r="O471" s="22" t="str">
        <f t="shared" ref="O471" si="5088">IF(ISERR(N471),D469,N471)</f>
        <v>CB. 7.9.1</v>
      </c>
      <c r="P471" s="22" t="str">
        <f t="shared" si="5078"/>
        <v/>
      </c>
      <c r="Q471" s="22" t="str">
        <f t="shared" si="5079"/>
        <v/>
      </c>
      <c r="R471" s="9" t="e">
        <f t="shared" si="5080"/>
        <v>#N/A</v>
      </c>
      <c r="S471" s="9">
        <f t="shared" si="5081"/>
        <v>0</v>
      </c>
      <c r="T471" s="9" t="e">
        <f t="shared" si="5082"/>
        <v>#N/A</v>
      </c>
      <c r="U471" s="9">
        <f t="shared" si="5083"/>
        <v>0</v>
      </c>
      <c r="V471" s="9">
        <f t="shared" ref="V471" si="5089">IF(U471=0,U470,U471)</f>
        <v>2</v>
      </c>
      <c r="W471" s="346">
        <v>2</v>
      </c>
      <c r="X471" s="9" t="e">
        <f t="shared" si="5084"/>
        <v>#N/A</v>
      </c>
      <c r="Y471" s="348"/>
      <c r="Z471" s="9">
        <f>SUM(Y$7:Y471)</f>
        <v>0</v>
      </c>
      <c r="AE471" s="9">
        <f t="shared" ref="AE471" si="5090">MIN(AH471,V471)</f>
        <v>2</v>
      </c>
      <c r="AH471" s="9">
        <v>2</v>
      </c>
      <c r="AI471" s="350" t="s">
        <v>2228</v>
      </c>
      <c r="AJ471" s="350">
        <v>1805084</v>
      </c>
      <c r="AK471" s="350">
        <v>5783062</v>
      </c>
      <c r="AL471" s="350">
        <v>2</v>
      </c>
      <c r="AM471" s="351">
        <v>2</v>
      </c>
      <c r="AN471" s="350">
        <v>21</v>
      </c>
      <c r="AO471" s="9">
        <v>1</v>
      </c>
      <c r="AP471" s="9">
        <v>0</v>
      </c>
      <c r="AQ471" s="9">
        <v>0</v>
      </c>
      <c r="AR471" s="9">
        <v>0</v>
      </c>
      <c r="AU471" s="9">
        <v>0</v>
      </c>
      <c r="AV471" s="9">
        <f>U470</f>
        <v>2</v>
      </c>
    </row>
    <row r="472" spans="1:50" ht="38.25">
      <c r="A472" s="211">
        <f t="shared" si="4936"/>
        <v>0</v>
      </c>
      <c r="B472" s="67" t="s">
        <v>1158</v>
      </c>
      <c r="C472" s="142" t="s">
        <v>1094</v>
      </c>
      <c r="D472" s="43" t="s">
        <v>2683</v>
      </c>
      <c r="E472" s="217" t="str">
        <f>Labels!$C$54</f>
        <v>Control Point</v>
      </c>
      <c r="F472" s="26" t="s">
        <v>2684</v>
      </c>
      <c r="G472" s="30" t="str">
        <f>IF(OR(ISERR(P473),ISERR(P474),ISERR(Q473),ISERR(Q474)),Labels!$C$94,Q472)</f>
        <v>Input Accepted</v>
      </c>
      <c r="H472" s="15" t="str">
        <f t="shared" ref="H472" si="5091">IF(F473&lt;&gt;"",IF(TRIM(VLOOKUP(F473,$AI$2:$AR$5000,8,FALSE))="1","X",""),"")</f>
        <v/>
      </c>
      <c r="I472" s="15" t="str">
        <f t="shared" ref="I472" si="5092">IF(F473&lt;&gt;"",IF(TRIM(VLOOKUP(F473,$AI$2:$AR$5000,9,FALSE))="1","X",""),"")</f>
        <v/>
      </c>
      <c r="J472" s="15" t="str">
        <f t="shared" ref="J472" si="5093">IF(TRIM(""&amp;G474)&lt;&gt;"","X","")</f>
        <v/>
      </c>
      <c r="K472" s="15" t="str">
        <f t="shared" ref="K472" si="5094">IF(TRIM(""&amp;G473)&lt;&gt;"","X","")</f>
        <v>X</v>
      </c>
      <c r="L472" s="31" t="str">
        <f>IF(G472&lt;&gt;Labels!$C$92,"X","")</f>
        <v/>
      </c>
      <c r="M472" s="16"/>
      <c r="N472" s="17">
        <v>1805066</v>
      </c>
      <c r="O472" s="17">
        <v>15573</v>
      </c>
      <c r="P472" s="17"/>
      <c r="Q472" s="22" t="str">
        <f>IF(F473="",Labels!$C$93,R472)</f>
        <v>Input Accepted</v>
      </c>
      <c r="R472" s="9" t="str">
        <f t="shared" ref="R472" si="5095"><![CDATA[IF(OR(O473&""<>D472&"",O474&""<>D472&""),"You are not allowed to copy cells in the answer column. Press Ctrl-z immediately to attempt to fix this error.",S472)]]></f>
        <v>Input Accepted</v>
      </c>
      <c r="S472" s="9" t="str">
        <f>IF(AND(OR(H472="X",S473=6,C472=Labels!$C$49,C472=Labels!$C$46,AX472="Y"),Q473=""),Labels!$C$95,T472)</f>
        <v>Input Accepted</v>
      </c>
      <c r="T472" s="345" t="str">
        <f>IF(OR(S474=6,AND(S474&gt;0,S473=6)),Labels!$C$96,IF(S474=1,Labels!$C$143,U472))</f>
        <v>Input Accepted</v>
      </c>
      <c r="U472" s="9" t="str">
        <f>IF(AND(S474&gt;0,U474&lt;=U473),Labels!C$97,V472)</f>
        <v>Input Accepted</v>
      </c>
      <c r="V472" s="9" t="str">
        <f>IF(AND(S474&gt;0,Q474=""),Labels!$C$98,W472)</f>
        <v>Input Accepted</v>
      </c>
      <c r="W472" s="9" t="str">
        <f>IF(AND(S474=0,Q474&lt;&gt;""),Labels!$C$99,Labels!$C$92)</f>
        <v>Input Accepted</v>
      </c>
      <c r="Y472" s="9">
        <f t="shared" ref="Y472" si="5096">IF(H472="X",1,0)</f>
        <v>0</v>
      </c>
      <c r="Z472" s="9">
        <f>SUM(Y$7:Y472)</f>
        <v>0</v>
      </c>
      <c r="AA472" s="9" t="str">
        <f t="shared" ref="AA472" si="5097">Q473</f>
        <v>None</v>
      </c>
      <c r="AB472" s="9">
        <f t="shared" ref="AB472" si="5098">VLOOKUP(P473,$AI$2:$AN$5000,6,FALSE)</f>
        <v>21</v>
      </c>
      <c r="AC472" s="9" t="str">
        <f t="shared" ref="AC472" si="5099">Q474</f>
        <v/>
      </c>
      <c r="AD472" s="9">
        <f t="shared" ref="AD472" si="5100">IF(TRIM(F473)="",1,0)</f>
        <v>0</v>
      </c>
      <c r="AF472" s="346">
        <f t="shared" ref="AF472" si="5101">SUM($AD$7:$AD$5000)</f>
        <v>0</v>
      </c>
      <c r="AG472" s="9">
        <f>IF(AND(H472="X",C472=Labels!C514),1,0)</f>
        <v>0</v>
      </c>
      <c r="AI472" s="350" t="s">
        <v>2229</v>
      </c>
      <c r="AJ472" s="350">
        <v>1805085</v>
      </c>
      <c r="AK472" s="350">
        <v>5783067</v>
      </c>
      <c r="AL472" s="350">
        <v>0</v>
      </c>
      <c r="AM472" s="351">
        <v>6</v>
      </c>
      <c r="AN472" s="350">
        <v>21</v>
      </c>
      <c r="AO472" s="9">
        <v>1</v>
      </c>
      <c r="AP472" s="9">
        <v>0</v>
      </c>
      <c r="AQ472" s="9">
        <v>1</v>
      </c>
      <c r="AR472" s="9">
        <v>0</v>
      </c>
      <c r="AX472" s="9" t="s">
        <v>664</v>
      </c>
    </row>
    <row r="473" spans="1:50" ht="25.5">
      <c r="A473" s="211">
        <f t="shared" si="4936"/>
        <v>0</v>
      </c>
      <c r="B473" s="18" t="s">
        <v>1158</v>
      </c>
      <c r="C473" s="218" t="str">
        <f t="shared" ref="C473" si="5102">C472</f>
        <v>Minor Must</v>
      </c>
      <c r="D473" s="44" t="str">
        <f t="shared" ref="D473" si="5103">D472</f>
        <v>CB. 7.9.2</v>
      </c>
      <c r="E473" s="19" t="str">
        <f>Labels!$C$103</f>
        <v>Answer 1 / Comment</v>
      </c>
      <c r="F473" s="62" t="str">
        <f>$AI$418</f>
        <v>CB. 7.9.2 -Yes</v>
      </c>
      <c r="G473" s="46" t="s">
        <v>2826</v>
      </c>
      <c r="H473" s="20" t="str">
        <f t="shared" ref="H473:H474" si="5104">H472</f>
        <v/>
      </c>
      <c r="I473" s="20" t="str">
        <f t="shared" ref="I473:I474" si="5105">I472</f>
        <v/>
      </c>
      <c r="J473" s="20" t="str">
        <f t="shared" ref="J473:J474" si="5106">J472</f>
        <v/>
      </c>
      <c r="K473" s="20" t="str">
        <f t="shared" ref="K473:K474" si="5107">K472</f>
        <v>X</v>
      </c>
      <c r="L473" s="28" t="str">
        <f t="shared" ref="L473" si="5108">L472</f>
        <v/>
      </c>
      <c r="M473" s="21"/>
      <c r="N473" s="22" t="str">
        <f t="shared" ref="N473:N474" si="5109">LEFT(F473,FIND(" -",F473)-1)</f>
        <v>CB. 7.9.2</v>
      </c>
      <c r="O473" s="22" t="str">
        <f t="shared" ref="O473" si="5110">IF(ISERR(N473),D472,N473)</f>
        <v>CB. 7.9.2</v>
      </c>
      <c r="P473" s="22" t="str">
        <f t="shared" ref="P473:P474" si="5111">TRIM(F473&amp;"")</f>
        <v>CB. 7.9.2 -Yes</v>
      </c>
      <c r="Q473" s="22" t="str">
        <f t="shared" ref="Q473:Q474" si="5112">TRIM(G473&amp;"")</f>
        <v>None</v>
      </c>
      <c r="R473" s="9">
        <f t="shared" ref="R473:R474" si="5113">VLOOKUP(F473,$AI$2:$AM$5000,5,FALSE)</f>
        <v>2</v>
      </c>
      <c r="S473" s="9">
        <f t="shared" ref="S473:S474" si="5114">IF(ISNA(R473),0,R473)</f>
        <v>2</v>
      </c>
      <c r="T473" s="9">
        <f t="shared" ref="T473:T474" si="5115">VLOOKUP(F473,$AI$2:$AL$5000,4,FALSE)</f>
        <v>2</v>
      </c>
      <c r="U473" s="9">
        <f t="shared" ref="U473:U474" si="5116">IF(ISNA(T473),0,T473)</f>
        <v>2</v>
      </c>
      <c r="X473" s="9">
        <f t="shared" ref="X473:X474" si="5117">VLOOKUP(F473,$AI$2:$AL$5000,3,FALSE)</f>
        <v>5783010</v>
      </c>
      <c r="Y473" s="348"/>
      <c r="Z473" s="9">
        <f>SUM(Y$7:Y473)</f>
        <v>0</v>
      </c>
      <c r="AC473" s="349">
        <f t="shared" ref="AC473" si="5118">IF(ISNA(VLOOKUP(F473,$AI$2:$AS$5000,11,FALSE)),"", VLOOKUP(F473,$AI$2:$AS$5000,11,FALSE))</f>
        <v>0</v>
      </c>
      <c r="AI473" s="350" t="s">
        <v>2230</v>
      </c>
      <c r="AJ473" s="350">
        <v>1805085</v>
      </c>
      <c r="AK473" s="350">
        <v>5783066</v>
      </c>
      <c r="AL473" s="350">
        <v>0</v>
      </c>
      <c r="AM473" s="351">
        <v>5</v>
      </c>
      <c r="AN473" s="350">
        <v>21</v>
      </c>
      <c r="AO473" s="9">
        <v>0</v>
      </c>
      <c r="AP473" s="9">
        <v>1</v>
      </c>
      <c r="AQ473" s="9">
        <v>0</v>
      </c>
      <c r="AR473" s="9">
        <v>0</v>
      </c>
    </row>
    <row r="474" spans="1:50" ht="26.25" thickBot="1">
      <c r="A474" s="211">
        <f t="shared" si="4936"/>
        <v>0</v>
      </c>
      <c r="B474" s="23" t="str">
        <f t="shared" ref="B474:D474" si="5119">B472</f>
        <v>GGFV52FA</v>
      </c>
      <c r="C474" s="219" t="str">
        <f t="shared" si="5119"/>
        <v>Minor Must</v>
      </c>
      <c r="D474" s="45" t="str">
        <f t="shared" si="5119"/>
        <v>CB. 7.9.2</v>
      </c>
      <c r="E474" s="24" t="str">
        <f>Labels!$C$104</f>
        <v>Answer 2 / Evidence</v>
      </c>
      <c r="F474" s="221"/>
      <c r="G474" s="222"/>
      <c r="H474" s="25" t="str">
        <f t="shared" si="5104"/>
        <v/>
      </c>
      <c r="I474" s="25" t="str">
        <f t="shared" si="5105"/>
        <v/>
      </c>
      <c r="J474" s="25" t="str">
        <f t="shared" si="5106"/>
        <v/>
      </c>
      <c r="K474" s="25" t="str">
        <f t="shared" si="5107"/>
        <v>X</v>
      </c>
      <c r="L474" s="27" t="str">
        <f t="shared" ref="L474" si="5120">L472</f>
        <v/>
      </c>
      <c r="M474" s="21"/>
      <c r="N474" s="22" t="e">
        <f t="shared" si="5109"/>
        <v>#VALUE!</v>
      </c>
      <c r="O474" s="22" t="str">
        <f t="shared" ref="O474" si="5121">IF(ISERR(N474),D472,N474)</f>
        <v>CB. 7.9.2</v>
      </c>
      <c r="P474" s="22" t="str">
        <f t="shared" si="5111"/>
        <v/>
      </c>
      <c r="Q474" s="22" t="str">
        <f t="shared" si="5112"/>
        <v/>
      </c>
      <c r="R474" s="9" t="e">
        <f t="shared" si="5113"/>
        <v>#N/A</v>
      </c>
      <c r="S474" s="9">
        <f t="shared" si="5114"/>
        <v>0</v>
      </c>
      <c r="T474" s="9" t="e">
        <f t="shared" si="5115"/>
        <v>#N/A</v>
      </c>
      <c r="U474" s="9">
        <f t="shared" si="5116"/>
        <v>0</v>
      </c>
      <c r="V474" s="9">
        <f t="shared" ref="V474" si="5122">IF(U474=0,U473,U474)</f>
        <v>2</v>
      </c>
      <c r="W474" s="346">
        <v>2</v>
      </c>
      <c r="X474" s="9" t="e">
        <f t="shared" si="5117"/>
        <v>#N/A</v>
      </c>
      <c r="Y474" s="348"/>
      <c r="Z474" s="9">
        <f>SUM(Y$7:Y474)</f>
        <v>0</v>
      </c>
      <c r="AE474" s="9">
        <f t="shared" ref="AE474" si="5123">MIN(AH474,V474)</f>
        <v>2</v>
      </c>
      <c r="AH474" s="9">
        <v>2</v>
      </c>
      <c r="AI474" s="350" t="s">
        <v>2231</v>
      </c>
      <c r="AJ474" s="350">
        <v>1805085</v>
      </c>
      <c r="AK474" s="350">
        <v>5783065</v>
      </c>
      <c r="AL474" s="350">
        <v>2</v>
      </c>
      <c r="AM474" s="351">
        <v>2</v>
      </c>
      <c r="AN474" s="350">
        <v>21</v>
      </c>
      <c r="AO474" s="9">
        <v>1</v>
      </c>
      <c r="AP474" s="9">
        <v>0</v>
      </c>
      <c r="AQ474" s="9">
        <v>0</v>
      </c>
      <c r="AR474" s="9">
        <v>0</v>
      </c>
      <c r="AU474" s="9">
        <v>0</v>
      </c>
      <c r="AV474" s="9">
        <f>U473</f>
        <v>2</v>
      </c>
    </row>
    <row r="475" spans="1:50" ht="25.5">
      <c r="A475" s="211">
        <f t="shared" si="4936"/>
        <v>0</v>
      </c>
      <c r="B475" s="67" t="s">
        <v>1158</v>
      </c>
      <c r="C475" s="142" t="s">
        <v>1094</v>
      </c>
      <c r="D475" s="43" t="s">
        <v>2685</v>
      </c>
      <c r="E475" s="217" t="str">
        <f>Labels!$C$54</f>
        <v>Control Point</v>
      </c>
      <c r="F475" s="26" t="s">
        <v>2686</v>
      </c>
      <c r="G475" s="30" t="str">
        <f>IF(OR(ISERR(P476),ISERR(P477),ISERR(Q476),ISERR(Q477)),Labels!$C$94,Q475)</f>
        <v>Input Accepted</v>
      </c>
      <c r="H475" s="15" t="str">
        <f t="shared" ref="H475" si="5124">IF(F476&lt;&gt;"",IF(TRIM(VLOOKUP(F476,$AI$2:$AR$5000,8,FALSE))="1","X",""),"")</f>
        <v/>
      </c>
      <c r="I475" s="15" t="str">
        <f t="shared" ref="I475" si="5125">IF(F476&lt;&gt;"",IF(TRIM(VLOOKUP(F476,$AI$2:$AR$5000,9,FALSE))="1","X",""),"")</f>
        <v/>
      </c>
      <c r="J475" s="15" t="str">
        <f t="shared" ref="J475" si="5126">IF(TRIM(""&amp;G477)&lt;&gt;"","X","")</f>
        <v/>
      </c>
      <c r="K475" s="15" t="str">
        <f t="shared" ref="K475" si="5127">IF(TRIM(""&amp;G476)&lt;&gt;"","X","")</f>
        <v>X</v>
      </c>
      <c r="L475" s="31" t="str">
        <f>IF(G475&lt;&gt;Labels!$C$92,"X","")</f>
        <v/>
      </c>
      <c r="M475" s="16"/>
      <c r="N475" s="17">
        <v>1805067</v>
      </c>
      <c r="O475" s="17">
        <v>15573</v>
      </c>
      <c r="P475" s="17"/>
      <c r="Q475" s="22" t="str">
        <f>IF(F476="",Labels!$C$93,R475)</f>
        <v>Input Accepted</v>
      </c>
      <c r="R475" s="9" t="str">
        <f t="shared" ref="R475" si="5128"><![CDATA[IF(OR(O476&""<>D475&"",O477&""<>D475&""),"You are not allowed to copy cells in the answer column. Press Ctrl-z immediately to attempt to fix this error.",S475)]]></f>
        <v>Input Accepted</v>
      </c>
      <c r="S475" s="9" t="str">
        <f>IF(AND(OR(H475="X",S476=6,C475=Labels!$C$49,C475=Labels!$C$46,AX475="Y"),Q476=""),Labels!$C$95,T475)</f>
        <v>Input Accepted</v>
      </c>
      <c r="T475" s="345" t="str">
        <f>IF(OR(S477=6,AND(S477&gt;0,S476=6)),Labels!$C$96,IF(S477=1,Labels!$C$143,U475))</f>
        <v>Input Accepted</v>
      </c>
      <c r="U475" s="9" t="str">
        <f>IF(AND(S477&gt;0,U477&lt;=U476),Labels!C$97,V475)</f>
        <v>Input Accepted</v>
      </c>
      <c r="V475" s="9" t="str">
        <f>IF(AND(S477&gt;0,Q477=""),Labels!$C$98,W475)</f>
        <v>Input Accepted</v>
      </c>
      <c r="W475" s="9" t="str">
        <f>IF(AND(S477=0,Q477&lt;&gt;""),Labels!$C$99,Labels!$C$92)</f>
        <v>Input Accepted</v>
      </c>
      <c r="Y475" s="9">
        <f t="shared" ref="Y475" si="5129">IF(H475="X",1,0)</f>
        <v>0</v>
      </c>
      <c r="Z475" s="9">
        <f>SUM(Y$7:Y475)</f>
        <v>0</v>
      </c>
      <c r="AA475" s="9" t="str">
        <f t="shared" ref="AA475" si="5130">Q476</f>
        <v>None</v>
      </c>
      <c r="AB475" s="9">
        <f t="shared" ref="AB475" si="5131">VLOOKUP(P476,$AI$2:$AN$5000,6,FALSE)</f>
        <v>21</v>
      </c>
      <c r="AC475" s="9" t="str">
        <f t="shared" ref="AC475" si="5132">Q477</f>
        <v/>
      </c>
      <c r="AD475" s="9">
        <f t="shared" ref="AD475" si="5133">IF(TRIM(F476)="",1,0)</f>
        <v>0</v>
      </c>
      <c r="AF475" s="346">
        <f t="shared" ref="AF475" si="5134">SUM($AD$7:$AD$5000)</f>
        <v>0</v>
      </c>
      <c r="AG475" s="9">
        <f>IF(AND(H475="X",C475=Labels!C517),1,0)</f>
        <v>0</v>
      </c>
      <c r="AI475" s="350" t="s">
        <v>2232</v>
      </c>
      <c r="AJ475" s="350">
        <v>1805086</v>
      </c>
      <c r="AK475" s="350">
        <v>5783070</v>
      </c>
      <c r="AL475" s="350">
        <v>0</v>
      </c>
      <c r="AM475" s="351">
        <v>6</v>
      </c>
      <c r="AN475" s="350">
        <v>21</v>
      </c>
      <c r="AO475" s="9">
        <v>1</v>
      </c>
      <c r="AP475" s="9">
        <v>0</v>
      </c>
      <c r="AQ475" s="9">
        <v>1</v>
      </c>
      <c r="AR475" s="9">
        <v>0</v>
      </c>
      <c r="AX475" s="9" t="s">
        <v>664</v>
      </c>
    </row>
    <row r="476" spans="1:50" ht="25.5">
      <c r="A476" s="211">
        <f t="shared" si="4936"/>
        <v>0</v>
      </c>
      <c r="B476" s="18" t="s">
        <v>1158</v>
      </c>
      <c r="C476" s="218" t="str">
        <f t="shared" ref="C476" si="5135">C475</f>
        <v>Minor Must</v>
      </c>
      <c r="D476" s="44" t="str">
        <f t="shared" ref="D476" si="5136">D475</f>
        <v>CB. 7.9.3</v>
      </c>
      <c r="E476" s="19" t="str">
        <f>Labels!$C$103</f>
        <v>Answer 1 / Comment</v>
      </c>
      <c r="F476" s="62" t="str">
        <f>$AI$421</f>
        <v>CB. 7.9.3 -Yes</v>
      </c>
      <c r="G476" s="46" t="s">
        <v>2826</v>
      </c>
      <c r="H476" s="20" t="str">
        <f t="shared" ref="H476:H477" si="5137">H475</f>
        <v/>
      </c>
      <c r="I476" s="20" t="str">
        <f t="shared" ref="I476:I477" si="5138">I475</f>
        <v/>
      </c>
      <c r="J476" s="20" t="str">
        <f t="shared" ref="J476:J477" si="5139">J475</f>
        <v/>
      </c>
      <c r="K476" s="20" t="str">
        <f t="shared" ref="K476:K477" si="5140">K475</f>
        <v>X</v>
      </c>
      <c r="L476" s="28" t="str">
        <f t="shared" ref="L476" si="5141">L475</f>
        <v/>
      </c>
      <c r="M476" s="21"/>
      <c r="N476" s="22" t="str">
        <f t="shared" ref="N476:N477" si="5142">LEFT(F476,FIND(" -",F476)-1)</f>
        <v>CB. 7.9.3</v>
      </c>
      <c r="O476" s="22" t="str">
        <f t="shared" ref="O476" si="5143">IF(ISERR(N476),D475,N476)</f>
        <v>CB. 7.9.3</v>
      </c>
      <c r="P476" s="22" t="str">
        <f t="shared" ref="P476:P477" si="5144">TRIM(F476&amp;"")</f>
        <v>CB. 7.9.3 -Yes</v>
      </c>
      <c r="Q476" s="22" t="str">
        <f t="shared" ref="Q476:Q477" si="5145">TRIM(G476&amp;"")</f>
        <v>None</v>
      </c>
      <c r="R476" s="9">
        <f t="shared" ref="R476:R477" si="5146">VLOOKUP(F476,$AI$2:$AM$5000,5,FALSE)</f>
        <v>2</v>
      </c>
      <c r="S476" s="9">
        <f t="shared" ref="S476:S477" si="5147">IF(ISNA(R476),0,R476)</f>
        <v>2</v>
      </c>
      <c r="T476" s="9">
        <f t="shared" ref="T476:T477" si="5148">VLOOKUP(F476,$AI$2:$AL$5000,4,FALSE)</f>
        <v>2</v>
      </c>
      <c r="U476" s="9">
        <f t="shared" ref="U476:U477" si="5149">IF(ISNA(T476),0,T476)</f>
        <v>2</v>
      </c>
      <c r="X476" s="9">
        <f t="shared" ref="X476:X477" si="5150">VLOOKUP(F476,$AI$2:$AL$5000,3,FALSE)</f>
        <v>5783012</v>
      </c>
      <c r="Y476" s="348"/>
      <c r="Z476" s="9">
        <f>SUM(Y$7:Y476)</f>
        <v>0</v>
      </c>
      <c r="AC476" s="349">
        <f t="shared" ref="AC476" si="5151">IF(ISNA(VLOOKUP(F476,$AI$2:$AS$5000,11,FALSE)),"", VLOOKUP(F476,$AI$2:$AS$5000,11,FALSE))</f>
        <v>0</v>
      </c>
      <c r="AI476" s="350" t="s">
        <v>2233</v>
      </c>
      <c r="AJ476" s="350">
        <v>1805086</v>
      </c>
      <c r="AK476" s="350">
        <v>5783069</v>
      </c>
      <c r="AL476" s="350">
        <v>0</v>
      </c>
      <c r="AM476" s="351">
        <v>5</v>
      </c>
      <c r="AN476" s="350">
        <v>21</v>
      </c>
      <c r="AO476" s="9">
        <v>0</v>
      </c>
      <c r="AP476" s="9">
        <v>1</v>
      </c>
      <c r="AQ476" s="9">
        <v>0</v>
      </c>
      <c r="AR476" s="9">
        <v>0</v>
      </c>
    </row>
    <row r="477" spans="1:50" ht="26.25" thickBot="1">
      <c r="A477" s="211">
        <f t="shared" si="4936"/>
        <v>0</v>
      </c>
      <c r="B477" s="23" t="str">
        <f t="shared" ref="B477:D477" si="5152">B475</f>
        <v>GGFV52FA</v>
      </c>
      <c r="C477" s="219" t="str">
        <f t="shared" si="5152"/>
        <v>Minor Must</v>
      </c>
      <c r="D477" s="45" t="str">
        <f t="shared" si="5152"/>
        <v>CB. 7.9.3</v>
      </c>
      <c r="E477" s="24" t="str">
        <f>Labels!$C$104</f>
        <v>Answer 2 / Evidence</v>
      </c>
      <c r="F477" s="221"/>
      <c r="G477" s="222"/>
      <c r="H477" s="25" t="str">
        <f t="shared" si="5137"/>
        <v/>
      </c>
      <c r="I477" s="25" t="str">
        <f t="shared" si="5138"/>
        <v/>
      </c>
      <c r="J477" s="25" t="str">
        <f t="shared" si="5139"/>
        <v/>
      </c>
      <c r="K477" s="25" t="str">
        <f t="shared" si="5140"/>
        <v>X</v>
      </c>
      <c r="L477" s="27" t="str">
        <f t="shared" ref="L477" si="5153">L475</f>
        <v/>
      </c>
      <c r="M477" s="21"/>
      <c r="N477" s="22" t="e">
        <f t="shared" si="5142"/>
        <v>#VALUE!</v>
      </c>
      <c r="O477" s="22" t="str">
        <f t="shared" ref="O477" si="5154">IF(ISERR(N477),D475,N477)</f>
        <v>CB. 7.9.3</v>
      </c>
      <c r="P477" s="22" t="str">
        <f t="shared" si="5144"/>
        <v/>
      </c>
      <c r="Q477" s="22" t="str">
        <f t="shared" si="5145"/>
        <v/>
      </c>
      <c r="R477" s="9" t="e">
        <f t="shared" si="5146"/>
        <v>#N/A</v>
      </c>
      <c r="S477" s="9">
        <f t="shared" si="5147"/>
        <v>0</v>
      </c>
      <c r="T477" s="9" t="e">
        <f t="shared" si="5148"/>
        <v>#N/A</v>
      </c>
      <c r="U477" s="9">
        <f t="shared" si="5149"/>
        <v>0</v>
      </c>
      <c r="V477" s="9">
        <f t="shared" ref="V477" si="5155">IF(U477=0,U476,U477)</f>
        <v>2</v>
      </c>
      <c r="W477" s="346">
        <v>2</v>
      </c>
      <c r="X477" s="9" t="e">
        <f t="shared" si="5150"/>
        <v>#N/A</v>
      </c>
      <c r="Y477" s="348"/>
      <c r="Z477" s="9">
        <f>SUM(Y$7:Y477)</f>
        <v>0</v>
      </c>
      <c r="AE477" s="9">
        <f t="shared" ref="AE477" si="5156">MIN(AH477,V477)</f>
        <v>2</v>
      </c>
      <c r="AH477" s="9">
        <v>2</v>
      </c>
      <c r="AI477" s="350" t="s">
        <v>2234</v>
      </c>
      <c r="AJ477" s="350">
        <v>1805086</v>
      </c>
      <c r="AK477" s="350">
        <v>5783068</v>
      </c>
      <c r="AL477" s="350">
        <v>2</v>
      </c>
      <c r="AM477" s="351">
        <v>2</v>
      </c>
      <c r="AN477" s="350">
        <v>21</v>
      </c>
      <c r="AO477" s="9">
        <v>1</v>
      </c>
      <c r="AP477" s="9">
        <v>0</v>
      </c>
      <c r="AQ477" s="9">
        <v>0</v>
      </c>
      <c r="AR477" s="9">
        <v>0</v>
      </c>
      <c r="AU477" s="9">
        <v>0</v>
      </c>
      <c r="AV477" s="9">
        <f>U476</f>
        <v>2</v>
      </c>
    </row>
    <row r="478" spans="1:50" ht="38.25">
      <c r="A478" s="211">
        <f t="shared" si="4936"/>
        <v>0</v>
      </c>
      <c r="B478" s="67" t="s">
        <v>1158</v>
      </c>
      <c r="C478" s="142" t="s">
        <v>1094</v>
      </c>
      <c r="D478" s="43" t="s">
        <v>2687</v>
      </c>
      <c r="E478" s="217" t="str">
        <f>Labels!$C$54</f>
        <v>Control Point</v>
      </c>
      <c r="F478" s="26" t="s">
        <v>2688</v>
      </c>
      <c r="G478" s="30" t="str">
        <f>IF(OR(ISERR(P479),ISERR(P480),ISERR(Q479),ISERR(Q480)),Labels!$C$94,Q478)</f>
        <v>Input Accepted</v>
      </c>
      <c r="H478" s="15" t="str">
        <f t="shared" ref="H478" si="5157">IF(F479&lt;&gt;"",IF(TRIM(VLOOKUP(F479,$AI$2:$AR$5000,8,FALSE))="1","X",""),"")</f>
        <v/>
      </c>
      <c r="I478" s="15" t="str">
        <f t="shared" ref="I478" si="5158">IF(F479&lt;&gt;"",IF(TRIM(VLOOKUP(F479,$AI$2:$AR$5000,9,FALSE))="1","X",""),"")</f>
        <v/>
      </c>
      <c r="J478" s="15" t="str">
        <f t="shared" ref="J478" si="5159">IF(TRIM(""&amp;G480)&lt;&gt;"","X","")</f>
        <v/>
      </c>
      <c r="K478" s="15" t="str">
        <f t="shared" ref="K478" si="5160">IF(TRIM(""&amp;G479)&lt;&gt;"","X","")</f>
        <v>X</v>
      </c>
      <c r="L478" s="31" t="str">
        <f>IF(G478&lt;&gt;Labels!$C$92,"X","")</f>
        <v/>
      </c>
      <c r="M478" s="16"/>
      <c r="N478" s="17">
        <v>1805068</v>
      </c>
      <c r="O478" s="17">
        <v>15573</v>
      </c>
      <c r="P478" s="17"/>
      <c r="Q478" s="22" t="str">
        <f>IF(F479="",Labels!$C$93,R478)</f>
        <v>Input Accepted</v>
      </c>
      <c r="R478" s="9" t="str">
        <f t="shared" ref="R478" si="5161"><![CDATA[IF(OR(O479&""<>D478&"",O480&""<>D478&""),"You are not allowed to copy cells in the answer column. Press Ctrl-z immediately to attempt to fix this error.",S478)]]></f>
        <v>Input Accepted</v>
      </c>
      <c r="S478" s="9" t="str">
        <f>IF(AND(OR(H478="X",S479=6,C478=Labels!$C$49,C478=Labels!$C$46,AX478="Y"),Q479=""),Labels!$C$95,T478)</f>
        <v>Input Accepted</v>
      </c>
      <c r="T478" s="345" t="str">
        <f>IF(OR(S480=6,AND(S480&gt;0,S479=6)),Labels!$C$96,IF(S480=1,Labels!$C$143,U478))</f>
        <v>Input Accepted</v>
      </c>
      <c r="U478" s="9" t="str">
        <f>IF(AND(S480&gt;0,U480&lt;=U479),Labels!C$97,V478)</f>
        <v>Input Accepted</v>
      </c>
      <c r="V478" s="9" t="str">
        <f>IF(AND(S480&gt;0,Q480=""),Labels!$C$98,W478)</f>
        <v>Input Accepted</v>
      </c>
      <c r="W478" s="9" t="str">
        <f>IF(AND(S480=0,Q480&lt;&gt;""),Labels!$C$99,Labels!$C$92)</f>
        <v>Input Accepted</v>
      </c>
      <c r="Y478" s="9">
        <f t="shared" ref="Y478" si="5162">IF(H478="X",1,0)</f>
        <v>0</v>
      </c>
      <c r="Z478" s="9">
        <f>SUM(Y$7:Y478)</f>
        <v>0</v>
      </c>
      <c r="AA478" s="9" t="str">
        <f t="shared" ref="AA478" si="5163">Q479</f>
        <v>None</v>
      </c>
      <c r="AB478" s="9">
        <f t="shared" ref="AB478" si="5164">VLOOKUP(P479,$AI$2:$AN$5000,6,FALSE)</f>
        <v>21</v>
      </c>
      <c r="AC478" s="9" t="str">
        <f t="shared" ref="AC478" si="5165">Q480</f>
        <v/>
      </c>
      <c r="AD478" s="9">
        <f t="shared" ref="AD478" si="5166">IF(TRIM(F479)="",1,0)</f>
        <v>0</v>
      </c>
      <c r="AF478" s="346">
        <f t="shared" ref="AF478" si="5167">SUM($AD$7:$AD$5000)</f>
        <v>0</v>
      </c>
      <c r="AG478" s="9">
        <f>IF(AND(H478="X",C478=Labels!C520),1,0)</f>
        <v>0</v>
      </c>
      <c r="AI478" s="350" t="s">
        <v>2235</v>
      </c>
      <c r="AJ478" s="350">
        <v>1805087</v>
      </c>
      <c r="AK478" s="350">
        <v>5783073</v>
      </c>
      <c r="AL478" s="350">
        <v>0</v>
      </c>
      <c r="AM478" s="351">
        <v>6</v>
      </c>
      <c r="AN478" s="350">
        <v>21</v>
      </c>
      <c r="AO478" s="9">
        <v>1</v>
      </c>
      <c r="AP478" s="9">
        <v>0</v>
      </c>
      <c r="AQ478" s="9">
        <v>1</v>
      </c>
      <c r="AR478" s="9">
        <v>0</v>
      </c>
      <c r="AX478" s="9" t="s">
        <v>664</v>
      </c>
    </row>
    <row r="479" spans="1:50" ht="25.5">
      <c r="A479" s="211">
        <f t="shared" si="4936"/>
        <v>0</v>
      </c>
      <c r="B479" s="18" t="s">
        <v>1158</v>
      </c>
      <c r="C479" s="218" t="str">
        <f t="shared" ref="C479" si="5168">C478</f>
        <v>Minor Must</v>
      </c>
      <c r="D479" s="44" t="str">
        <f t="shared" ref="D479" si="5169">D478</f>
        <v>CB. 7.9.4</v>
      </c>
      <c r="E479" s="19" t="str">
        <f>Labels!$C$103</f>
        <v>Answer 1 / Comment</v>
      </c>
      <c r="F479" s="62" t="str">
        <f>$AI$423</f>
        <v>CB. 7.9.4 -Yes</v>
      </c>
      <c r="G479" s="46" t="s">
        <v>2826</v>
      </c>
      <c r="H479" s="20" t="str">
        <f t="shared" ref="H479:H480" si="5170">H478</f>
        <v/>
      </c>
      <c r="I479" s="20" t="str">
        <f t="shared" ref="I479:I480" si="5171">I478</f>
        <v/>
      </c>
      <c r="J479" s="20" t="str">
        <f t="shared" ref="J479:J480" si="5172">J478</f>
        <v/>
      </c>
      <c r="K479" s="20" t="str">
        <f t="shared" ref="K479:K480" si="5173">K478</f>
        <v>X</v>
      </c>
      <c r="L479" s="28" t="str">
        <f t="shared" ref="L479" si="5174">L478</f>
        <v/>
      </c>
      <c r="M479" s="21"/>
      <c r="N479" s="22" t="str">
        <f t="shared" ref="N479:N480" si="5175">LEFT(F479,FIND(" -",F479)-1)</f>
        <v>CB. 7.9.4</v>
      </c>
      <c r="O479" s="22" t="str">
        <f t="shared" ref="O479" si="5176">IF(ISERR(N479),D478,N479)</f>
        <v>CB. 7.9.4</v>
      </c>
      <c r="P479" s="22" t="str">
        <f t="shared" ref="P479:P480" si="5177">TRIM(F479&amp;"")</f>
        <v>CB. 7.9.4 -Yes</v>
      </c>
      <c r="Q479" s="22" t="str">
        <f t="shared" ref="Q479:Q480" si="5178">TRIM(G479&amp;"")</f>
        <v>None</v>
      </c>
      <c r="R479" s="9">
        <f t="shared" ref="R479:R480" si="5179">VLOOKUP(F479,$AI$2:$AM$5000,5,FALSE)</f>
        <v>2</v>
      </c>
      <c r="S479" s="9">
        <f t="shared" ref="S479:S480" si="5180">IF(ISNA(R479),0,R479)</f>
        <v>2</v>
      </c>
      <c r="T479" s="9">
        <f t="shared" ref="T479:T480" si="5181">VLOOKUP(F479,$AI$2:$AL$5000,4,FALSE)</f>
        <v>2</v>
      </c>
      <c r="U479" s="9">
        <f t="shared" ref="U479:U480" si="5182">IF(ISNA(T479),0,T479)</f>
        <v>2</v>
      </c>
      <c r="X479" s="9">
        <f t="shared" ref="X479:X480" si="5183">VLOOKUP(F479,$AI$2:$AL$5000,3,FALSE)</f>
        <v>5783015</v>
      </c>
      <c r="Y479" s="348"/>
      <c r="Z479" s="9">
        <f>SUM(Y$7:Y479)</f>
        <v>0</v>
      </c>
      <c r="AC479" s="349">
        <f t="shared" ref="AC479" si="5184">IF(ISNA(VLOOKUP(F479,$AI$2:$AS$5000,11,FALSE)),"", VLOOKUP(F479,$AI$2:$AS$5000,11,FALSE))</f>
        <v>0</v>
      </c>
      <c r="AI479" s="350" t="s">
        <v>2236</v>
      </c>
      <c r="AJ479" s="350">
        <v>1805087</v>
      </c>
      <c r="AK479" s="350">
        <v>5783072</v>
      </c>
      <c r="AL479" s="350">
        <v>0</v>
      </c>
      <c r="AM479" s="351">
        <v>5</v>
      </c>
      <c r="AN479" s="350">
        <v>21</v>
      </c>
      <c r="AO479" s="9">
        <v>0</v>
      </c>
      <c r="AP479" s="9">
        <v>1</v>
      </c>
      <c r="AQ479" s="9">
        <v>0</v>
      </c>
      <c r="AR479" s="9">
        <v>0</v>
      </c>
    </row>
    <row r="480" spans="1:50" ht="26.25" thickBot="1">
      <c r="A480" s="211">
        <f t="shared" si="4936"/>
        <v>0</v>
      </c>
      <c r="B480" s="23" t="str">
        <f t="shared" ref="B480:D480" si="5185">B478</f>
        <v>GGFV52FA</v>
      </c>
      <c r="C480" s="219" t="str">
        <f t="shared" si="5185"/>
        <v>Minor Must</v>
      </c>
      <c r="D480" s="45" t="str">
        <f t="shared" si="5185"/>
        <v>CB. 7.9.4</v>
      </c>
      <c r="E480" s="24" t="str">
        <f>Labels!$C$104</f>
        <v>Answer 2 / Evidence</v>
      </c>
      <c r="F480" s="221"/>
      <c r="G480" s="222"/>
      <c r="H480" s="25" t="str">
        <f t="shared" si="5170"/>
        <v/>
      </c>
      <c r="I480" s="25" t="str">
        <f t="shared" si="5171"/>
        <v/>
      </c>
      <c r="J480" s="25" t="str">
        <f t="shared" si="5172"/>
        <v/>
      </c>
      <c r="K480" s="25" t="str">
        <f t="shared" si="5173"/>
        <v>X</v>
      </c>
      <c r="L480" s="27" t="str">
        <f t="shared" ref="L480" si="5186">L478</f>
        <v/>
      </c>
      <c r="M480" s="21"/>
      <c r="N480" s="22" t="e">
        <f t="shared" si="5175"/>
        <v>#VALUE!</v>
      </c>
      <c r="O480" s="22" t="str">
        <f t="shared" ref="O480" si="5187">IF(ISERR(N480),D478,N480)</f>
        <v>CB. 7.9.4</v>
      </c>
      <c r="P480" s="22" t="str">
        <f t="shared" si="5177"/>
        <v/>
      </c>
      <c r="Q480" s="22" t="str">
        <f t="shared" si="5178"/>
        <v/>
      </c>
      <c r="R480" s="9" t="e">
        <f t="shared" si="5179"/>
        <v>#N/A</v>
      </c>
      <c r="S480" s="9">
        <f t="shared" si="5180"/>
        <v>0</v>
      </c>
      <c r="T480" s="9" t="e">
        <f t="shared" si="5181"/>
        <v>#N/A</v>
      </c>
      <c r="U480" s="9">
        <f t="shared" si="5182"/>
        <v>0</v>
      </c>
      <c r="V480" s="9">
        <f t="shared" ref="V480" si="5188">IF(U480=0,U479,U480)</f>
        <v>2</v>
      </c>
      <c r="W480" s="346">
        <v>2</v>
      </c>
      <c r="X480" s="9" t="e">
        <f t="shared" si="5183"/>
        <v>#N/A</v>
      </c>
      <c r="Y480" s="348"/>
      <c r="Z480" s="9">
        <f>SUM(Y$7:Y480)</f>
        <v>0</v>
      </c>
      <c r="AE480" s="9">
        <f t="shared" ref="AE480" si="5189">MIN(AH480,V480)</f>
        <v>2</v>
      </c>
      <c r="AH480" s="9">
        <v>2</v>
      </c>
      <c r="AI480" s="350" t="s">
        <v>2237</v>
      </c>
      <c r="AJ480" s="350">
        <v>1805087</v>
      </c>
      <c r="AK480" s="350">
        <v>5783071</v>
      </c>
      <c r="AL480" s="350">
        <v>2</v>
      </c>
      <c r="AM480" s="351">
        <v>2</v>
      </c>
      <c r="AN480" s="350">
        <v>21</v>
      </c>
      <c r="AO480" s="9">
        <v>1</v>
      </c>
      <c r="AP480" s="9">
        <v>0</v>
      </c>
      <c r="AQ480" s="9">
        <v>0</v>
      </c>
      <c r="AR480" s="9">
        <v>0</v>
      </c>
      <c r="AU480" s="9">
        <v>0</v>
      </c>
      <c r="AV480" s="9">
        <f>U479</f>
        <v>2</v>
      </c>
    </row>
    <row r="481" spans="1:50" ht="63.75">
      <c r="A481" s="211">
        <f t="shared" si="4936"/>
        <v>0</v>
      </c>
      <c r="B481" s="67" t="s">
        <v>1158</v>
      </c>
      <c r="C481" s="142" t="s">
        <v>1094</v>
      </c>
      <c r="D481" s="43" t="s">
        <v>2689</v>
      </c>
      <c r="E481" s="217" t="str">
        <f>Labels!$C$54</f>
        <v>Control Point</v>
      </c>
      <c r="F481" s="26" t="s">
        <v>2690</v>
      </c>
      <c r="G481" s="30" t="str">
        <f>IF(OR(ISERR(P482),ISERR(P483),ISERR(Q482),ISERR(Q483)),Labels!$C$94,Q481)</f>
        <v>Input Accepted</v>
      </c>
      <c r="H481" s="15" t="str">
        <f t="shared" ref="H481" si="5190">IF(F482&lt;&gt;"",IF(TRIM(VLOOKUP(F482,$AI$2:$AR$5000,8,FALSE))="1","X",""),"")</f>
        <v/>
      </c>
      <c r="I481" s="15" t="str">
        <f t="shared" ref="I481" si="5191">IF(F482&lt;&gt;"",IF(TRIM(VLOOKUP(F482,$AI$2:$AR$5000,9,FALSE))="1","X",""),"")</f>
        <v/>
      </c>
      <c r="J481" s="15" t="str">
        <f t="shared" ref="J481" si="5192">IF(TRIM(""&amp;G483)&lt;&gt;"","X","")</f>
        <v/>
      </c>
      <c r="K481" s="15" t="str">
        <f t="shared" ref="K481" si="5193">IF(TRIM(""&amp;G482)&lt;&gt;"","X","")</f>
        <v>X</v>
      </c>
      <c r="L481" s="31" t="str">
        <f>IF(G481&lt;&gt;Labels!$C$92,"X","")</f>
        <v/>
      </c>
      <c r="M481" s="16"/>
      <c r="N481" s="17">
        <v>1805069</v>
      </c>
      <c r="O481" s="17">
        <v>15573</v>
      </c>
      <c r="P481" s="17"/>
      <c r="Q481" s="22" t="str">
        <f>IF(F482="",Labels!$C$93,R481)</f>
        <v>Input Accepted</v>
      </c>
      <c r="R481" s="9" t="str">
        <f t="shared" ref="R481" si="5194"><![CDATA[IF(OR(O482&""<>D481&"",O483&""<>D481&""),"You are not allowed to copy cells in the answer column. Press Ctrl-z immediately to attempt to fix this error.",S481)]]></f>
        <v>Input Accepted</v>
      </c>
      <c r="S481" s="9" t="str">
        <f>IF(AND(OR(H481="X",S482=6,C481=Labels!$C$49,C481=Labels!$C$46,AX481="Y"),Q482=""),Labels!$C$95,T481)</f>
        <v>Input Accepted</v>
      </c>
      <c r="T481" s="345" t="str">
        <f>IF(OR(S483=6,AND(S483&gt;0,S482=6)),Labels!$C$96,IF(S483=1,Labels!$C$143,U481))</f>
        <v>Input Accepted</v>
      </c>
      <c r="U481" s="9" t="str">
        <f>IF(AND(S483&gt;0,U483&lt;=U482),Labels!C$97,V481)</f>
        <v>Input Accepted</v>
      </c>
      <c r="V481" s="9" t="str">
        <f>IF(AND(S483&gt;0,Q483=""),Labels!$C$98,W481)</f>
        <v>Input Accepted</v>
      </c>
      <c r="W481" s="9" t="str">
        <f>IF(AND(S483=0,Q483&lt;&gt;""),Labels!$C$99,Labels!$C$92)</f>
        <v>Input Accepted</v>
      </c>
      <c r="Y481" s="9">
        <f t="shared" ref="Y481" si="5195">IF(H481="X",1,0)</f>
        <v>0</v>
      </c>
      <c r="Z481" s="9">
        <f>SUM(Y$7:Y481)</f>
        <v>0</v>
      </c>
      <c r="AA481" s="9" t="str">
        <f t="shared" ref="AA481" si="5196">Q482</f>
        <v>None</v>
      </c>
      <c r="AB481" s="9">
        <f t="shared" ref="AB481" si="5197">VLOOKUP(P482,$AI$2:$AN$5000,6,FALSE)</f>
        <v>21</v>
      </c>
      <c r="AC481" s="9" t="str">
        <f t="shared" ref="AC481" si="5198">Q483</f>
        <v/>
      </c>
      <c r="AD481" s="9">
        <f t="shared" ref="AD481" si="5199">IF(TRIM(F482)="",1,0)</f>
        <v>0</v>
      </c>
      <c r="AF481" s="346">
        <f t="shared" ref="AF481" si="5200">SUM($AD$7:$AD$5000)</f>
        <v>0</v>
      </c>
      <c r="AG481" s="9">
        <f>IF(AND(H481="X",C481=Labels!C523),1,0)</f>
        <v>0</v>
      </c>
      <c r="AI481" s="350" t="s">
        <v>2238</v>
      </c>
      <c r="AJ481" s="350">
        <v>1805088</v>
      </c>
      <c r="AK481" s="350">
        <v>5783075</v>
      </c>
      <c r="AL481" s="350">
        <v>0</v>
      </c>
      <c r="AM481" s="351">
        <v>5</v>
      </c>
      <c r="AN481" s="350">
        <v>21</v>
      </c>
      <c r="AO481" s="9">
        <v>0</v>
      </c>
      <c r="AP481" s="9">
        <v>1</v>
      </c>
      <c r="AQ481" s="9">
        <v>0</v>
      </c>
      <c r="AR481" s="9">
        <v>0</v>
      </c>
      <c r="AX481" s="9" t="s">
        <v>664</v>
      </c>
    </row>
    <row r="482" spans="1:50" ht="25.5">
      <c r="A482" s="211">
        <f t="shared" si="4936"/>
        <v>0</v>
      </c>
      <c r="B482" s="18" t="s">
        <v>1158</v>
      </c>
      <c r="C482" s="218" t="str">
        <f t="shared" ref="C482" si="5201">C481</f>
        <v>Minor Must</v>
      </c>
      <c r="D482" s="44" t="str">
        <f t="shared" ref="D482" si="5202">D481</f>
        <v>CB. 7.9.5</v>
      </c>
      <c r="E482" s="19" t="str">
        <f>Labels!$C$103</f>
        <v>Answer 1 / Comment</v>
      </c>
      <c r="F482" s="62" t="str">
        <f>$AI$426</f>
        <v>CB. 7.9.5 -Yes</v>
      </c>
      <c r="G482" s="46" t="s">
        <v>2826</v>
      </c>
      <c r="H482" s="20" t="str">
        <f t="shared" ref="H482:H483" si="5203">H481</f>
        <v/>
      </c>
      <c r="I482" s="20" t="str">
        <f t="shared" ref="I482:I483" si="5204">I481</f>
        <v/>
      </c>
      <c r="J482" s="20" t="str">
        <f t="shared" ref="J482:J483" si="5205">J481</f>
        <v/>
      </c>
      <c r="K482" s="20" t="str">
        <f t="shared" ref="K482:K483" si="5206">K481</f>
        <v>X</v>
      </c>
      <c r="L482" s="28" t="str">
        <f t="shared" ref="L482" si="5207">L481</f>
        <v/>
      </c>
      <c r="M482" s="21"/>
      <c r="N482" s="22" t="str">
        <f t="shared" ref="N482:N483" si="5208">LEFT(F482,FIND(" -",F482)-1)</f>
        <v>CB. 7.9.5</v>
      </c>
      <c r="O482" s="22" t="str">
        <f t="shared" ref="O482" si="5209">IF(ISERR(N482),D481,N482)</f>
        <v>CB. 7.9.5</v>
      </c>
      <c r="P482" s="22" t="str">
        <f t="shared" ref="P482:P483" si="5210">TRIM(F482&amp;"")</f>
        <v>CB. 7.9.5 -Yes</v>
      </c>
      <c r="Q482" s="22" t="str">
        <f t="shared" ref="Q482:Q483" si="5211">TRIM(G482&amp;"")</f>
        <v>None</v>
      </c>
      <c r="R482" s="9">
        <f t="shared" ref="R482:R483" si="5212">VLOOKUP(F482,$AI$2:$AM$5000,5,FALSE)</f>
        <v>2</v>
      </c>
      <c r="S482" s="9">
        <f t="shared" ref="S482:S483" si="5213">IF(ISNA(R482),0,R482)</f>
        <v>2</v>
      </c>
      <c r="T482" s="9">
        <f t="shared" ref="T482:T483" si="5214">VLOOKUP(F482,$AI$2:$AL$5000,4,FALSE)</f>
        <v>2</v>
      </c>
      <c r="U482" s="9">
        <f t="shared" ref="U482:U483" si="5215">IF(ISNA(T482),0,T482)</f>
        <v>2</v>
      </c>
      <c r="X482" s="9">
        <f t="shared" ref="X482:X483" si="5216">VLOOKUP(F482,$AI$2:$AL$5000,3,FALSE)</f>
        <v>5783017</v>
      </c>
      <c r="Y482" s="348"/>
      <c r="Z482" s="9">
        <f>SUM(Y$7:Y482)</f>
        <v>0</v>
      </c>
      <c r="AC482" s="349">
        <f t="shared" ref="AC482" si="5217">IF(ISNA(VLOOKUP(F482,$AI$2:$AS$5000,11,FALSE)),"", VLOOKUP(F482,$AI$2:$AS$5000,11,FALSE))</f>
        <v>0</v>
      </c>
      <c r="AI482" s="350" t="s">
        <v>2239</v>
      </c>
      <c r="AJ482" s="350">
        <v>1805088</v>
      </c>
      <c r="AK482" s="350">
        <v>5783074</v>
      </c>
      <c r="AL482" s="350">
        <v>2</v>
      </c>
      <c r="AM482" s="351">
        <v>2</v>
      </c>
      <c r="AN482" s="350">
        <v>21</v>
      </c>
      <c r="AO482" s="9">
        <v>1</v>
      </c>
      <c r="AP482" s="9">
        <v>0</v>
      </c>
      <c r="AQ482" s="9">
        <v>0</v>
      </c>
      <c r="AR482" s="9">
        <v>0</v>
      </c>
    </row>
    <row r="483" spans="1:50" ht="26.25" thickBot="1">
      <c r="A483" s="211">
        <f t="shared" si="4936"/>
        <v>0</v>
      </c>
      <c r="B483" s="23" t="str">
        <f t="shared" ref="B483:D483" si="5218">B481</f>
        <v>GGFV52FA</v>
      </c>
      <c r="C483" s="219" t="str">
        <f t="shared" si="5218"/>
        <v>Minor Must</v>
      </c>
      <c r="D483" s="45" t="str">
        <f t="shared" si="5218"/>
        <v>CB. 7.9.5</v>
      </c>
      <c r="E483" s="24" t="str">
        <f>Labels!$C$104</f>
        <v>Answer 2 / Evidence</v>
      </c>
      <c r="F483" s="221"/>
      <c r="G483" s="222"/>
      <c r="H483" s="25" t="str">
        <f t="shared" si="5203"/>
        <v/>
      </c>
      <c r="I483" s="25" t="str">
        <f t="shared" si="5204"/>
        <v/>
      </c>
      <c r="J483" s="25" t="str">
        <f t="shared" si="5205"/>
        <v/>
      </c>
      <c r="K483" s="25" t="str">
        <f t="shared" si="5206"/>
        <v>X</v>
      </c>
      <c r="L483" s="27" t="str">
        <f t="shared" ref="L483" si="5219">L481</f>
        <v/>
      </c>
      <c r="M483" s="21"/>
      <c r="N483" s="22" t="e">
        <f t="shared" si="5208"/>
        <v>#VALUE!</v>
      </c>
      <c r="O483" s="22" t="str">
        <f t="shared" ref="O483" si="5220">IF(ISERR(N483),D481,N483)</f>
        <v>CB. 7.9.5</v>
      </c>
      <c r="P483" s="22" t="str">
        <f t="shared" si="5210"/>
        <v/>
      </c>
      <c r="Q483" s="22" t="str">
        <f t="shared" si="5211"/>
        <v/>
      </c>
      <c r="R483" s="9" t="e">
        <f t="shared" si="5212"/>
        <v>#N/A</v>
      </c>
      <c r="S483" s="9">
        <f t="shared" si="5213"/>
        <v>0</v>
      </c>
      <c r="T483" s="9" t="e">
        <f t="shared" si="5214"/>
        <v>#N/A</v>
      </c>
      <c r="U483" s="9">
        <f t="shared" si="5215"/>
        <v>0</v>
      </c>
      <c r="V483" s="9">
        <f t="shared" ref="V483" si="5221">IF(U483=0,U482,U483)</f>
        <v>2</v>
      </c>
      <c r="W483" s="346">
        <v>2</v>
      </c>
      <c r="X483" s="9" t="e">
        <f t="shared" si="5216"/>
        <v>#N/A</v>
      </c>
      <c r="Y483" s="348"/>
      <c r="Z483" s="9">
        <f>SUM(Y$7:Y483)</f>
        <v>0</v>
      </c>
      <c r="AE483" s="9">
        <f t="shared" ref="AE483" si="5222">MIN(AH483,V483)</f>
        <v>2</v>
      </c>
      <c r="AH483" s="9">
        <v>2</v>
      </c>
      <c r="AI483" s="350" t="s">
        <v>2240</v>
      </c>
      <c r="AJ483" s="350">
        <v>1805089</v>
      </c>
      <c r="AK483" s="350">
        <v>5783078</v>
      </c>
      <c r="AL483" s="350">
        <v>0</v>
      </c>
      <c r="AM483" s="351">
        <v>6</v>
      </c>
      <c r="AN483" s="350">
        <v>21</v>
      </c>
      <c r="AO483" s="9">
        <v>1</v>
      </c>
      <c r="AP483" s="9">
        <v>0</v>
      </c>
      <c r="AQ483" s="9">
        <v>1</v>
      </c>
      <c r="AR483" s="9">
        <v>0</v>
      </c>
      <c r="AU483" s="9">
        <v>0</v>
      </c>
      <c r="AV483" s="9">
        <f>U482</f>
        <v>2</v>
      </c>
    </row>
    <row r="484" spans="1:50" ht="25.5">
      <c r="A484" s="211">
        <f t="shared" si="4936"/>
        <v>0</v>
      </c>
      <c r="B484" s="67" t="s">
        <v>1158</v>
      </c>
      <c r="C484" s="142" t="s">
        <v>1093</v>
      </c>
      <c r="D484" s="43" t="s">
        <v>2691</v>
      </c>
      <c r="E484" s="217" t="str">
        <f>Labels!$C$54</f>
        <v>Control Point</v>
      </c>
      <c r="F484" s="26" t="s">
        <v>2692</v>
      </c>
      <c r="G484" s="30" t="str">
        <f>IF(OR(ISERR(P485),ISERR(P486),ISERR(Q485),ISERR(Q486)),Labels!$C$94,Q484)</f>
        <v>Input Accepted</v>
      </c>
      <c r="H484" s="15" t="str">
        <f t="shared" ref="H484" si="5223">IF(F485&lt;&gt;"",IF(TRIM(VLOOKUP(F485,$AI$2:$AR$5000,8,FALSE))="1","X",""),"")</f>
        <v/>
      </c>
      <c r="I484" s="15" t="str">
        <f t="shared" ref="I484" si="5224">IF(F485&lt;&gt;"",IF(TRIM(VLOOKUP(F485,$AI$2:$AR$5000,9,FALSE))="1","X",""),"")</f>
        <v/>
      </c>
      <c r="J484" s="15" t="str">
        <f t="shared" ref="J484" si="5225">IF(TRIM(""&amp;G486)&lt;&gt;"","X","")</f>
        <v/>
      </c>
      <c r="K484" s="15" t="str">
        <f t="shared" ref="K484" si="5226">IF(TRIM(""&amp;G485)&lt;&gt;"","X","")</f>
        <v>X</v>
      </c>
      <c r="L484" s="31" t="str">
        <f>IF(G484&lt;&gt;Labels!$C$92,"X","")</f>
        <v/>
      </c>
      <c r="M484" s="16"/>
      <c r="N484" s="17">
        <v>1805070</v>
      </c>
      <c r="O484" s="17">
        <v>15573</v>
      </c>
      <c r="P484" s="17"/>
      <c r="Q484" s="22" t="str">
        <f>IF(F485="",Labels!$C$93,R484)</f>
        <v>Input Accepted</v>
      </c>
      <c r="R484" s="9" t="str">
        <f t="shared" ref="R484" si="5227"><![CDATA[IF(OR(O485&""<>D484&"",O486&""<>D484&""),"You are not allowed to copy cells in the answer column. Press Ctrl-z immediately to attempt to fix this error.",S484)]]></f>
        <v>Input Accepted</v>
      </c>
      <c r="S484" s="9" t="str">
        <f>IF(AND(OR(H484="X",S485=6,C484=Labels!$C$49,C484=Labels!$C$46,AX484="Y"),Q485=""),Labels!$C$95,T484)</f>
        <v>Input Accepted</v>
      </c>
      <c r="T484" s="345" t="str">
        <f>IF(OR(S486=6,AND(S486&gt;0,S485=6)),Labels!$C$96,IF(S486=1,Labels!$C$143,U484))</f>
        <v>Input Accepted</v>
      </c>
      <c r="U484" s="9" t="str">
        <f>IF(AND(S486&gt;0,U486&lt;=U485),Labels!C$97,V484)</f>
        <v>Input Accepted</v>
      </c>
      <c r="V484" s="9" t="str">
        <f>IF(AND(S486&gt;0,Q486=""),Labels!$C$98,W484)</f>
        <v>Input Accepted</v>
      </c>
      <c r="W484" s="9" t="str">
        <f>IF(AND(S486=0,Q486&lt;&gt;""),Labels!$C$99,Labels!$C$92)</f>
        <v>Input Accepted</v>
      </c>
      <c r="Y484" s="9">
        <f t="shared" ref="Y484" si="5228">IF(H484="X",1,0)</f>
        <v>0</v>
      </c>
      <c r="Z484" s="9">
        <f>SUM(Y$7:Y484)</f>
        <v>0</v>
      </c>
      <c r="AA484" s="9" t="str">
        <f t="shared" ref="AA484" si="5229">Q485</f>
        <v>None</v>
      </c>
      <c r="AB484" s="9">
        <f t="shared" ref="AB484" si="5230">VLOOKUP(P485,$AI$2:$AN$5000,6,FALSE)</f>
        <v>21</v>
      </c>
      <c r="AC484" s="9" t="str">
        <f t="shared" ref="AC484" si="5231">Q486</f>
        <v/>
      </c>
      <c r="AD484" s="9">
        <f t="shared" ref="AD484" si="5232">IF(TRIM(F485)="",1,0)</f>
        <v>0</v>
      </c>
      <c r="AF484" s="346">
        <f t="shared" ref="AF484" si="5233">SUM($AD$7:$AD$5000)</f>
        <v>0</v>
      </c>
      <c r="AG484" s="9">
        <f>IF(AND(H484="X",C484=Labels!C526),1,0)</f>
        <v>0</v>
      </c>
      <c r="AI484" s="350" t="s">
        <v>2241</v>
      </c>
      <c r="AJ484" s="350">
        <v>1805089</v>
      </c>
      <c r="AK484" s="350">
        <v>5783077</v>
      </c>
      <c r="AL484" s="350">
        <v>0</v>
      </c>
      <c r="AM484" s="351">
        <v>5</v>
      </c>
      <c r="AN484" s="350">
        <v>21</v>
      </c>
      <c r="AO484" s="9">
        <v>0</v>
      </c>
      <c r="AP484" s="9">
        <v>1</v>
      </c>
      <c r="AQ484" s="9">
        <v>0</v>
      </c>
      <c r="AR484" s="9">
        <v>0</v>
      </c>
      <c r="AX484" s="9" t="s">
        <v>664</v>
      </c>
    </row>
    <row r="485" spans="1:50" ht="25.5">
      <c r="A485" s="211">
        <f t="shared" si="4936"/>
        <v>0</v>
      </c>
      <c r="B485" s="18" t="s">
        <v>1158</v>
      </c>
      <c r="C485" s="218" t="str">
        <f t="shared" ref="C485" si="5234">C484</f>
        <v>Major Must</v>
      </c>
      <c r="D485" s="44" t="str">
        <f t="shared" ref="D485" si="5235">D484</f>
        <v>CB. 7.9.6</v>
      </c>
      <c r="E485" s="19" t="str">
        <f>Labels!$C$103</f>
        <v>Answer 1 / Comment</v>
      </c>
      <c r="F485" s="62" t="str">
        <f>$AI$429</f>
        <v>CB. 7.9.6 -Yes</v>
      </c>
      <c r="G485" s="46" t="s">
        <v>2826</v>
      </c>
      <c r="H485" s="20" t="str">
        <f t="shared" ref="H485:H486" si="5236">H484</f>
        <v/>
      </c>
      <c r="I485" s="20" t="str">
        <f t="shared" ref="I485:I486" si="5237">I484</f>
        <v/>
      </c>
      <c r="J485" s="20" t="str">
        <f t="shared" ref="J485:J486" si="5238">J484</f>
        <v/>
      </c>
      <c r="K485" s="20" t="str">
        <f t="shared" ref="K485:K486" si="5239">K484</f>
        <v>X</v>
      </c>
      <c r="L485" s="28" t="str">
        <f t="shared" ref="L485" si="5240">L484</f>
        <v/>
      </c>
      <c r="M485" s="21"/>
      <c r="N485" s="22" t="str">
        <f t="shared" ref="N485:N486" si="5241">LEFT(F485,FIND(" -",F485)-1)</f>
        <v>CB. 7.9.6</v>
      </c>
      <c r="O485" s="22" t="str">
        <f t="shared" ref="O485" si="5242">IF(ISERR(N485),D484,N485)</f>
        <v>CB. 7.9.6</v>
      </c>
      <c r="P485" s="22" t="str">
        <f t="shared" ref="P485:P486" si="5243">TRIM(F485&amp;"")</f>
        <v>CB. 7.9.6 -Yes</v>
      </c>
      <c r="Q485" s="22" t="str">
        <f t="shared" ref="Q485:Q486" si="5244">TRIM(G485&amp;"")</f>
        <v>None</v>
      </c>
      <c r="R485" s="9">
        <f t="shared" ref="R485:R486" si="5245">VLOOKUP(F485,$AI$2:$AM$5000,5,FALSE)</f>
        <v>2</v>
      </c>
      <c r="S485" s="9">
        <f t="shared" ref="S485:S486" si="5246">IF(ISNA(R485),0,R485)</f>
        <v>2</v>
      </c>
      <c r="T485" s="9">
        <f t="shared" ref="T485:T486" si="5247">VLOOKUP(F485,$AI$2:$AL$5000,4,FALSE)</f>
        <v>2</v>
      </c>
      <c r="U485" s="9">
        <f t="shared" ref="U485:U486" si="5248">IF(ISNA(T485),0,T485)</f>
        <v>2</v>
      </c>
      <c r="X485" s="9">
        <f t="shared" ref="X485:X486" si="5249">VLOOKUP(F485,$AI$2:$AL$5000,3,FALSE)</f>
        <v>5783020</v>
      </c>
      <c r="Y485" s="348"/>
      <c r="Z485" s="9">
        <f>SUM(Y$7:Y485)</f>
        <v>0</v>
      </c>
      <c r="AC485" s="349">
        <f t="shared" ref="AC485" si="5250">IF(ISNA(VLOOKUP(F485,$AI$2:$AS$5000,11,FALSE)),"", VLOOKUP(F485,$AI$2:$AS$5000,11,FALSE))</f>
        <v>0</v>
      </c>
      <c r="AI485" s="350" t="s">
        <v>2242</v>
      </c>
      <c r="AJ485" s="350">
        <v>1805089</v>
      </c>
      <c r="AK485" s="350">
        <v>5783076</v>
      </c>
      <c r="AL485" s="350">
        <v>2</v>
      </c>
      <c r="AM485" s="351">
        <v>2</v>
      </c>
      <c r="AN485" s="350">
        <v>21</v>
      </c>
      <c r="AO485" s="9">
        <v>1</v>
      </c>
      <c r="AP485" s="9">
        <v>0</v>
      </c>
      <c r="AQ485" s="9">
        <v>0</v>
      </c>
      <c r="AR485" s="9">
        <v>0</v>
      </c>
    </row>
    <row r="486" spans="1:50" ht="26.25" thickBot="1">
      <c r="A486" s="211">
        <f t="shared" si="4936"/>
        <v>0</v>
      </c>
      <c r="B486" s="23" t="str">
        <f t="shared" ref="B486:D486" si="5251">B484</f>
        <v>GGFV52FA</v>
      </c>
      <c r="C486" s="219" t="str">
        <f t="shared" si="5251"/>
        <v>Major Must</v>
      </c>
      <c r="D486" s="45" t="str">
        <f t="shared" si="5251"/>
        <v>CB. 7.9.6</v>
      </c>
      <c r="E486" s="24" t="str">
        <f>Labels!$C$104</f>
        <v>Answer 2 / Evidence</v>
      </c>
      <c r="F486" s="221"/>
      <c r="G486" s="222"/>
      <c r="H486" s="25" t="str">
        <f t="shared" si="5236"/>
        <v/>
      </c>
      <c r="I486" s="25" t="str">
        <f t="shared" si="5237"/>
        <v/>
      </c>
      <c r="J486" s="25" t="str">
        <f t="shared" si="5238"/>
        <v/>
      </c>
      <c r="K486" s="25" t="str">
        <f t="shared" si="5239"/>
        <v>X</v>
      </c>
      <c r="L486" s="27" t="str">
        <f t="shared" ref="L486" si="5252">L484</f>
        <v/>
      </c>
      <c r="M486" s="21"/>
      <c r="N486" s="22" t="e">
        <f t="shared" si="5241"/>
        <v>#VALUE!</v>
      </c>
      <c r="O486" s="22" t="str">
        <f t="shared" ref="O486" si="5253">IF(ISERR(N486),D484,N486)</f>
        <v>CB. 7.9.6</v>
      </c>
      <c r="P486" s="22" t="str">
        <f t="shared" si="5243"/>
        <v/>
      </c>
      <c r="Q486" s="22" t="str">
        <f t="shared" si="5244"/>
        <v/>
      </c>
      <c r="R486" s="9" t="e">
        <f t="shared" si="5245"/>
        <v>#N/A</v>
      </c>
      <c r="S486" s="9">
        <f t="shared" si="5246"/>
        <v>0</v>
      </c>
      <c r="T486" s="9" t="e">
        <f t="shared" si="5247"/>
        <v>#N/A</v>
      </c>
      <c r="U486" s="9">
        <f t="shared" si="5248"/>
        <v>0</v>
      </c>
      <c r="V486" s="9">
        <f t="shared" ref="V486" si="5254">IF(U486=0,U485,U486)</f>
        <v>2</v>
      </c>
      <c r="W486" s="346">
        <v>2</v>
      </c>
      <c r="X486" s="9" t="e">
        <f t="shared" si="5249"/>
        <v>#N/A</v>
      </c>
      <c r="Y486" s="348"/>
      <c r="Z486" s="9">
        <f>SUM(Y$7:Y486)</f>
        <v>0</v>
      </c>
      <c r="AE486" s="9">
        <f t="shared" ref="AE486" si="5255">MIN(AH486,V486)</f>
        <v>2</v>
      </c>
      <c r="AH486" s="9">
        <v>2</v>
      </c>
      <c r="AI486" s="350" t="s">
        <v>2243</v>
      </c>
      <c r="AJ486" s="350">
        <v>1805090</v>
      </c>
      <c r="AK486" s="350">
        <v>5783081</v>
      </c>
      <c r="AL486" s="350">
        <v>0</v>
      </c>
      <c r="AM486" s="351">
        <v>6</v>
      </c>
      <c r="AN486" s="350">
        <v>21</v>
      </c>
      <c r="AO486" s="9">
        <v>1</v>
      </c>
      <c r="AP486" s="9">
        <v>0</v>
      </c>
      <c r="AQ486" s="9">
        <v>1</v>
      </c>
      <c r="AR486" s="9">
        <v>0</v>
      </c>
      <c r="AU486" s="9">
        <v>0</v>
      </c>
      <c r="AV486" s="9">
        <f>U485</f>
        <v>2</v>
      </c>
    </row>
    <row r="487" spans="1:50" ht="38.25">
      <c r="A487" s="211">
        <f t="shared" si="4936"/>
        <v>0</v>
      </c>
      <c r="B487" s="67" t="s">
        <v>1158</v>
      </c>
      <c r="C487" s="142" t="s">
        <v>1094</v>
      </c>
      <c r="D487" s="43" t="s">
        <v>2693</v>
      </c>
      <c r="E487" s="217" t="str">
        <f>Labels!$C$54</f>
        <v>Control Point</v>
      </c>
      <c r="F487" s="26" t="s">
        <v>2694</v>
      </c>
      <c r="G487" s="30" t="str">
        <f>IF(OR(ISERR(P488),ISERR(P489),ISERR(Q488),ISERR(Q489)),Labels!$C$94,Q487)</f>
        <v>Input Accepted</v>
      </c>
      <c r="H487" s="15" t="str">
        <f t="shared" ref="H487" si="5256">IF(F488&lt;&gt;"",IF(TRIM(VLOOKUP(F488,$AI$2:$AR$5000,8,FALSE))="1","X",""),"")</f>
        <v/>
      </c>
      <c r="I487" s="15" t="str">
        <f t="shared" ref="I487" si="5257">IF(F488&lt;&gt;"",IF(TRIM(VLOOKUP(F488,$AI$2:$AR$5000,9,FALSE))="1","X",""),"")</f>
        <v/>
      </c>
      <c r="J487" s="15" t="str">
        <f t="shared" ref="J487" si="5258">IF(TRIM(""&amp;G489)&lt;&gt;"","X","")</f>
        <v/>
      </c>
      <c r="K487" s="15" t="str">
        <f t="shared" ref="K487" si="5259">IF(TRIM(""&amp;G488)&lt;&gt;"","X","")</f>
        <v>X</v>
      </c>
      <c r="L487" s="31" t="str">
        <f>IF(G487&lt;&gt;Labels!$C$92,"X","")</f>
        <v/>
      </c>
      <c r="M487" s="16"/>
      <c r="N487" s="17">
        <v>1805071</v>
      </c>
      <c r="O487" s="17">
        <v>15573</v>
      </c>
      <c r="P487" s="17"/>
      <c r="Q487" s="22" t="str">
        <f>IF(F488="",Labels!$C$93,R487)</f>
        <v>Input Accepted</v>
      </c>
      <c r="R487" s="9" t="str">
        <f t="shared" ref="R487" si="5260"><![CDATA[IF(OR(O488&""<>D487&"",O489&""<>D487&""),"You are not allowed to copy cells in the answer column. Press Ctrl-z immediately to attempt to fix this error.",S487)]]></f>
        <v>Input Accepted</v>
      </c>
      <c r="S487" s="9" t="str">
        <f>IF(AND(OR(H487="X",S488=6,C487=Labels!$C$49,C487=Labels!$C$46,AX487="Y"),Q488=""),Labels!$C$95,T487)</f>
        <v>Input Accepted</v>
      </c>
      <c r="T487" s="345" t="str">
        <f>IF(OR(S489=6,AND(S489&gt;0,S488=6)),Labels!$C$96,IF(S489=1,Labels!$C$143,U487))</f>
        <v>Input Accepted</v>
      </c>
      <c r="U487" s="9" t="str">
        <f>IF(AND(S489&gt;0,U489&lt;=U488),Labels!C$97,V487)</f>
        <v>Input Accepted</v>
      </c>
      <c r="V487" s="9" t="str">
        <f>IF(AND(S489&gt;0,Q489=""),Labels!$C$98,W487)</f>
        <v>Input Accepted</v>
      </c>
      <c r="W487" s="9" t="str">
        <f>IF(AND(S489=0,Q489&lt;&gt;""),Labels!$C$99,Labels!$C$92)</f>
        <v>Input Accepted</v>
      </c>
      <c r="Y487" s="9">
        <f t="shared" ref="Y487" si="5261">IF(H487="X",1,0)</f>
        <v>0</v>
      </c>
      <c r="Z487" s="9">
        <f>SUM(Y$7:Y487)</f>
        <v>0</v>
      </c>
      <c r="AA487" s="9" t="str">
        <f t="shared" ref="AA487" si="5262">Q488</f>
        <v>None</v>
      </c>
      <c r="AB487" s="9">
        <f t="shared" ref="AB487" si="5263">VLOOKUP(P488,$AI$2:$AN$5000,6,FALSE)</f>
        <v>21</v>
      </c>
      <c r="AC487" s="9" t="str">
        <f t="shared" ref="AC487" si="5264">Q489</f>
        <v/>
      </c>
      <c r="AD487" s="9">
        <f t="shared" ref="AD487" si="5265">IF(TRIM(F488)="",1,0)</f>
        <v>0</v>
      </c>
      <c r="AF487" s="346">
        <f t="shared" ref="AF487" si="5266">SUM($AD$7:$AD$5000)</f>
        <v>0</v>
      </c>
      <c r="AG487" s="9">
        <f>IF(AND(H487="X",C487=Labels!C529),1,0)</f>
        <v>0</v>
      </c>
      <c r="AI487" s="350" t="s">
        <v>2244</v>
      </c>
      <c r="AJ487" s="350">
        <v>1805090</v>
      </c>
      <c r="AK487" s="350">
        <v>5783080</v>
      </c>
      <c r="AL487" s="350">
        <v>0</v>
      </c>
      <c r="AM487" s="351">
        <v>5</v>
      </c>
      <c r="AN487" s="350">
        <v>21</v>
      </c>
      <c r="AO487" s="9">
        <v>0</v>
      </c>
      <c r="AP487" s="9">
        <v>1</v>
      </c>
      <c r="AQ487" s="9">
        <v>0</v>
      </c>
      <c r="AR487" s="9">
        <v>0</v>
      </c>
      <c r="AX487" s="9" t="s">
        <v>664</v>
      </c>
    </row>
    <row r="488" spans="1:50" ht="25.5">
      <c r="A488" s="211">
        <f t="shared" si="4936"/>
        <v>0</v>
      </c>
      <c r="B488" s="18" t="s">
        <v>1158</v>
      </c>
      <c r="C488" s="218" t="str">
        <f t="shared" ref="C488" si="5267">C487</f>
        <v>Minor Must</v>
      </c>
      <c r="D488" s="44" t="str">
        <f t="shared" ref="D488" si="5268">D487</f>
        <v>CB. 7.10.1</v>
      </c>
      <c r="E488" s="19" t="str">
        <f>Labels!$C$103</f>
        <v>Answer 1 / Comment</v>
      </c>
      <c r="F488" s="62" t="str">
        <f>$AI$432</f>
        <v>CB. 7.10.1 -Yes</v>
      </c>
      <c r="G488" s="46" t="s">
        <v>2826</v>
      </c>
      <c r="H488" s="20" t="str">
        <f t="shared" ref="H488:H489" si="5269">H487</f>
        <v/>
      </c>
      <c r="I488" s="20" t="str">
        <f t="shared" ref="I488:I489" si="5270">I487</f>
        <v/>
      </c>
      <c r="J488" s="20" t="str">
        <f t="shared" ref="J488:J489" si="5271">J487</f>
        <v/>
      </c>
      <c r="K488" s="20" t="str">
        <f t="shared" ref="K488:K489" si="5272">K487</f>
        <v>X</v>
      </c>
      <c r="L488" s="28" t="str">
        <f t="shared" ref="L488" si="5273">L487</f>
        <v/>
      </c>
      <c r="M488" s="21"/>
      <c r="N488" s="22" t="str">
        <f t="shared" ref="N488:N489" si="5274">LEFT(F488,FIND(" -",F488)-1)</f>
        <v>CB. 7.10.1</v>
      </c>
      <c r="O488" s="22" t="str">
        <f t="shared" ref="O488" si="5275">IF(ISERR(N488),D487,N488)</f>
        <v>CB. 7.10.1</v>
      </c>
      <c r="P488" s="22" t="str">
        <f t="shared" ref="P488:P489" si="5276">TRIM(F488&amp;"")</f>
        <v>CB. 7.10.1 -Yes</v>
      </c>
      <c r="Q488" s="22" t="str">
        <f t="shared" ref="Q488:Q489" si="5277">TRIM(G488&amp;"")</f>
        <v>None</v>
      </c>
      <c r="R488" s="9">
        <f t="shared" ref="R488:R489" si="5278">VLOOKUP(F488,$AI$2:$AM$5000,5,FALSE)</f>
        <v>2</v>
      </c>
      <c r="S488" s="9">
        <f t="shared" ref="S488:S489" si="5279">IF(ISNA(R488),0,R488)</f>
        <v>2</v>
      </c>
      <c r="T488" s="9">
        <f t="shared" ref="T488:T489" si="5280">VLOOKUP(F488,$AI$2:$AL$5000,4,FALSE)</f>
        <v>2</v>
      </c>
      <c r="U488" s="9">
        <f t="shared" ref="U488:U489" si="5281">IF(ISNA(T488),0,T488)</f>
        <v>2</v>
      </c>
      <c r="X488" s="9">
        <f t="shared" ref="X488:X489" si="5282">VLOOKUP(F488,$AI$2:$AL$5000,3,FALSE)</f>
        <v>5783023</v>
      </c>
      <c r="Y488" s="348"/>
      <c r="Z488" s="9">
        <f>SUM(Y$7:Y488)</f>
        <v>0</v>
      </c>
      <c r="AC488" s="349">
        <f t="shared" ref="AC488" si="5283">IF(ISNA(VLOOKUP(F488,$AI$2:$AS$5000,11,FALSE)),"", VLOOKUP(F488,$AI$2:$AS$5000,11,FALSE))</f>
        <v>0</v>
      </c>
      <c r="AI488" s="350" t="s">
        <v>2245</v>
      </c>
      <c r="AJ488" s="350">
        <v>1805090</v>
      </c>
      <c r="AK488" s="350">
        <v>5783079</v>
      </c>
      <c r="AL488" s="350">
        <v>2</v>
      </c>
      <c r="AM488" s="351">
        <v>2</v>
      </c>
      <c r="AN488" s="350">
        <v>21</v>
      </c>
      <c r="AO488" s="9">
        <v>1</v>
      </c>
      <c r="AP488" s="9">
        <v>0</v>
      </c>
      <c r="AQ488" s="9">
        <v>0</v>
      </c>
      <c r="AR488" s="9">
        <v>0</v>
      </c>
    </row>
    <row r="489" spans="1:50" ht="26.25" thickBot="1">
      <c r="A489" s="211">
        <f t="shared" si="4936"/>
        <v>0</v>
      </c>
      <c r="B489" s="23" t="str">
        <f t="shared" ref="B489:D489" si="5284">B487</f>
        <v>GGFV52FA</v>
      </c>
      <c r="C489" s="219" t="str">
        <f t="shared" si="5284"/>
        <v>Minor Must</v>
      </c>
      <c r="D489" s="45" t="str">
        <f t="shared" si="5284"/>
        <v>CB. 7.10.1</v>
      </c>
      <c r="E489" s="24" t="str">
        <f>Labels!$C$104</f>
        <v>Answer 2 / Evidence</v>
      </c>
      <c r="F489" s="221"/>
      <c r="G489" s="222"/>
      <c r="H489" s="25" t="str">
        <f t="shared" si="5269"/>
        <v/>
      </c>
      <c r="I489" s="25" t="str">
        <f t="shared" si="5270"/>
        <v/>
      </c>
      <c r="J489" s="25" t="str">
        <f t="shared" si="5271"/>
        <v/>
      </c>
      <c r="K489" s="25" t="str">
        <f t="shared" si="5272"/>
        <v>X</v>
      </c>
      <c r="L489" s="27" t="str">
        <f t="shared" ref="L489" si="5285">L487</f>
        <v/>
      </c>
      <c r="M489" s="21"/>
      <c r="N489" s="22" t="e">
        <f t="shared" si="5274"/>
        <v>#VALUE!</v>
      </c>
      <c r="O489" s="22" t="str">
        <f t="shared" ref="O489" si="5286">IF(ISERR(N489),D487,N489)</f>
        <v>CB. 7.10.1</v>
      </c>
      <c r="P489" s="22" t="str">
        <f t="shared" si="5276"/>
        <v/>
      </c>
      <c r="Q489" s="22" t="str">
        <f t="shared" si="5277"/>
        <v/>
      </c>
      <c r="R489" s="9" t="e">
        <f t="shared" si="5278"/>
        <v>#N/A</v>
      </c>
      <c r="S489" s="9">
        <f t="shared" si="5279"/>
        <v>0</v>
      </c>
      <c r="T489" s="9" t="e">
        <f t="shared" si="5280"/>
        <v>#N/A</v>
      </c>
      <c r="U489" s="9">
        <f t="shared" si="5281"/>
        <v>0</v>
      </c>
      <c r="V489" s="9">
        <f t="shared" ref="V489" si="5287">IF(U489=0,U488,U489)</f>
        <v>2</v>
      </c>
      <c r="W489" s="346">
        <v>2</v>
      </c>
      <c r="X489" s="9" t="e">
        <f t="shared" si="5282"/>
        <v>#N/A</v>
      </c>
      <c r="Y489" s="348"/>
      <c r="Z489" s="9">
        <f>SUM(Y$7:Y489)</f>
        <v>0</v>
      </c>
      <c r="AE489" s="9">
        <f t="shared" ref="AE489" si="5288">MIN(AH489,V489)</f>
        <v>2</v>
      </c>
      <c r="AH489" s="9">
        <v>2</v>
      </c>
      <c r="AI489" s="350" t="s">
        <v>2246</v>
      </c>
      <c r="AJ489" s="350">
        <v>1805093</v>
      </c>
      <c r="AK489" s="350">
        <v>5783089</v>
      </c>
      <c r="AL489" s="350">
        <v>0</v>
      </c>
      <c r="AM489" s="351">
        <v>5</v>
      </c>
      <c r="AN489" s="350">
        <v>21</v>
      </c>
      <c r="AO489" s="9">
        <v>0</v>
      </c>
      <c r="AP489" s="9">
        <v>1</v>
      </c>
      <c r="AQ489" s="9">
        <v>0</v>
      </c>
      <c r="AR489" s="9">
        <v>0</v>
      </c>
      <c r="AU489" s="9">
        <v>0</v>
      </c>
      <c r="AV489" s="9">
        <f>U488</f>
        <v>2</v>
      </c>
    </row>
    <row r="490" spans="1:50" ht="51">
      <c r="A490" s="211">
        <f t="shared" si="4936"/>
        <v>0</v>
      </c>
      <c r="B490" s="67" t="s">
        <v>1158</v>
      </c>
      <c r="C490" s="142" t="s">
        <v>1094</v>
      </c>
      <c r="D490" s="43" t="s">
        <v>2695</v>
      </c>
      <c r="E490" s="217" t="str">
        <f>Labels!$C$54</f>
        <v>Control Point</v>
      </c>
      <c r="F490" s="26" t="s">
        <v>2696</v>
      </c>
      <c r="G490" s="30" t="str">
        <f>IF(OR(ISERR(P491),ISERR(P492),ISERR(Q491),ISERR(Q492)),Labels!$C$94,Q490)</f>
        <v>Input Accepted</v>
      </c>
      <c r="H490" s="15" t="str">
        <f t="shared" ref="H490" si="5289">IF(F491&lt;&gt;"",IF(TRIM(VLOOKUP(F491,$AI$2:$AR$5000,8,FALSE))="1","X",""),"")</f>
        <v/>
      </c>
      <c r="I490" s="15" t="str">
        <f t="shared" ref="I490" si="5290">IF(F491&lt;&gt;"",IF(TRIM(VLOOKUP(F491,$AI$2:$AR$5000,9,FALSE))="1","X",""),"")</f>
        <v/>
      </c>
      <c r="J490" s="15" t="str">
        <f t="shared" ref="J490" si="5291">IF(TRIM(""&amp;G492)&lt;&gt;"","X","")</f>
        <v/>
      </c>
      <c r="K490" s="15" t="str">
        <f t="shared" ref="K490" si="5292">IF(TRIM(""&amp;G491)&lt;&gt;"","X","")</f>
        <v>X</v>
      </c>
      <c r="L490" s="31" t="str">
        <f>IF(G490&lt;&gt;Labels!$C$92,"X","")</f>
        <v/>
      </c>
      <c r="M490" s="16"/>
      <c r="N490" s="17">
        <v>1805072</v>
      </c>
      <c r="O490" s="17">
        <v>15573</v>
      </c>
      <c r="P490" s="17"/>
      <c r="Q490" s="22" t="str">
        <f>IF(F491="",Labels!$C$93,R490)</f>
        <v>Input Accepted</v>
      </c>
      <c r="R490" s="9" t="str">
        <f t="shared" ref="R490" si="5293"><![CDATA[IF(OR(O491&""<>D490&"",O492&""<>D490&""),"You are not allowed to copy cells in the answer column. Press Ctrl-z immediately to attempt to fix this error.",S490)]]></f>
        <v>Input Accepted</v>
      </c>
      <c r="S490" s="9" t="str">
        <f>IF(AND(OR(H490="X",S491=6,C490=Labels!$C$49,C490=Labels!$C$46,AX490="Y"),Q491=""),Labels!$C$95,T490)</f>
        <v>Input Accepted</v>
      </c>
      <c r="T490" s="345" t="str">
        <f>IF(OR(S492=6,AND(S492&gt;0,S491=6)),Labels!$C$96,IF(S492=1,Labels!$C$143,U490))</f>
        <v>Input Accepted</v>
      </c>
      <c r="U490" s="9" t="str">
        <f>IF(AND(S492&gt;0,U492&lt;=U491),Labels!C$97,V490)</f>
        <v>Input Accepted</v>
      </c>
      <c r="V490" s="9" t="str">
        <f>IF(AND(S492&gt;0,Q492=""),Labels!$C$98,W490)</f>
        <v>Input Accepted</v>
      </c>
      <c r="W490" s="9" t="str">
        <f>IF(AND(S492=0,Q492&lt;&gt;""),Labels!$C$99,Labels!$C$92)</f>
        <v>Input Accepted</v>
      </c>
      <c r="Y490" s="9">
        <f t="shared" ref="Y490" si="5294">IF(H490="X",1,0)</f>
        <v>0</v>
      </c>
      <c r="Z490" s="9">
        <f>SUM(Y$7:Y490)</f>
        <v>0</v>
      </c>
      <c r="AA490" s="9" t="str">
        <f t="shared" ref="AA490" si="5295">Q491</f>
        <v>None</v>
      </c>
      <c r="AB490" s="9">
        <f t="shared" ref="AB490" si="5296">VLOOKUP(P491,$AI$2:$AN$5000,6,FALSE)</f>
        <v>21</v>
      </c>
      <c r="AC490" s="9" t="str">
        <f t="shared" ref="AC490" si="5297">Q492</f>
        <v/>
      </c>
      <c r="AD490" s="9">
        <f t="shared" ref="AD490" si="5298">IF(TRIM(F491)="",1,0)</f>
        <v>0</v>
      </c>
      <c r="AF490" s="346">
        <f t="shared" ref="AF490" si="5299">SUM($AD$7:$AD$5000)</f>
        <v>0</v>
      </c>
      <c r="AG490" s="9">
        <f>IF(AND(H490="X",C490=Labels!C532),1,0)</f>
        <v>0</v>
      </c>
      <c r="AI490" s="350" t="s">
        <v>2247</v>
      </c>
      <c r="AJ490" s="350">
        <v>1805093</v>
      </c>
      <c r="AK490" s="350">
        <v>5783088</v>
      </c>
      <c r="AL490" s="350">
        <v>2</v>
      </c>
      <c r="AM490" s="351">
        <v>2</v>
      </c>
      <c r="AN490" s="350">
        <v>21</v>
      </c>
      <c r="AO490" s="9">
        <v>1</v>
      </c>
      <c r="AP490" s="9">
        <v>0</v>
      </c>
      <c r="AQ490" s="9">
        <v>0</v>
      </c>
      <c r="AR490" s="9">
        <v>0</v>
      </c>
      <c r="AX490" s="9" t="s">
        <v>664</v>
      </c>
    </row>
    <row r="491" spans="1:50" ht="25.5">
      <c r="A491" s="211">
        <f t="shared" si="4936"/>
        <v>0</v>
      </c>
      <c r="B491" s="18" t="s">
        <v>1158</v>
      </c>
      <c r="C491" s="218" t="str">
        <f t="shared" ref="C491" si="5300">C490</f>
        <v>Minor Must</v>
      </c>
      <c r="D491" s="44" t="str">
        <f t="shared" ref="D491" si="5301">D490</f>
        <v>CB. 7.11.1</v>
      </c>
      <c r="E491" s="19" t="str">
        <f>Labels!$C$103</f>
        <v>Answer 1 / Comment</v>
      </c>
      <c r="F491" s="62" t="str">
        <f>$AI$435</f>
        <v>CB. 7.11.1 -Yes</v>
      </c>
      <c r="G491" s="46" t="s">
        <v>2826</v>
      </c>
      <c r="H491" s="20" t="str">
        <f t="shared" ref="H491:H492" si="5302">H490</f>
        <v/>
      </c>
      <c r="I491" s="20" t="str">
        <f t="shared" ref="I491:I492" si="5303">I490</f>
        <v/>
      </c>
      <c r="J491" s="20" t="str">
        <f t="shared" ref="J491:J492" si="5304">J490</f>
        <v/>
      </c>
      <c r="K491" s="20" t="str">
        <f t="shared" ref="K491:K492" si="5305">K490</f>
        <v>X</v>
      </c>
      <c r="L491" s="28" t="str">
        <f t="shared" ref="L491" si="5306">L490</f>
        <v/>
      </c>
      <c r="M491" s="21"/>
      <c r="N491" s="22" t="str">
        <f t="shared" ref="N491:N492" si="5307">LEFT(F491,FIND(" -",F491)-1)</f>
        <v>CB. 7.11.1</v>
      </c>
      <c r="O491" s="22" t="str">
        <f t="shared" ref="O491" si="5308">IF(ISERR(N491),D490,N491)</f>
        <v>CB. 7.11.1</v>
      </c>
      <c r="P491" s="22" t="str">
        <f t="shared" ref="P491:P492" si="5309">TRIM(F491&amp;"")</f>
        <v>CB. 7.11.1 -Yes</v>
      </c>
      <c r="Q491" s="22" t="str">
        <f t="shared" ref="Q491:Q492" si="5310">TRIM(G491&amp;"")</f>
        <v>None</v>
      </c>
      <c r="R491" s="9">
        <f t="shared" ref="R491:R492" si="5311">VLOOKUP(F491,$AI$2:$AM$5000,5,FALSE)</f>
        <v>2</v>
      </c>
      <c r="S491" s="9">
        <f t="shared" ref="S491:S492" si="5312">IF(ISNA(R491),0,R491)</f>
        <v>2</v>
      </c>
      <c r="T491" s="9">
        <f t="shared" ref="T491:T492" si="5313">VLOOKUP(F491,$AI$2:$AL$5000,4,FALSE)</f>
        <v>2</v>
      </c>
      <c r="U491" s="9">
        <f t="shared" ref="U491:U492" si="5314">IF(ISNA(T491),0,T491)</f>
        <v>2</v>
      </c>
      <c r="X491" s="9">
        <f t="shared" ref="X491:X492" si="5315">VLOOKUP(F491,$AI$2:$AL$5000,3,FALSE)</f>
        <v>5783026</v>
      </c>
      <c r="Y491" s="348"/>
      <c r="Z491" s="9">
        <f>SUM(Y$7:Y491)</f>
        <v>0</v>
      </c>
      <c r="AC491" s="349">
        <f t="shared" ref="AC491" si="5316">IF(ISNA(VLOOKUP(F491,$AI$2:$AS$5000,11,FALSE)),"", VLOOKUP(F491,$AI$2:$AS$5000,11,FALSE))</f>
        <v>0</v>
      </c>
      <c r="AI491" s="350" t="s">
        <v>2248</v>
      </c>
      <c r="AJ491" s="350">
        <v>1805094</v>
      </c>
      <c r="AK491" s="350">
        <v>5783092</v>
      </c>
      <c r="AL491" s="350">
        <v>0</v>
      </c>
      <c r="AM491" s="351">
        <v>6</v>
      </c>
      <c r="AN491" s="350">
        <v>21</v>
      </c>
      <c r="AO491" s="9">
        <v>1</v>
      </c>
      <c r="AP491" s="9">
        <v>0</v>
      </c>
      <c r="AQ491" s="9">
        <v>1</v>
      </c>
      <c r="AR491" s="9">
        <v>0</v>
      </c>
    </row>
    <row r="492" spans="1:50" ht="26.25" thickBot="1">
      <c r="A492" s="211">
        <f t="shared" si="4936"/>
        <v>0</v>
      </c>
      <c r="B492" s="23" t="str">
        <f t="shared" ref="B492:D492" si="5317">B490</f>
        <v>GGFV52FA</v>
      </c>
      <c r="C492" s="219" t="str">
        <f t="shared" si="5317"/>
        <v>Minor Must</v>
      </c>
      <c r="D492" s="45" t="str">
        <f t="shared" si="5317"/>
        <v>CB. 7.11.1</v>
      </c>
      <c r="E492" s="24" t="str">
        <f>Labels!$C$104</f>
        <v>Answer 2 / Evidence</v>
      </c>
      <c r="F492" s="221"/>
      <c r="G492" s="222"/>
      <c r="H492" s="25" t="str">
        <f t="shared" si="5302"/>
        <v/>
      </c>
      <c r="I492" s="25" t="str">
        <f t="shared" si="5303"/>
        <v/>
      </c>
      <c r="J492" s="25" t="str">
        <f t="shared" si="5304"/>
        <v/>
      </c>
      <c r="K492" s="25" t="str">
        <f t="shared" si="5305"/>
        <v>X</v>
      </c>
      <c r="L492" s="27" t="str">
        <f t="shared" ref="L492" si="5318">L490</f>
        <v/>
      </c>
      <c r="M492" s="21"/>
      <c r="N492" s="22" t="e">
        <f t="shared" si="5307"/>
        <v>#VALUE!</v>
      </c>
      <c r="O492" s="22" t="str">
        <f t="shared" ref="O492" si="5319">IF(ISERR(N492),D490,N492)</f>
        <v>CB. 7.11.1</v>
      </c>
      <c r="P492" s="22" t="str">
        <f t="shared" si="5309"/>
        <v/>
      </c>
      <c r="Q492" s="22" t="str">
        <f t="shared" si="5310"/>
        <v/>
      </c>
      <c r="R492" s="9" t="e">
        <f t="shared" si="5311"/>
        <v>#N/A</v>
      </c>
      <c r="S492" s="9">
        <f t="shared" si="5312"/>
        <v>0</v>
      </c>
      <c r="T492" s="9" t="e">
        <f t="shared" si="5313"/>
        <v>#N/A</v>
      </c>
      <c r="U492" s="9">
        <f t="shared" si="5314"/>
        <v>0</v>
      </c>
      <c r="V492" s="9">
        <f t="shared" ref="V492" si="5320">IF(U492=0,U491,U492)</f>
        <v>2</v>
      </c>
      <c r="W492" s="346">
        <v>2</v>
      </c>
      <c r="X492" s="9" t="e">
        <f t="shared" si="5315"/>
        <v>#N/A</v>
      </c>
      <c r="Y492" s="348"/>
      <c r="Z492" s="9">
        <f>SUM(Y$7:Y492)</f>
        <v>0</v>
      </c>
      <c r="AE492" s="9">
        <f t="shared" ref="AE492" si="5321">MIN(AH492,V492)</f>
        <v>2</v>
      </c>
      <c r="AH492" s="9">
        <v>2</v>
      </c>
      <c r="AI492" s="350" t="s">
        <v>2249</v>
      </c>
      <c r="AJ492" s="350">
        <v>1805094</v>
      </c>
      <c r="AK492" s="350">
        <v>5783091</v>
      </c>
      <c r="AL492" s="350">
        <v>0</v>
      </c>
      <c r="AM492" s="351">
        <v>5</v>
      </c>
      <c r="AN492" s="350">
        <v>21</v>
      </c>
      <c r="AO492" s="9">
        <v>0</v>
      </c>
      <c r="AP492" s="9">
        <v>1</v>
      </c>
      <c r="AQ492" s="9">
        <v>0</v>
      </c>
      <c r="AR492" s="9">
        <v>0</v>
      </c>
      <c r="AU492" s="9">
        <v>0</v>
      </c>
      <c r="AV492" s="9">
        <f>U491</f>
        <v>2</v>
      </c>
    </row>
    <row r="493" spans="1:50" ht="89.25">
      <c r="A493" s="211">
        <f t="shared" si="4936"/>
        <v>0</v>
      </c>
      <c r="B493" s="67" t="s">
        <v>1158</v>
      </c>
      <c r="C493" s="142" t="s">
        <v>1094</v>
      </c>
      <c r="D493" s="43" t="s">
        <v>2697</v>
      </c>
      <c r="E493" s="217" t="str">
        <f>Labels!$C$54</f>
        <v>Control Point</v>
      </c>
      <c r="F493" s="26" t="s">
        <v>2698</v>
      </c>
      <c r="G493" s="30" t="str">
        <f>IF(OR(ISERR(P494),ISERR(P495),ISERR(Q494),ISERR(Q495)),Labels!$C$94,Q493)</f>
        <v>Input Accepted</v>
      </c>
      <c r="H493" s="15" t="str">
        <f t="shared" ref="H493" si="5322">IF(F494&lt;&gt;"",IF(TRIM(VLOOKUP(F494,$AI$2:$AR$5000,8,FALSE))="1","X",""),"")</f>
        <v/>
      </c>
      <c r="I493" s="15" t="str">
        <f t="shared" ref="I493" si="5323">IF(F494&lt;&gt;"",IF(TRIM(VLOOKUP(F494,$AI$2:$AR$5000,9,FALSE))="1","X",""),"")</f>
        <v/>
      </c>
      <c r="J493" s="15" t="str">
        <f t="shared" ref="J493" si="5324">IF(TRIM(""&amp;G495)&lt;&gt;"","X","")</f>
        <v/>
      </c>
      <c r="K493" s="15" t="str">
        <f t="shared" ref="K493" si="5325">IF(TRIM(""&amp;G494)&lt;&gt;"","X","")</f>
        <v>X</v>
      </c>
      <c r="L493" s="31" t="str">
        <f>IF(G493&lt;&gt;Labels!$C$92,"X","")</f>
        <v/>
      </c>
      <c r="M493" s="16"/>
      <c r="N493" s="17">
        <v>1805073</v>
      </c>
      <c r="O493" s="17">
        <v>15573</v>
      </c>
      <c r="P493" s="17"/>
      <c r="Q493" s="22" t="str">
        <f>IF(F494="",Labels!$C$93,R493)</f>
        <v>Input Accepted</v>
      </c>
      <c r="R493" s="9" t="str">
        <f t="shared" ref="R493" si="5326"><![CDATA[IF(OR(O494&""<>D493&"",O495&""<>D493&""),"You are not allowed to copy cells in the answer column. Press Ctrl-z immediately to attempt to fix this error.",S493)]]></f>
        <v>Input Accepted</v>
      </c>
      <c r="S493" s="9" t="str">
        <f>IF(AND(OR(H493="X",S494=6,C493=Labels!$C$49,C493=Labels!$C$46,AX493="Y"),Q494=""),Labels!$C$95,T493)</f>
        <v>Input Accepted</v>
      </c>
      <c r="T493" s="345" t="str">
        <f>IF(OR(S495=6,AND(S495&gt;0,S494=6)),Labels!$C$96,IF(S495=1,Labels!$C$143,U493))</f>
        <v>Input Accepted</v>
      </c>
      <c r="U493" s="9" t="str">
        <f>IF(AND(S495&gt;0,U495&lt;=U494),Labels!C$97,V493)</f>
        <v>Input Accepted</v>
      </c>
      <c r="V493" s="9" t="str">
        <f>IF(AND(S495&gt;0,Q495=""),Labels!$C$98,W493)</f>
        <v>Input Accepted</v>
      </c>
      <c r="W493" s="9" t="str">
        <f>IF(AND(S495=0,Q495&lt;&gt;""),Labels!$C$99,Labels!$C$92)</f>
        <v>Input Accepted</v>
      </c>
      <c r="Y493" s="9">
        <f t="shared" ref="Y493" si="5327">IF(H493="X",1,0)</f>
        <v>0</v>
      </c>
      <c r="Z493" s="9">
        <f>SUM(Y$7:Y493)</f>
        <v>0</v>
      </c>
      <c r="AA493" s="9" t="str">
        <f t="shared" ref="AA493" si="5328">Q494</f>
        <v>None</v>
      </c>
      <c r="AB493" s="9">
        <f t="shared" ref="AB493" si="5329">VLOOKUP(P494,$AI$2:$AN$5000,6,FALSE)</f>
        <v>21</v>
      </c>
      <c r="AC493" s="9" t="str">
        <f t="shared" ref="AC493" si="5330">Q495</f>
        <v/>
      </c>
      <c r="AD493" s="9">
        <f t="shared" ref="AD493" si="5331">IF(TRIM(F494)="",1,0)</f>
        <v>0</v>
      </c>
      <c r="AF493" s="346">
        <f t="shared" ref="AF493" si="5332">SUM($AD$7:$AD$5000)</f>
        <v>0</v>
      </c>
      <c r="AG493" s="9">
        <f>IF(AND(H493="X",C493=Labels!C535),1,0)</f>
        <v>0</v>
      </c>
      <c r="AI493" s="350" t="s">
        <v>2250</v>
      </c>
      <c r="AJ493" s="350">
        <v>1805094</v>
      </c>
      <c r="AK493" s="350">
        <v>5783090</v>
      </c>
      <c r="AL493" s="350">
        <v>2</v>
      </c>
      <c r="AM493" s="351">
        <v>2</v>
      </c>
      <c r="AN493" s="350">
        <v>21</v>
      </c>
      <c r="AO493" s="9">
        <v>1</v>
      </c>
      <c r="AP493" s="9">
        <v>0</v>
      </c>
      <c r="AQ493" s="9">
        <v>0</v>
      </c>
      <c r="AR493" s="9">
        <v>0</v>
      </c>
      <c r="AX493" s="9" t="s">
        <v>664</v>
      </c>
    </row>
    <row r="494" spans="1:50" ht="25.5">
      <c r="A494" s="211">
        <f t="shared" si="4936"/>
        <v>0</v>
      </c>
      <c r="B494" s="18" t="s">
        <v>1158</v>
      </c>
      <c r="C494" s="218" t="str">
        <f t="shared" ref="C494" si="5333">C493</f>
        <v>Minor Must</v>
      </c>
      <c r="D494" s="44" t="str">
        <f t="shared" ref="D494" si="5334">D493</f>
        <v>CB. 8.1</v>
      </c>
      <c r="E494" s="19" t="str">
        <f>Labels!$C$103</f>
        <v>Answer 1 / Comment</v>
      </c>
      <c r="F494" s="62" t="str">
        <f>$AI$438</f>
        <v>CB. 8.1 -Yes</v>
      </c>
      <c r="G494" s="46" t="s">
        <v>2826</v>
      </c>
      <c r="H494" s="20" t="str">
        <f t="shared" ref="H494:H495" si="5335">H493</f>
        <v/>
      </c>
      <c r="I494" s="20" t="str">
        <f t="shared" ref="I494:I495" si="5336">I493</f>
        <v/>
      </c>
      <c r="J494" s="20" t="str">
        <f t="shared" ref="J494:J495" si="5337">J493</f>
        <v/>
      </c>
      <c r="K494" s="20" t="str">
        <f t="shared" ref="K494:K495" si="5338">K493</f>
        <v>X</v>
      </c>
      <c r="L494" s="28" t="str">
        <f t="shared" ref="L494" si="5339">L493</f>
        <v/>
      </c>
      <c r="M494" s="21"/>
      <c r="N494" s="22" t="str">
        <f t="shared" ref="N494:N495" si="5340">LEFT(F494,FIND(" -",F494)-1)</f>
        <v>CB. 8.1</v>
      </c>
      <c r="O494" s="22" t="str">
        <f t="shared" ref="O494" si="5341">IF(ISERR(N494),D493,N494)</f>
        <v>CB. 8.1</v>
      </c>
      <c r="P494" s="22" t="str">
        <f t="shared" ref="P494:P495" si="5342">TRIM(F494&amp;"")</f>
        <v>CB. 8.1 -Yes</v>
      </c>
      <c r="Q494" s="22" t="str">
        <f t="shared" ref="Q494:Q495" si="5343">TRIM(G494&amp;"")</f>
        <v>None</v>
      </c>
      <c r="R494" s="9">
        <f t="shared" ref="R494:R495" si="5344">VLOOKUP(F494,$AI$2:$AM$5000,5,FALSE)</f>
        <v>2</v>
      </c>
      <c r="S494" s="9">
        <f t="shared" ref="S494:S495" si="5345">IF(ISNA(R494),0,R494)</f>
        <v>2</v>
      </c>
      <c r="T494" s="9">
        <f t="shared" ref="T494:T495" si="5346">VLOOKUP(F494,$AI$2:$AL$5000,4,FALSE)</f>
        <v>2</v>
      </c>
      <c r="U494" s="9">
        <f t="shared" ref="U494:U495" si="5347">IF(ISNA(T494),0,T494)</f>
        <v>2</v>
      </c>
      <c r="X494" s="9">
        <f t="shared" ref="X494:X495" si="5348">VLOOKUP(F494,$AI$2:$AL$5000,3,FALSE)</f>
        <v>5783029</v>
      </c>
      <c r="Y494" s="348"/>
      <c r="Z494" s="9">
        <f>SUM(Y$7:Y494)</f>
        <v>0</v>
      </c>
      <c r="AC494" s="349">
        <f t="shared" ref="AC494" si="5349">IF(ISNA(VLOOKUP(F494,$AI$2:$AS$5000,11,FALSE)),"", VLOOKUP(F494,$AI$2:$AS$5000,11,FALSE))</f>
        <v>0</v>
      </c>
      <c r="AI494" s="350" t="s">
        <v>2251</v>
      </c>
      <c r="AJ494" s="350">
        <v>1805095</v>
      </c>
      <c r="AK494" s="350">
        <v>5783094</v>
      </c>
      <c r="AL494" s="350">
        <v>0</v>
      </c>
      <c r="AM494" s="351">
        <v>5</v>
      </c>
      <c r="AN494" s="350">
        <v>21</v>
      </c>
      <c r="AO494" s="9">
        <v>0</v>
      </c>
      <c r="AP494" s="9">
        <v>1</v>
      </c>
      <c r="AQ494" s="9">
        <v>0</v>
      </c>
      <c r="AR494" s="9">
        <v>0</v>
      </c>
    </row>
    <row r="495" spans="1:50" ht="26.25" thickBot="1">
      <c r="A495" s="211">
        <f t="shared" si="4936"/>
        <v>0</v>
      </c>
      <c r="B495" s="23" t="str">
        <f t="shared" ref="B495:D495" si="5350">B493</f>
        <v>GGFV52FA</v>
      </c>
      <c r="C495" s="219" t="str">
        <f t="shared" si="5350"/>
        <v>Minor Must</v>
      </c>
      <c r="D495" s="45" t="str">
        <f t="shared" si="5350"/>
        <v>CB. 8.1</v>
      </c>
      <c r="E495" s="24" t="str">
        <f>Labels!$C$104</f>
        <v>Answer 2 / Evidence</v>
      </c>
      <c r="F495" s="221"/>
      <c r="G495" s="222"/>
      <c r="H495" s="25" t="str">
        <f t="shared" si="5335"/>
        <v/>
      </c>
      <c r="I495" s="25" t="str">
        <f t="shared" si="5336"/>
        <v/>
      </c>
      <c r="J495" s="25" t="str">
        <f t="shared" si="5337"/>
        <v/>
      </c>
      <c r="K495" s="25" t="str">
        <f t="shared" si="5338"/>
        <v>X</v>
      </c>
      <c r="L495" s="27" t="str">
        <f t="shared" ref="L495" si="5351">L493</f>
        <v/>
      </c>
      <c r="M495" s="21"/>
      <c r="N495" s="22" t="e">
        <f t="shared" si="5340"/>
        <v>#VALUE!</v>
      </c>
      <c r="O495" s="22" t="str">
        <f t="shared" ref="O495" si="5352">IF(ISERR(N495),D493,N495)</f>
        <v>CB. 8.1</v>
      </c>
      <c r="P495" s="22" t="str">
        <f t="shared" si="5342"/>
        <v/>
      </c>
      <c r="Q495" s="22" t="str">
        <f t="shared" si="5343"/>
        <v/>
      </c>
      <c r="R495" s="9" t="e">
        <f t="shared" si="5344"/>
        <v>#N/A</v>
      </c>
      <c r="S495" s="9">
        <f t="shared" si="5345"/>
        <v>0</v>
      </c>
      <c r="T495" s="9" t="e">
        <f t="shared" si="5346"/>
        <v>#N/A</v>
      </c>
      <c r="U495" s="9">
        <f t="shared" si="5347"/>
        <v>0</v>
      </c>
      <c r="V495" s="9">
        <f t="shared" ref="V495" si="5353">IF(U495=0,U494,U495)</f>
        <v>2</v>
      </c>
      <c r="W495" s="346">
        <v>2</v>
      </c>
      <c r="X495" s="9" t="e">
        <f t="shared" si="5348"/>
        <v>#N/A</v>
      </c>
      <c r="Y495" s="348"/>
      <c r="Z495" s="9">
        <f>SUM(Y$7:Y495)</f>
        <v>0</v>
      </c>
      <c r="AE495" s="9">
        <f t="shared" ref="AE495" si="5354">MIN(AH495,V495)</f>
        <v>2</v>
      </c>
      <c r="AH495" s="9">
        <v>2</v>
      </c>
      <c r="AI495" s="350" t="s">
        <v>2252</v>
      </c>
      <c r="AJ495" s="350">
        <v>1805095</v>
      </c>
      <c r="AK495" s="350">
        <v>5783093</v>
      </c>
      <c r="AL495" s="350">
        <v>2</v>
      </c>
      <c r="AM495" s="351">
        <v>2</v>
      </c>
      <c r="AN495" s="350">
        <v>21</v>
      </c>
      <c r="AO495" s="9">
        <v>1</v>
      </c>
      <c r="AP495" s="9">
        <v>0</v>
      </c>
      <c r="AQ495" s="9">
        <v>0</v>
      </c>
      <c r="AR495" s="9">
        <v>0</v>
      </c>
      <c r="AU495" s="9">
        <v>0</v>
      </c>
      <c r="AV495" s="9">
        <f>U494</f>
        <v>2</v>
      </c>
    </row>
    <row r="496" spans="1:50" ht="76.5">
      <c r="A496" s="211">
        <f t="shared" si="4936"/>
        <v>0</v>
      </c>
      <c r="B496" s="67" t="s">
        <v>1158</v>
      </c>
      <c r="C496" s="142" t="s">
        <v>1094</v>
      </c>
      <c r="D496" s="43" t="s">
        <v>2699</v>
      </c>
      <c r="E496" s="217" t="str">
        <f>Labels!$C$54</f>
        <v>Control Point</v>
      </c>
      <c r="F496" s="26" t="s">
        <v>2700</v>
      </c>
      <c r="G496" s="30" t="str">
        <f>IF(OR(ISERR(P497),ISERR(P498),ISERR(Q497),ISERR(Q498)),Labels!$C$94,Q496)</f>
        <v>Input Accepted</v>
      </c>
      <c r="H496" s="15" t="str">
        <f t="shared" ref="H496" si="5355">IF(F497&lt;&gt;"",IF(TRIM(VLOOKUP(F497,$AI$2:$AR$5000,8,FALSE))="1","X",""),"")</f>
        <v/>
      </c>
      <c r="I496" s="15" t="str">
        <f t="shared" ref="I496" si="5356">IF(F497&lt;&gt;"",IF(TRIM(VLOOKUP(F497,$AI$2:$AR$5000,9,FALSE))="1","X",""),"")</f>
        <v/>
      </c>
      <c r="J496" s="15" t="str">
        <f t="shared" ref="J496" si="5357">IF(TRIM(""&amp;G498)&lt;&gt;"","X","")</f>
        <v/>
      </c>
      <c r="K496" s="15" t="str">
        <f t="shared" ref="K496" si="5358">IF(TRIM(""&amp;G497)&lt;&gt;"","X","")</f>
        <v>X</v>
      </c>
      <c r="L496" s="31" t="str">
        <f>IF(G496&lt;&gt;Labels!$C$92,"X","")</f>
        <v/>
      </c>
      <c r="M496" s="16"/>
      <c r="N496" s="17">
        <v>1805074</v>
      </c>
      <c r="O496" s="17">
        <v>15573</v>
      </c>
      <c r="P496" s="17"/>
      <c r="Q496" s="22" t="str">
        <f>IF(F497="",Labels!$C$93,R496)</f>
        <v>Input Accepted</v>
      </c>
      <c r="R496" s="9" t="str">
        <f t="shared" ref="R496" si="5359"><![CDATA[IF(OR(O497&""<>D496&"",O498&""<>D496&""),"You are not allowed to copy cells in the answer column. Press Ctrl-z immediately to attempt to fix this error.",S496)]]></f>
        <v>Input Accepted</v>
      </c>
      <c r="S496" s="9" t="str">
        <f>IF(AND(OR(H496="X",S497=6,C496=Labels!$C$49,C496=Labels!$C$46,AX496="Y"),Q497=""),Labels!$C$95,T496)</f>
        <v>Input Accepted</v>
      </c>
      <c r="T496" s="345" t="str">
        <f>IF(OR(S498=6,AND(S498&gt;0,S497=6)),Labels!$C$96,IF(S498=1,Labels!$C$143,U496))</f>
        <v>Input Accepted</v>
      </c>
      <c r="U496" s="9" t="str">
        <f>IF(AND(S498&gt;0,U498&lt;=U497),Labels!C$97,V496)</f>
        <v>Input Accepted</v>
      </c>
      <c r="V496" s="9" t="str">
        <f>IF(AND(S498&gt;0,Q498=""),Labels!$C$98,W496)</f>
        <v>Input Accepted</v>
      </c>
      <c r="W496" s="9" t="str">
        <f>IF(AND(S498=0,Q498&lt;&gt;""),Labels!$C$99,Labels!$C$92)</f>
        <v>Input Accepted</v>
      </c>
      <c r="Y496" s="9">
        <f t="shared" ref="Y496" si="5360">IF(H496="X",1,0)</f>
        <v>0</v>
      </c>
      <c r="Z496" s="9">
        <f>SUM(Y$7:Y496)</f>
        <v>0</v>
      </c>
      <c r="AA496" s="9" t="str">
        <f t="shared" ref="AA496" si="5361">Q497</f>
        <v>None</v>
      </c>
      <c r="AB496" s="9">
        <f t="shared" ref="AB496" si="5362">VLOOKUP(P497,$AI$2:$AN$5000,6,FALSE)</f>
        <v>21</v>
      </c>
      <c r="AC496" s="9" t="str">
        <f t="shared" ref="AC496" si="5363">Q498</f>
        <v/>
      </c>
      <c r="AD496" s="9">
        <f t="shared" ref="AD496" si="5364">IF(TRIM(F497)="",1,0)</f>
        <v>0</v>
      </c>
      <c r="AF496" s="346">
        <f t="shared" ref="AF496" si="5365">SUM($AD$7:$AD$5000)</f>
        <v>0</v>
      </c>
      <c r="AG496" s="9">
        <f>IF(AND(H496="X",C496=Labels!C538),1,0)</f>
        <v>0</v>
      </c>
      <c r="AI496" s="350" t="s">
        <v>2253</v>
      </c>
      <c r="AJ496" s="350">
        <v>1805096</v>
      </c>
      <c r="AK496" s="350">
        <v>5783097</v>
      </c>
      <c r="AL496" s="350">
        <v>0</v>
      </c>
      <c r="AM496" s="351">
        <v>6</v>
      </c>
      <c r="AN496" s="350">
        <v>21</v>
      </c>
      <c r="AO496" s="9">
        <v>1</v>
      </c>
      <c r="AP496" s="9">
        <v>0</v>
      </c>
      <c r="AQ496" s="9">
        <v>1</v>
      </c>
      <c r="AR496" s="9">
        <v>0</v>
      </c>
      <c r="AX496" s="9" t="s">
        <v>664</v>
      </c>
    </row>
    <row r="497" spans="1:50" ht="25.5">
      <c r="A497" s="211">
        <f t="shared" si="4936"/>
        <v>0</v>
      </c>
      <c r="B497" s="18" t="s">
        <v>1158</v>
      </c>
      <c r="C497" s="218" t="str">
        <f t="shared" ref="C497" si="5366">C496</f>
        <v>Minor Must</v>
      </c>
      <c r="D497" s="44" t="str">
        <f t="shared" ref="D497" si="5367">D496</f>
        <v>CB. 8.2</v>
      </c>
      <c r="E497" s="19" t="str">
        <f>Labels!$C$103</f>
        <v>Answer 1 / Comment</v>
      </c>
      <c r="F497" s="62" t="str">
        <f>$AI$441</f>
        <v>CB. 8.2 -Yes</v>
      </c>
      <c r="G497" s="46" t="s">
        <v>2826</v>
      </c>
      <c r="H497" s="20" t="str">
        <f t="shared" ref="H497:H498" si="5368">H496</f>
        <v/>
      </c>
      <c r="I497" s="20" t="str">
        <f t="shared" ref="I497:I498" si="5369">I496</f>
        <v/>
      </c>
      <c r="J497" s="20" t="str">
        <f t="shared" ref="J497:J498" si="5370">J496</f>
        <v/>
      </c>
      <c r="K497" s="20" t="str">
        <f t="shared" ref="K497:K498" si="5371">K496</f>
        <v>X</v>
      </c>
      <c r="L497" s="28" t="str">
        <f t="shared" ref="L497" si="5372">L496</f>
        <v/>
      </c>
      <c r="M497" s="21"/>
      <c r="N497" s="22" t="str">
        <f t="shared" ref="N497:N498" si="5373">LEFT(F497,FIND(" -",F497)-1)</f>
        <v>CB. 8.2</v>
      </c>
      <c r="O497" s="22" t="str">
        <f t="shared" ref="O497" si="5374">IF(ISERR(N497),D496,N497)</f>
        <v>CB. 8.2</v>
      </c>
      <c r="P497" s="22" t="str">
        <f t="shared" ref="P497:P498" si="5375">TRIM(F497&amp;"")</f>
        <v>CB. 8.2 -Yes</v>
      </c>
      <c r="Q497" s="22" t="str">
        <f t="shared" ref="Q497:Q498" si="5376">TRIM(G497&amp;"")</f>
        <v>None</v>
      </c>
      <c r="R497" s="9">
        <f t="shared" ref="R497:R498" si="5377">VLOOKUP(F497,$AI$2:$AM$5000,5,FALSE)</f>
        <v>2</v>
      </c>
      <c r="S497" s="9">
        <f t="shared" ref="S497:S498" si="5378">IF(ISNA(R497),0,R497)</f>
        <v>2</v>
      </c>
      <c r="T497" s="9">
        <f t="shared" ref="T497:T498" si="5379">VLOOKUP(F497,$AI$2:$AL$5000,4,FALSE)</f>
        <v>2</v>
      </c>
      <c r="U497" s="9">
        <f t="shared" ref="U497:U498" si="5380">IF(ISNA(T497),0,T497)</f>
        <v>2</v>
      </c>
      <c r="X497" s="9">
        <f t="shared" ref="X497:X498" si="5381">VLOOKUP(F497,$AI$2:$AL$5000,3,FALSE)</f>
        <v>5783032</v>
      </c>
      <c r="Y497" s="348"/>
      <c r="Z497" s="9">
        <f>SUM(Y$7:Y497)</f>
        <v>0</v>
      </c>
      <c r="AC497" s="349">
        <f t="shared" ref="AC497" si="5382">IF(ISNA(VLOOKUP(F497,$AI$2:$AS$5000,11,FALSE)),"", VLOOKUP(F497,$AI$2:$AS$5000,11,FALSE))</f>
        <v>0</v>
      </c>
      <c r="AI497" s="350" t="s">
        <v>2254</v>
      </c>
      <c r="AJ497" s="350">
        <v>1805096</v>
      </c>
      <c r="AK497" s="350">
        <v>5783096</v>
      </c>
      <c r="AL497" s="350">
        <v>0</v>
      </c>
      <c r="AM497" s="351">
        <v>5</v>
      </c>
      <c r="AN497" s="350">
        <v>21</v>
      </c>
      <c r="AO497" s="9">
        <v>0</v>
      </c>
      <c r="AP497" s="9">
        <v>1</v>
      </c>
      <c r="AQ497" s="9">
        <v>0</v>
      </c>
      <c r="AR497" s="9">
        <v>0</v>
      </c>
    </row>
    <row r="498" spans="1:50" ht="26.25" thickBot="1">
      <c r="A498" s="211">
        <f t="shared" si="4936"/>
        <v>0</v>
      </c>
      <c r="B498" s="23" t="str">
        <f t="shared" ref="B498:D498" si="5383">B496</f>
        <v>GGFV52FA</v>
      </c>
      <c r="C498" s="219" t="str">
        <f t="shared" si="5383"/>
        <v>Minor Must</v>
      </c>
      <c r="D498" s="45" t="str">
        <f t="shared" si="5383"/>
        <v>CB. 8.2</v>
      </c>
      <c r="E498" s="24" t="str">
        <f>Labels!$C$104</f>
        <v>Answer 2 / Evidence</v>
      </c>
      <c r="F498" s="221"/>
      <c r="G498" s="222"/>
      <c r="H498" s="25" t="str">
        <f t="shared" si="5368"/>
        <v/>
      </c>
      <c r="I498" s="25" t="str">
        <f t="shared" si="5369"/>
        <v/>
      </c>
      <c r="J498" s="25" t="str">
        <f t="shared" si="5370"/>
        <v/>
      </c>
      <c r="K498" s="25" t="str">
        <f t="shared" si="5371"/>
        <v>X</v>
      </c>
      <c r="L498" s="27" t="str">
        <f t="shared" ref="L498" si="5384">L496</f>
        <v/>
      </c>
      <c r="M498" s="21"/>
      <c r="N498" s="22" t="e">
        <f t="shared" si="5373"/>
        <v>#VALUE!</v>
      </c>
      <c r="O498" s="22" t="str">
        <f t="shared" ref="O498" si="5385">IF(ISERR(N498),D496,N498)</f>
        <v>CB. 8.2</v>
      </c>
      <c r="P498" s="22" t="str">
        <f t="shared" si="5375"/>
        <v/>
      </c>
      <c r="Q498" s="22" t="str">
        <f t="shared" si="5376"/>
        <v/>
      </c>
      <c r="R498" s="9" t="e">
        <f t="shared" si="5377"/>
        <v>#N/A</v>
      </c>
      <c r="S498" s="9">
        <f t="shared" si="5378"/>
        <v>0</v>
      </c>
      <c r="T498" s="9" t="e">
        <f t="shared" si="5379"/>
        <v>#N/A</v>
      </c>
      <c r="U498" s="9">
        <f t="shared" si="5380"/>
        <v>0</v>
      </c>
      <c r="V498" s="9">
        <f t="shared" ref="V498" si="5386">IF(U498=0,U497,U498)</f>
        <v>2</v>
      </c>
      <c r="W498" s="346">
        <v>2</v>
      </c>
      <c r="X498" s="9" t="e">
        <f t="shared" si="5381"/>
        <v>#N/A</v>
      </c>
      <c r="Y498" s="348"/>
      <c r="Z498" s="9">
        <f>SUM(Y$7:Y498)</f>
        <v>0</v>
      </c>
      <c r="AE498" s="9">
        <f t="shared" ref="AE498" si="5387">MIN(AH498,V498)</f>
        <v>2</v>
      </c>
      <c r="AH498" s="9">
        <v>2</v>
      </c>
      <c r="AI498" s="350" t="s">
        <v>2255</v>
      </c>
      <c r="AJ498" s="350">
        <v>1805096</v>
      </c>
      <c r="AK498" s="350">
        <v>5783095</v>
      </c>
      <c r="AL498" s="350">
        <v>2</v>
      </c>
      <c r="AM498" s="351">
        <v>2</v>
      </c>
      <c r="AN498" s="350">
        <v>21</v>
      </c>
      <c r="AO498" s="9">
        <v>1</v>
      </c>
      <c r="AP498" s="9">
        <v>0</v>
      </c>
      <c r="AQ498" s="9">
        <v>0</v>
      </c>
      <c r="AR498" s="9">
        <v>0</v>
      </c>
      <c r="AU498" s="9">
        <v>0</v>
      </c>
      <c r="AV498" s="9">
        <f>U497</f>
        <v>2</v>
      </c>
    </row>
    <row r="499" spans="1:50" ht="38.25">
      <c r="A499" s="211">
        <f t="shared" si="4936"/>
        <v>0</v>
      </c>
      <c r="B499" s="67" t="s">
        <v>1158</v>
      </c>
      <c r="C499" s="142" t="s">
        <v>407</v>
      </c>
      <c r="D499" s="43" t="s">
        <v>2701</v>
      </c>
      <c r="E499" s="217" t="str">
        <f>Labels!$C$54</f>
        <v>Control Point</v>
      </c>
      <c r="F499" s="26" t="s">
        <v>2702</v>
      </c>
      <c r="G499" s="30" t="str">
        <f>IF(OR(ISERR(P500),ISERR(P501),ISERR(Q500),ISERR(Q501)),Labels!$C$94,Q499)</f>
        <v>Input Accepted</v>
      </c>
      <c r="H499" s="15" t="str">
        <f t="shared" ref="H499" si="5388">IF(F500&lt;&gt;"",IF(TRIM(VLOOKUP(F500,$AI$2:$AR$5000,8,FALSE))="1","X",""),"")</f>
        <v/>
      </c>
      <c r="I499" s="15" t="str">
        <f t="shared" ref="I499" si="5389">IF(F500&lt;&gt;"",IF(TRIM(VLOOKUP(F500,$AI$2:$AR$5000,9,FALSE))="1","X",""),"")</f>
        <v/>
      </c>
      <c r="J499" s="15" t="str">
        <f t="shared" ref="J499" si="5390">IF(TRIM(""&amp;G501)&lt;&gt;"","X","")</f>
        <v/>
      </c>
      <c r="K499" s="15" t="str">
        <f t="shared" ref="K499" si="5391">IF(TRIM(""&amp;G500)&lt;&gt;"","X","")</f>
        <v>X</v>
      </c>
      <c r="L499" s="31" t="str">
        <f>IF(G499&lt;&gt;Labels!$C$92,"X","")</f>
        <v/>
      </c>
      <c r="M499" s="16"/>
      <c r="N499" s="17">
        <v>1805075</v>
      </c>
      <c r="O499" s="17">
        <v>15573</v>
      </c>
      <c r="P499" s="17"/>
      <c r="Q499" s="22" t="str">
        <f>IF(F500="",Labels!$C$93,R499)</f>
        <v>Input Accepted</v>
      </c>
      <c r="R499" s="9" t="str">
        <f t="shared" ref="R499" si="5392"><![CDATA[IF(OR(O500&""<>D499&"",O501&""<>D499&""),"You are not allowed to copy cells in the answer column. Press Ctrl-z immediately to attempt to fix this error.",S499)]]></f>
        <v>Input Accepted</v>
      </c>
      <c r="S499" s="9" t="str">
        <f>IF(AND(OR(H499="X",S500=6,C499=Labels!$C$49,C499=Labels!$C$46,AX499="Y"),Q500=""),Labels!$C$95,T499)</f>
        <v>Input Accepted</v>
      </c>
      <c r="T499" s="345" t="str">
        <f>IF(OR(S501=6,AND(S501&gt;0,S500=6)),Labels!$C$96,IF(S501=1,Labels!$C$143,U499))</f>
        <v>Input Accepted</v>
      </c>
      <c r="U499" s="9" t="str">
        <f>IF(AND(S501&gt;0,U501&lt;=U500),Labels!C$97,V499)</f>
        <v>Input Accepted</v>
      </c>
      <c r="V499" s="9" t="str">
        <f>IF(AND(S501&gt;0,Q501=""),Labels!$C$98,W499)</f>
        <v>Input Accepted</v>
      </c>
      <c r="W499" s="9" t="str">
        <f>IF(AND(S501=0,Q501&lt;&gt;""),Labels!$C$99,Labels!$C$92)</f>
        <v>Input Accepted</v>
      </c>
      <c r="Y499" s="9">
        <f t="shared" ref="Y499" si="5393">IF(H499="X",1,0)</f>
        <v>0</v>
      </c>
      <c r="Z499" s="9">
        <f>SUM(Y$7:Y499)</f>
        <v>0</v>
      </c>
      <c r="AA499" s="9" t="str">
        <f t="shared" ref="AA499" si="5394">Q500</f>
        <v>None</v>
      </c>
      <c r="AB499" s="9">
        <f t="shared" ref="AB499" si="5395">VLOOKUP(P500,$AI$2:$AN$5000,6,FALSE)</f>
        <v>21</v>
      </c>
      <c r="AC499" s="9" t="str">
        <f t="shared" ref="AC499" si="5396">Q501</f>
        <v/>
      </c>
      <c r="AD499" s="9">
        <f t="shared" ref="AD499" si="5397">IF(TRIM(F500)="",1,0)</f>
        <v>0</v>
      </c>
      <c r="AF499" s="346">
        <f t="shared" ref="AF499" si="5398">SUM($AD$7:$AD$5000)</f>
        <v>0</v>
      </c>
      <c r="AG499" s="9">
        <f>IF(AND(H499="X",C499=Labels!C541),1,0)</f>
        <v>0</v>
      </c>
      <c r="AI499" s="350" t="s">
        <v>2256</v>
      </c>
      <c r="AJ499" s="350">
        <v>1805097</v>
      </c>
      <c r="AK499" s="350">
        <v>5783100</v>
      </c>
      <c r="AL499" s="350">
        <v>0</v>
      </c>
      <c r="AM499" s="351">
        <v>6</v>
      </c>
      <c r="AN499" s="350">
        <v>21</v>
      </c>
      <c r="AO499" s="9">
        <v>1</v>
      </c>
      <c r="AP499" s="9">
        <v>0</v>
      </c>
      <c r="AQ499" s="9">
        <v>1</v>
      </c>
      <c r="AR499" s="9">
        <v>0</v>
      </c>
      <c r="AX499" s="9" t="s">
        <v>664</v>
      </c>
    </row>
    <row r="500" spans="1:50" ht="25.5">
      <c r="A500" s="211">
        <f t="shared" si="4936"/>
        <v>0</v>
      </c>
      <c r="B500" s="18" t="s">
        <v>1158</v>
      </c>
      <c r="C500" s="218" t="str">
        <f t="shared" ref="C500" si="5399">C499</f>
        <v>Recommended</v>
      </c>
      <c r="D500" s="44" t="str">
        <f t="shared" ref="D500" si="5400">D499</f>
        <v>CB. 8.3</v>
      </c>
      <c r="E500" s="19" t="str">
        <f>Labels!$C$103</f>
        <v>Answer 1 / Comment</v>
      </c>
      <c r="F500" s="62" t="str">
        <f>$AI$444</f>
        <v>CB. 8.3 -Yes</v>
      </c>
      <c r="G500" s="46" t="s">
        <v>2826</v>
      </c>
      <c r="H500" s="20" t="str">
        <f t="shared" ref="H500:H501" si="5401">H499</f>
        <v/>
      </c>
      <c r="I500" s="20" t="str">
        <f t="shared" ref="I500:I501" si="5402">I499</f>
        <v/>
      </c>
      <c r="J500" s="20" t="str">
        <f t="shared" ref="J500:J501" si="5403">J499</f>
        <v/>
      </c>
      <c r="K500" s="20" t="str">
        <f t="shared" ref="K500:K501" si="5404">K499</f>
        <v>X</v>
      </c>
      <c r="L500" s="28" t="str">
        <f t="shared" ref="L500" si="5405">L499</f>
        <v/>
      </c>
      <c r="M500" s="21"/>
      <c r="N500" s="22" t="str">
        <f t="shared" ref="N500:N501" si="5406">LEFT(F500,FIND(" -",F500)-1)</f>
        <v>CB. 8.3</v>
      </c>
      <c r="O500" s="22" t="str">
        <f t="shared" ref="O500" si="5407">IF(ISERR(N500),D499,N500)</f>
        <v>CB. 8.3</v>
      </c>
      <c r="P500" s="22" t="str">
        <f t="shared" ref="P500:P501" si="5408">TRIM(F500&amp;"")</f>
        <v>CB. 8.3 -Yes</v>
      </c>
      <c r="Q500" s="22" t="str">
        <f t="shared" ref="Q500:Q501" si="5409">TRIM(G500&amp;"")</f>
        <v>None</v>
      </c>
      <c r="R500" s="9">
        <f t="shared" ref="R500:R501" si="5410">VLOOKUP(F500,$AI$2:$AM$5000,5,FALSE)</f>
        <v>2</v>
      </c>
      <c r="S500" s="9">
        <f t="shared" ref="S500:S501" si="5411">IF(ISNA(R500),0,R500)</f>
        <v>2</v>
      </c>
      <c r="T500" s="9">
        <f t="shared" ref="T500:T501" si="5412">VLOOKUP(F500,$AI$2:$AL$5000,4,FALSE)</f>
        <v>2</v>
      </c>
      <c r="U500" s="9">
        <f t="shared" ref="U500:U501" si="5413">IF(ISNA(T500),0,T500)</f>
        <v>2</v>
      </c>
      <c r="X500" s="9">
        <f t="shared" ref="X500:X501" si="5414">VLOOKUP(F500,$AI$2:$AL$5000,3,FALSE)</f>
        <v>5783035</v>
      </c>
      <c r="Y500" s="348"/>
      <c r="Z500" s="9">
        <f>SUM(Y$7:Y500)</f>
        <v>0</v>
      </c>
      <c r="AC500" s="349">
        <f t="shared" ref="AC500" si="5415">IF(ISNA(VLOOKUP(F500,$AI$2:$AS$5000,11,FALSE)),"", VLOOKUP(F500,$AI$2:$AS$5000,11,FALSE))</f>
        <v>0</v>
      </c>
      <c r="AI500" s="350" t="s">
        <v>2257</v>
      </c>
      <c r="AJ500" s="350">
        <v>1805097</v>
      </c>
      <c r="AK500" s="350">
        <v>5783099</v>
      </c>
      <c r="AL500" s="350">
        <v>0</v>
      </c>
      <c r="AM500" s="351">
        <v>5</v>
      </c>
      <c r="AN500" s="350">
        <v>21</v>
      </c>
      <c r="AO500" s="9">
        <v>0</v>
      </c>
      <c r="AP500" s="9">
        <v>1</v>
      </c>
      <c r="AQ500" s="9">
        <v>0</v>
      </c>
      <c r="AR500" s="9">
        <v>0</v>
      </c>
    </row>
    <row r="501" spans="1:50" ht="26.25" thickBot="1">
      <c r="A501" s="211">
        <f t="shared" si="4936"/>
        <v>0</v>
      </c>
      <c r="B501" s="23" t="str">
        <f t="shared" ref="B501:D501" si="5416">B499</f>
        <v>GGFV52FA</v>
      </c>
      <c r="C501" s="219" t="str">
        <f t="shared" si="5416"/>
        <v>Recommended</v>
      </c>
      <c r="D501" s="45" t="str">
        <f t="shared" si="5416"/>
        <v>CB. 8.3</v>
      </c>
      <c r="E501" s="24" t="str">
        <f>Labels!$C$104</f>
        <v>Answer 2 / Evidence</v>
      </c>
      <c r="F501" s="221"/>
      <c r="G501" s="222"/>
      <c r="H501" s="25" t="str">
        <f t="shared" si="5401"/>
        <v/>
      </c>
      <c r="I501" s="25" t="str">
        <f t="shared" si="5402"/>
        <v/>
      </c>
      <c r="J501" s="25" t="str">
        <f t="shared" si="5403"/>
        <v/>
      </c>
      <c r="K501" s="25" t="str">
        <f t="shared" si="5404"/>
        <v>X</v>
      </c>
      <c r="L501" s="27" t="str">
        <f t="shared" ref="L501" si="5417">L499</f>
        <v/>
      </c>
      <c r="M501" s="21"/>
      <c r="N501" s="22" t="e">
        <f t="shared" si="5406"/>
        <v>#VALUE!</v>
      </c>
      <c r="O501" s="22" t="str">
        <f t="shared" ref="O501" si="5418">IF(ISERR(N501),D499,N501)</f>
        <v>CB. 8.3</v>
      </c>
      <c r="P501" s="22" t="str">
        <f t="shared" si="5408"/>
        <v/>
      </c>
      <c r="Q501" s="22" t="str">
        <f t="shared" si="5409"/>
        <v/>
      </c>
      <c r="R501" s="9" t="e">
        <f t="shared" si="5410"/>
        <v>#N/A</v>
      </c>
      <c r="S501" s="9">
        <f t="shared" si="5411"/>
        <v>0</v>
      </c>
      <c r="T501" s="9" t="e">
        <f t="shared" si="5412"/>
        <v>#N/A</v>
      </c>
      <c r="U501" s="9">
        <f t="shared" si="5413"/>
        <v>0</v>
      </c>
      <c r="V501" s="9">
        <f t="shared" ref="V501" si="5419">IF(U501=0,U500,U501)</f>
        <v>2</v>
      </c>
      <c r="W501" s="346">
        <v>2</v>
      </c>
      <c r="X501" s="9" t="e">
        <f t="shared" si="5414"/>
        <v>#N/A</v>
      </c>
      <c r="Y501" s="348"/>
      <c r="Z501" s="9">
        <f>SUM(Y$7:Y501)</f>
        <v>0</v>
      </c>
      <c r="AE501" s="9">
        <f t="shared" ref="AE501" si="5420">MIN(AH501,V501)</f>
        <v>2</v>
      </c>
      <c r="AH501" s="9">
        <v>2</v>
      </c>
      <c r="AI501" s="350" t="s">
        <v>2258</v>
      </c>
      <c r="AJ501" s="350">
        <v>1805097</v>
      </c>
      <c r="AK501" s="350">
        <v>5783098</v>
      </c>
      <c r="AL501" s="350">
        <v>2</v>
      </c>
      <c r="AM501" s="351">
        <v>2</v>
      </c>
      <c r="AN501" s="350">
        <v>21</v>
      </c>
      <c r="AO501" s="9">
        <v>1</v>
      </c>
      <c r="AP501" s="9">
        <v>0</v>
      </c>
      <c r="AQ501" s="9">
        <v>0</v>
      </c>
      <c r="AR501" s="9">
        <v>0</v>
      </c>
      <c r="AU501" s="9">
        <v>0</v>
      </c>
      <c r="AV501" s="9">
        <f>U500</f>
        <v>2</v>
      </c>
    </row>
    <row r="502" spans="1:50" ht="25.5">
      <c r="A502" s="211">
        <f t="shared" si="4936"/>
        <v>0</v>
      </c>
      <c r="B502" s="67" t="s">
        <v>1158</v>
      </c>
      <c r="C502" s="142" t="s">
        <v>1094</v>
      </c>
      <c r="D502" s="43" t="s">
        <v>2703</v>
      </c>
      <c r="E502" s="217" t="str">
        <f>Labels!$C$54</f>
        <v>Control Point</v>
      </c>
      <c r="F502" s="26" t="s">
        <v>2704</v>
      </c>
      <c r="G502" s="30" t="str">
        <f>IF(OR(ISERR(P503),ISERR(P504),ISERR(Q503),ISERR(Q504)),Labels!$C$94,Q502)</f>
        <v>Input Accepted</v>
      </c>
      <c r="H502" s="15" t="str">
        <f t="shared" ref="H502" si="5421">IF(F503&lt;&gt;"",IF(TRIM(VLOOKUP(F503,$AI$2:$AR$5000,8,FALSE))="1","X",""),"")</f>
        <v/>
      </c>
      <c r="I502" s="15" t="str">
        <f t="shared" ref="I502" si="5422">IF(F503&lt;&gt;"",IF(TRIM(VLOOKUP(F503,$AI$2:$AR$5000,9,FALSE))="1","X",""),"")</f>
        <v/>
      </c>
      <c r="J502" s="15" t="str">
        <f t="shared" ref="J502" si="5423">IF(TRIM(""&amp;G504)&lt;&gt;"","X","")</f>
        <v/>
      </c>
      <c r="K502" s="15" t="str">
        <f t="shared" ref="K502" si="5424">IF(TRIM(""&amp;G503)&lt;&gt;"","X","")</f>
        <v/>
      </c>
      <c r="L502" s="31" t="str">
        <f>IF(G502&lt;&gt;Labels!$C$92,"X","")</f>
        <v/>
      </c>
      <c r="M502" s="16"/>
      <c r="N502" s="17">
        <v>1805076</v>
      </c>
      <c r="O502" s="17">
        <v>15573</v>
      </c>
      <c r="P502" s="17"/>
      <c r="Q502" s="22" t="str">
        <f>IF(F503="",Labels!$C$93,R502)</f>
        <v>Input Accepted</v>
      </c>
      <c r="R502" s="9" t="str">
        <f t="shared" ref="R502" si="5425"><![CDATA[IF(OR(O503&""<>D502&"",O504&""<>D502&""),"You are not allowed to copy cells in the answer column. Press Ctrl-z immediately to attempt to fix this error.",S502)]]></f>
        <v>Input Accepted</v>
      </c>
      <c r="S502" s="9" t="str">
        <f>IF(AND(OR(H502="X",S503=6,C502=Labels!$C$49,C502=Labels!$C$46,AX502="Y"),Q503=""),Labels!$C$95,T502)</f>
        <v>Input Accepted</v>
      </c>
      <c r="T502" s="345" t="str">
        <f>IF(OR(S504=6,AND(S504&gt;0,S503=6)),Labels!$C$96,IF(S504=1,Labels!$C$143,U502))</f>
        <v>Input Accepted</v>
      </c>
      <c r="U502" s="9" t="str">
        <f>IF(AND(S504&gt;0,U504&lt;=U503),Labels!C$97,V502)</f>
        <v>Input Accepted</v>
      </c>
      <c r="V502" s="9" t="str">
        <f>IF(AND(S504&gt;0,Q504=""),Labels!$C$98,W502)</f>
        <v>Input Accepted</v>
      </c>
      <c r="W502" s="9" t="str">
        <f>IF(AND(S504=0,Q504&lt;&gt;""),Labels!$C$99,Labels!$C$92)</f>
        <v>Input Accepted</v>
      </c>
      <c r="Y502" s="9">
        <f t="shared" ref="Y502" si="5426">IF(H502="X",1,0)</f>
        <v>0</v>
      </c>
      <c r="Z502" s="9">
        <f>SUM(Y$7:Y502)</f>
        <v>0</v>
      </c>
      <c r="AA502" s="9" t="str">
        <f t="shared" ref="AA502" si="5427">Q503</f>
        <v/>
      </c>
      <c r="AB502" s="9">
        <f t="shared" ref="AB502" si="5428">VLOOKUP(P503,$AI$2:$AN$5000,6,FALSE)</f>
        <v>21</v>
      </c>
      <c r="AC502" s="9" t="str">
        <f t="shared" ref="AC502" si="5429">Q504</f>
        <v/>
      </c>
      <c r="AD502" s="9">
        <f t="shared" ref="AD502" si="5430">IF(TRIM(F503)="",1,0)</f>
        <v>0</v>
      </c>
      <c r="AF502" s="346">
        <f t="shared" ref="AF502" si="5431">SUM($AD$7:$AD$5000)</f>
        <v>0</v>
      </c>
      <c r="AG502" s="9">
        <f>IF(AND(H502="X",C502=Labels!C544),1,0)</f>
        <v>0</v>
      </c>
      <c r="AI502" s="350" t="s">
        <v>2259</v>
      </c>
      <c r="AJ502" s="350">
        <v>1805098</v>
      </c>
      <c r="AK502" s="350">
        <v>5783103</v>
      </c>
      <c r="AL502" s="350">
        <v>0</v>
      </c>
      <c r="AM502" s="351">
        <v>6</v>
      </c>
      <c r="AN502" s="350">
        <v>21</v>
      </c>
      <c r="AO502" s="9">
        <v>1</v>
      </c>
      <c r="AP502" s="9">
        <v>0</v>
      </c>
      <c r="AQ502" s="9">
        <v>1</v>
      </c>
      <c r="AR502" s="9">
        <v>0</v>
      </c>
      <c r="AX502" s="9" t="s">
        <v>663</v>
      </c>
    </row>
    <row r="503" spans="1:50" ht="25.5">
      <c r="A503" s="211">
        <f t="shared" si="4936"/>
        <v>0</v>
      </c>
      <c r="B503" s="18" t="s">
        <v>1158</v>
      </c>
      <c r="C503" s="218" t="str">
        <f t="shared" ref="C503" si="5432">C502</f>
        <v>Minor Must</v>
      </c>
      <c r="D503" s="44" t="str">
        <f t="shared" ref="D503" si="5433">D502</f>
        <v>CB. 8.4</v>
      </c>
      <c r="E503" s="19" t="str">
        <f>Labels!$C$103</f>
        <v>Answer 1 / Comment</v>
      </c>
      <c r="F503" s="62" t="str">
        <f>$AI$447</f>
        <v>CB. 8.4 -Yes</v>
      </c>
      <c r="G503" s="46"/>
      <c r="H503" s="20" t="str">
        <f t="shared" ref="H503:H504" si="5434">H502</f>
        <v/>
      </c>
      <c r="I503" s="20" t="str">
        <f t="shared" ref="I503:I504" si="5435">I502</f>
        <v/>
      </c>
      <c r="J503" s="20" t="str">
        <f t="shared" ref="J503:J504" si="5436">J502</f>
        <v/>
      </c>
      <c r="K503" s="20" t="str">
        <f t="shared" ref="K503:K504" si="5437">K502</f>
        <v/>
      </c>
      <c r="L503" s="28" t="str">
        <f t="shared" ref="L503" si="5438">L502</f>
        <v/>
      </c>
      <c r="M503" s="21"/>
      <c r="N503" s="22" t="str">
        <f t="shared" ref="N503:N504" si="5439">LEFT(F503,FIND(" -",F503)-1)</f>
        <v>CB. 8.4</v>
      </c>
      <c r="O503" s="22" t="str">
        <f t="shared" ref="O503" si="5440">IF(ISERR(N503),D502,N503)</f>
        <v>CB. 8.4</v>
      </c>
      <c r="P503" s="22" t="str">
        <f t="shared" ref="P503:P504" si="5441">TRIM(F503&amp;"")</f>
        <v>CB. 8.4 -Yes</v>
      </c>
      <c r="Q503" s="22" t="str">
        <f t="shared" ref="Q503:Q504" si="5442">TRIM(G503&amp;"")</f>
        <v/>
      </c>
      <c r="R503" s="9">
        <f t="shared" ref="R503:R504" si="5443">VLOOKUP(F503,$AI$2:$AM$5000,5,FALSE)</f>
        <v>2</v>
      </c>
      <c r="S503" s="9">
        <f t="shared" ref="S503:S504" si="5444">IF(ISNA(R503),0,R503)</f>
        <v>2</v>
      </c>
      <c r="T503" s="9">
        <f t="shared" ref="T503:T504" si="5445">VLOOKUP(F503,$AI$2:$AL$5000,4,FALSE)</f>
        <v>2</v>
      </c>
      <c r="U503" s="9">
        <f t="shared" ref="U503:U504" si="5446">IF(ISNA(T503),0,T503)</f>
        <v>2</v>
      </c>
      <c r="X503" s="9">
        <f t="shared" ref="X503:X504" si="5447">VLOOKUP(F503,$AI$2:$AL$5000,3,FALSE)</f>
        <v>5783038</v>
      </c>
      <c r="Y503" s="348"/>
      <c r="Z503" s="9">
        <f>SUM(Y$7:Y503)</f>
        <v>0</v>
      </c>
      <c r="AC503" s="349">
        <f t="shared" ref="AC503" si="5448">IF(ISNA(VLOOKUP(F503,$AI$2:$AS$5000,11,FALSE)),"", VLOOKUP(F503,$AI$2:$AS$5000,11,FALSE))</f>
        <v>0</v>
      </c>
      <c r="AI503" s="350" t="s">
        <v>2260</v>
      </c>
      <c r="AJ503" s="350">
        <v>1805098</v>
      </c>
      <c r="AK503" s="350">
        <v>5783102</v>
      </c>
      <c r="AL503" s="350">
        <v>0</v>
      </c>
      <c r="AM503" s="351">
        <v>5</v>
      </c>
      <c r="AN503" s="350">
        <v>21</v>
      </c>
      <c r="AO503" s="9">
        <v>0</v>
      </c>
      <c r="AP503" s="9">
        <v>1</v>
      </c>
      <c r="AQ503" s="9">
        <v>0</v>
      </c>
      <c r="AR503" s="9">
        <v>0</v>
      </c>
    </row>
    <row r="504" spans="1:50" ht="26.25" thickBot="1">
      <c r="A504" s="211">
        <f t="shared" si="4936"/>
        <v>0</v>
      </c>
      <c r="B504" s="23" t="str">
        <f t="shared" ref="B504:D504" si="5449">B502</f>
        <v>GGFV52FA</v>
      </c>
      <c r="C504" s="219" t="str">
        <f t="shared" si="5449"/>
        <v>Minor Must</v>
      </c>
      <c r="D504" s="45" t="str">
        <f t="shared" si="5449"/>
        <v>CB. 8.4</v>
      </c>
      <c r="E504" s="24" t="str">
        <f>Labels!$C$104</f>
        <v>Answer 2 / Evidence</v>
      </c>
      <c r="F504" s="221"/>
      <c r="G504" s="222"/>
      <c r="H504" s="25" t="str">
        <f t="shared" si="5434"/>
        <v/>
      </c>
      <c r="I504" s="25" t="str">
        <f t="shared" si="5435"/>
        <v/>
      </c>
      <c r="J504" s="25" t="str">
        <f t="shared" si="5436"/>
        <v/>
      </c>
      <c r="K504" s="25" t="str">
        <f t="shared" si="5437"/>
        <v/>
      </c>
      <c r="L504" s="27" t="str">
        <f t="shared" ref="L504" si="5450">L502</f>
        <v/>
      </c>
      <c r="M504" s="21"/>
      <c r="N504" s="22" t="e">
        <f t="shared" si="5439"/>
        <v>#VALUE!</v>
      </c>
      <c r="O504" s="22" t="str">
        <f t="shared" ref="O504" si="5451">IF(ISERR(N504),D502,N504)</f>
        <v>CB. 8.4</v>
      </c>
      <c r="P504" s="22" t="str">
        <f t="shared" si="5441"/>
        <v/>
      </c>
      <c r="Q504" s="22" t="str">
        <f t="shared" si="5442"/>
        <v/>
      </c>
      <c r="R504" s="9" t="e">
        <f t="shared" si="5443"/>
        <v>#N/A</v>
      </c>
      <c r="S504" s="9">
        <f t="shared" si="5444"/>
        <v>0</v>
      </c>
      <c r="T504" s="9" t="e">
        <f t="shared" si="5445"/>
        <v>#N/A</v>
      </c>
      <c r="U504" s="9">
        <f t="shared" si="5446"/>
        <v>0</v>
      </c>
      <c r="V504" s="9">
        <f t="shared" ref="V504" si="5452">IF(U504=0,U503,U504)</f>
        <v>2</v>
      </c>
      <c r="W504" s="346">
        <v>2</v>
      </c>
      <c r="X504" s="9" t="e">
        <f t="shared" si="5447"/>
        <v>#N/A</v>
      </c>
      <c r="Y504" s="348"/>
      <c r="Z504" s="9">
        <f>SUM(Y$7:Y504)</f>
        <v>0</v>
      </c>
      <c r="AE504" s="9">
        <f t="shared" ref="AE504" si="5453">MIN(AH504,V504)</f>
        <v>2</v>
      </c>
      <c r="AH504" s="9">
        <v>2</v>
      </c>
      <c r="AI504" s="350" t="s">
        <v>2261</v>
      </c>
      <c r="AJ504" s="350">
        <v>1805098</v>
      </c>
      <c r="AK504" s="350">
        <v>5783101</v>
      </c>
      <c r="AL504" s="350">
        <v>2</v>
      </c>
      <c r="AM504" s="351">
        <v>2</v>
      </c>
      <c r="AN504" s="350">
        <v>21</v>
      </c>
      <c r="AO504" s="9">
        <v>1</v>
      </c>
      <c r="AP504" s="9">
        <v>0</v>
      </c>
      <c r="AQ504" s="9">
        <v>0</v>
      </c>
      <c r="AR504" s="9">
        <v>0</v>
      </c>
      <c r="AU504" s="9">
        <v>0</v>
      </c>
      <c r="AV504" s="9">
        <f>U503</f>
        <v>2</v>
      </c>
    </row>
    <row r="505" spans="1:50" ht="38.25">
      <c r="A505" s="211">
        <f t="shared" si="4936"/>
        <v>0</v>
      </c>
      <c r="B505" s="67" t="s">
        <v>1158</v>
      </c>
      <c r="C505" s="142" t="s">
        <v>1093</v>
      </c>
      <c r="D505" s="43" t="s">
        <v>2705</v>
      </c>
      <c r="E505" s="217" t="str">
        <f>Labels!$C$54</f>
        <v>Control Point</v>
      </c>
      <c r="F505" s="26" t="s">
        <v>2706</v>
      </c>
      <c r="G505" s="30" t="str">
        <f>IF(OR(ISERR(P506),ISERR(P507),ISERR(Q506),ISERR(Q507)),Labels!$C$94,Q505)</f>
        <v>Input Accepted</v>
      </c>
      <c r="H505" s="15" t="str">
        <f t="shared" ref="H505" si="5454">IF(F506&lt;&gt;"",IF(TRIM(VLOOKUP(F506,$AI$2:$AR$5000,8,FALSE))="1","X",""),"")</f>
        <v/>
      </c>
      <c r="I505" s="15" t="str">
        <f t="shared" ref="I505" si="5455">IF(F506&lt;&gt;"",IF(TRIM(VLOOKUP(F506,$AI$2:$AR$5000,9,FALSE))="1","X",""),"")</f>
        <v/>
      </c>
      <c r="J505" s="15" t="str">
        <f t="shared" ref="J505" si="5456">IF(TRIM(""&amp;G507)&lt;&gt;"","X","")</f>
        <v/>
      </c>
      <c r="K505" s="15" t="str">
        <f t="shared" ref="K505" si="5457">IF(TRIM(""&amp;G506)&lt;&gt;"","X","")</f>
        <v>X</v>
      </c>
      <c r="L505" s="31" t="str">
        <f>IF(G505&lt;&gt;Labels!$C$92,"X","")</f>
        <v/>
      </c>
      <c r="M505" s="16"/>
      <c r="N505" s="17">
        <v>1805077</v>
      </c>
      <c r="O505" s="17">
        <v>15573</v>
      </c>
      <c r="P505" s="17"/>
      <c r="Q505" s="22" t="str">
        <f>IF(F506="",Labels!$C$93,R505)</f>
        <v>Input Accepted</v>
      </c>
      <c r="R505" s="9" t="str">
        <f t="shared" ref="R505" si="5458"><![CDATA[IF(OR(O506&""<>D505&"",O507&""<>D505&""),"You are not allowed to copy cells in the answer column. Press Ctrl-z immediately to attempt to fix this error.",S505)]]></f>
        <v>Input Accepted</v>
      </c>
      <c r="S505" s="9" t="str">
        <f>IF(AND(OR(H505="X",S506=6,C505=Labels!$C$49,C505=Labels!$C$46,AX505="Y"),Q506=""),Labels!$C$95,T505)</f>
        <v>Input Accepted</v>
      </c>
      <c r="T505" s="345" t="str">
        <f>IF(OR(S507=6,AND(S507&gt;0,S506=6)),Labels!$C$96,IF(S507=1,Labels!$C$143,U505))</f>
        <v>Input Accepted</v>
      </c>
      <c r="U505" s="9" t="str">
        <f>IF(AND(S507&gt;0,U507&lt;=U506),Labels!C$97,V505)</f>
        <v>Input Accepted</v>
      </c>
      <c r="V505" s="9" t="str">
        <f>IF(AND(S507&gt;0,Q507=""),Labels!$C$98,W505)</f>
        <v>Input Accepted</v>
      </c>
      <c r="W505" s="9" t="str">
        <f>IF(AND(S507=0,Q507&lt;&gt;""),Labels!$C$99,Labels!$C$92)</f>
        <v>Input Accepted</v>
      </c>
      <c r="Y505" s="9">
        <f t="shared" ref="Y505" si="5459">IF(H505="X",1,0)</f>
        <v>0</v>
      </c>
      <c r="Z505" s="9">
        <f>SUM(Y$7:Y505)</f>
        <v>0</v>
      </c>
      <c r="AA505" s="9" t="str">
        <f t="shared" ref="AA505" si="5460">Q506</f>
        <v>None</v>
      </c>
      <c r="AB505" s="9">
        <f t="shared" ref="AB505" si="5461">VLOOKUP(P506,$AI$2:$AN$5000,6,FALSE)</f>
        <v>21</v>
      </c>
      <c r="AC505" s="9" t="str">
        <f t="shared" ref="AC505" si="5462">Q507</f>
        <v/>
      </c>
      <c r="AD505" s="9">
        <f t="shared" ref="AD505" si="5463">IF(TRIM(F506)="",1,0)</f>
        <v>0</v>
      </c>
      <c r="AF505" s="346">
        <f t="shared" ref="AF505" si="5464">SUM($AD$7:$AD$5000)</f>
        <v>0</v>
      </c>
      <c r="AG505" s="9">
        <f>IF(AND(H505="X",C505=Labels!C547),1,0)</f>
        <v>0</v>
      </c>
      <c r="AI505" s="350" t="s">
        <v>2262</v>
      </c>
      <c r="AJ505" s="350">
        <v>1805099</v>
      </c>
      <c r="AK505" s="350">
        <v>5783105</v>
      </c>
      <c r="AL505" s="350">
        <v>0</v>
      </c>
      <c r="AM505" s="351">
        <v>5</v>
      </c>
      <c r="AN505" s="350">
        <v>21</v>
      </c>
      <c r="AO505" s="9">
        <v>0</v>
      </c>
      <c r="AP505" s="9">
        <v>1</v>
      </c>
      <c r="AQ505" s="9">
        <v>0</v>
      </c>
      <c r="AR505" s="9">
        <v>0</v>
      </c>
      <c r="AX505" s="9" t="s">
        <v>664</v>
      </c>
    </row>
    <row r="506" spans="1:50" ht="25.5">
      <c r="A506" s="211">
        <f t="shared" si="4936"/>
        <v>0</v>
      </c>
      <c r="B506" s="18" t="s">
        <v>1158</v>
      </c>
      <c r="C506" s="218" t="str">
        <f t="shared" ref="C506" si="5465">C505</f>
        <v>Major Must</v>
      </c>
      <c r="D506" s="44" t="str">
        <f t="shared" ref="D506" si="5466">D505</f>
        <v>FV. 1.1.1</v>
      </c>
      <c r="E506" s="19" t="str">
        <f>Labels!$C$103</f>
        <v>Answer 1 / Comment</v>
      </c>
      <c r="F506" s="62" t="str">
        <f>$AI$450</f>
        <v>FV. 1.1.1 -Yes</v>
      </c>
      <c r="G506" s="46" t="s">
        <v>2826</v>
      </c>
      <c r="H506" s="20" t="str">
        <f t="shared" ref="H506:H507" si="5467">H505</f>
        <v/>
      </c>
      <c r="I506" s="20" t="str">
        <f t="shared" ref="I506:I507" si="5468">I505</f>
        <v/>
      </c>
      <c r="J506" s="20" t="str">
        <f t="shared" ref="J506:J507" si="5469">J505</f>
        <v/>
      </c>
      <c r="K506" s="20" t="str">
        <f t="shared" ref="K506:K507" si="5470">K505</f>
        <v>X</v>
      </c>
      <c r="L506" s="28" t="str">
        <f t="shared" ref="L506" si="5471">L505</f>
        <v/>
      </c>
      <c r="M506" s="21"/>
      <c r="N506" s="22" t="str">
        <f t="shared" ref="N506:N507" si="5472">LEFT(F506,FIND(" -",F506)-1)</f>
        <v>FV. 1.1.1</v>
      </c>
      <c r="O506" s="22" t="str">
        <f t="shared" ref="O506" si="5473">IF(ISERR(N506),D505,N506)</f>
        <v>FV. 1.1.1</v>
      </c>
      <c r="P506" s="22" t="str">
        <f t="shared" ref="P506:P507" si="5474">TRIM(F506&amp;"")</f>
        <v>FV. 1.1.1 -Yes</v>
      </c>
      <c r="Q506" s="22" t="str">
        <f t="shared" ref="Q506:Q507" si="5475">TRIM(G506&amp;"")</f>
        <v>None</v>
      </c>
      <c r="R506" s="9">
        <f t="shared" ref="R506:R507" si="5476">VLOOKUP(F506,$AI$2:$AM$5000,5,FALSE)</f>
        <v>2</v>
      </c>
      <c r="S506" s="9">
        <f t="shared" ref="S506:S507" si="5477">IF(ISNA(R506),0,R506)</f>
        <v>2</v>
      </c>
      <c r="T506" s="9">
        <f t="shared" ref="T506:T507" si="5478">VLOOKUP(F506,$AI$2:$AL$5000,4,FALSE)</f>
        <v>2</v>
      </c>
      <c r="U506" s="9">
        <f t="shared" ref="U506:U507" si="5479">IF(ISNA(T506),0,T506)</f>
        <v>2</v>
      </c>
      <c r="X506" s="9">
        <f t="shared" ref="X506:X507" si="5480">VLOOKUP(F506,$AI$2:$AL$5000,3,FALSE)</f>
        <v>5783041</v>
      </c>
      <c r="Y506" s="348"/>
      <c r="Z506" s="9">
        <f>SUM(Y$7:Y506)</f>
        <v>0</v>
      </c>
      <c r="AC506" s="349">
        <f t="shared" ref="AC506" si="5481">IF(ISNA(VLOOKUP(F506,$AI$2:$AS$5000,11,FALSE)),"", VLOOKUP(F506,$AI$2:$AS$5000,11,FALSE))</f>
        <v>0</v>
      </c>
      <c r="AI506" s="350" t="s">
        <v>2263</v>
      </c>
      <c r="AJ506" s="350">
        <v>1805099</v>
      </c>
      <c r="AK506" s="350">
        <v>5783104</v>
      </c>
      <c r="AL506" s="350">
        <v>2</v>
      </c>
      <c r="AM506" s="351">
        <v>2</v>
      </c>
      <c r="AN506" s="350">
        <v>21</v>
      </c>
      <c r="AO506" s="9">
        <v>1</v>
      </c>
      <c r="AP506" s="9">
        <v>0</v>
      </c>
      <c r="AQ506" s="9">
        <v>0</v>
      </c>
      <c r="AR506" s="9">
        <v>0</v>
      </c>
    </row>
    <row r="507" spans="1:50" ht="26.25" thickBot="1">
      <c r="A507" s="211">
        <f t="shared" si="4936"/>
        <v>0</v>
      </c>
      <c r="B507" s="23" t="str">
        <f t="shared" ref="B507:D507" si="5482">B505</f>
        <v>GGFV52FA</v>
      </c>
      <c r="C507" s="219" t="str">
        <f t="shared" si="5482"/>
        <v>Major Must</v>
      </c>
      <c r="D507" s="45" t="str">
        <f t="shared" si="5482"/>
        <v>FV. 1.1.1</v>
      </c>
      <c r="E507" s="24" t="str">
        <f>Labels!$C$104</f>
        <v>Answer 2 / Evidence</v>
      </c>
      <c r="F507" s="221"/>
      <c r="G507" s="222"/>
      <c r="H507" s="25" t="str">
        <f t="shared" si="5467"/>
        <v/>
      </c>
      <c r="I507" s="25" t="str">
        <f t="shared" si="5468"/>
        <v/>
      </c>
      <c r="J507" s="25" t="str">
        <f t="shared" si="5469"/>
        <v/>
      </c>
      <c r="K507" s="25" t="str">
        <f t="shared" si="5470"/>
        <v>X</v>
      </c>
      <c r="L507" s="27" t="str">
        <f t="shared" ref="L507" si="5483">L505</f>
        <v/>
      </c>
      <c r="M507" s="21"/>
      <c r="N507" s="22" t="e">
        <f t="shared" si="5472"/>
        <v>#VALUE!</v>
      </c>
      <c r="O507" s="22" t="str">
        <f t="shared" ref="O507" si="5484">IF(ISERR(N507),D505,N507)</f>
        <v>FV. 1.1.1</v>
      </c>
      <c r="P507" s="22" t="str">
        <f t="shared" si="5474"/>
        <v/>
      </c>
      <c r="Q507" s="22" t="str">
        <f t="shared" si="5475"/>
        <v/>
      </c>
      <c r="R507" s="9" t="e">
        <f t="shared" si="5476"/>
        <v>#N/A</v>
      </c>
      <c r="S507" s="9">
        <f t="shared" si="5477"/>
        <v>0</v>
      </c>
      <c r="T507" s="9" t="e">
        <f t="shared" si="5478"/>
        <v>#N/A</v>
      </c>
      <c r="U507" s="9">
        <f t="shared" si="5479"/>
        <v>0</v>
      </c>
      <c r="V507" s="9">
        <f t="shared" ref="V507" si="5485">IF(U507=0,U506,U507)</f>
        <v>2</v>
      </c>
      <c r="W507" s="346">
        <v>2</v>
      </c>
      <c r="X507" s="9" t="e">
        <f t="shared" si="5480"/>
        <v>#N/A</v>
      </c>
      <c r="Y507" s="348"/>
      <c r="Z507" s="9">
        <f>SUM(Y$7:Y507)</f>
        <v>0</v>
      </c>
      <c r="AE507" s="9">
        <f t="shared" ref="AE507" si="5486">MIN(AH507,V507)</f>
        <v>2</v>
      </c>
      <c r="AH507" s="9">
        <v>2</v>
      </c>
      <c r="AI507" s="350" t="s">
        <v>2264</v>
      </c>
      <c r="AJ507" s="350">
        <v>1805100</v>
      </c>
      <c r="AK507" s="350">
        <v>5783108</v>
      </c>
      <c r="AL507" s="350">
        <v>0</v>
      </c>
      <c r="AM507" s="351">
        <v>6</v>
      </c>
      <c r="AN507" s="350">
        <v>21</v>
      </c>
      <c r="AO507" s="9">
        <v>1</v>
      </c>
      <c r="AP507" s="9">
        <v>0</v>
      </c>
      <c r="AQ507" s="9">
        <v>1</v>
      </c>
      <c r="AR507" s="9">
        <v>0</v>
      </c>
      <c r="AU507" s="9">
        <v>0</v>
      </c>
      <c r="AV507" s="9">
        <f>U506</f>
        <v>2</v>
      </c>
    </row>
    <row r="508" spans="1:50" ht="51">
      <c r="A508" s="211">
        <f t="shared" si="4936"/>
        <v>0</v>
      </c>
      <c r="B508" s="67" t="s">
        <v>1158</v>
      </c>
      <c r="C508" s="142" t="s">
        <v>1093</v>
      </c>
      <c r="D508" s="43" t="s">
        <v>2707</v>
      </c>
      <c r="E508" s="217" t="str">
        <f>Labels!$C$54</f>
        <v>Control Point</v>
      </c>
      <c r="F508" s="26" t="s">
        <v>2708</v>
      </c>
      <c r="G508" s="30" t="str">
        <f>IF(OR(ISERR(P509),ISERR(P510),ISERR(Q509),ISERR(Q510)),Labels!$C$94,Q508)</f>
        <v>Input Accepted</v>
      </c>
      <c r="H508" s="15" t="str">
        <f t="shared" ref="H508" si="5487">IF(F509&lt;&gt;"",IF(TRIM(VLOOKUP(F509,$AI$2:$AR$5000,8,FALSE))="1","X",""),"")</f>
        <v/>
      </c>
      <c r="I508" s="15" t="str">
        <f t="shared" ref="I508" si="5488">IF(F509&lt;&gt;"",IF(TRIM(VLOOKUP(F509,$AI$2:$AR$5000,9,FALSE))="1","X",""),"")</f>
        <v/>
      </c>
      <c r="J508" s="15" t="str">
        <f t="shared" ref="J508" si="5489">IF(TRIM(""&amp;G510)&lt;&gt;"","X","")</f>
        <v/>
      </c>
      <c r="K508" s="15" t="str">
        <f t="shared" ref="K508" si="5490">IF(TRIM(""&amp;G509)&lt;&gt;"","X","")</f>
        <v>X</v>
      </c>
      <c r="L508" s="31" t="str">
        <f>IF(G508&lt;&gt;Labels!$C$92,"X","")</f>
        <v/>
      </c>
      <c r="M508" s="16"/>
      <c r="N508" s="17">
        <v>1805078</v>
      </c>
      <c r="O508" s="17">
        <v>15573</v>
      </c>
      <c r="P508" s="17"/>
      <c r="Q508" s="22" t="str">
        <f>IF(F509="",Labels!$C$93,R508)</f>
        <v>Input Accepted</v>
      </c>
      <c r="R508" s="9" t="str">
        <f t="shared" ref="R508" si="5491"><![CDATA[IF(OR(O509&""<>D508&"",O510&""<>D508&""),"You are not allowed to copy cells in the answer column. Press Ctrl-z immediately to attempt to fix this error.",S508)]]></f>
        <v>Input Accepted</v>
      </c>
      <c r="S508" s="9" t="str">
        <f>IF(AND(OR(H508="X",S509=6,C508=Labels!$C$49,C508=Labels!$C$46,AX508="Y"),Q509=""),Labels!$C$95,T508)</f>
        <v>Input Accepted</v>
      </c>
      <c r="T508" s="345" t="str">
        <f>IF(OR(S510=6,AND(S510&gt;0,S509=6)),Labels!$C$96,IF(S510=1,Labels!$C$143,U508))</f>
        <v>Input Accepted</v>
      </c>
      <c r="U508" s="9" t="str">
        <f>IF(AND(S510&gt;0,U510&lt;=U509),Labels!C$97,V508)</f>
        <v>Input Accepted</v>
      </c>
      <c r="V508" s="9" t="str">
        <f>IF(AND(S510&gt;0,Q510=""),Labels!$C$98,W508)</f>
        <v>Input Accepted</v>
      </c>
      <c r="W508" s="9" t="str">
        <f>IF(AND(S510=0,Q510&lt;&gt;""),Labels!$C$99,Labels!$C$92)</f>
        <v>Input Accepted</v>
      </c>
      <c r="Y508" s="9">
        <f t="shared" ref="Y508" si="5492">IF(H508="X",1,0)</f>
        <v>0</v>
      </c>
      <c r="Z508" s="9">
        <f>SUM(Y$7:Y508)</f>
        <v>0</v>
      </c>
      <c r="AA508" s="9" t="str">
        <f t="shared" ref="AA508" si="5493">Q509</f>
        <v>None</v>
      </c>
      <c r="AB508" s="9">
        <f t="shared" ref="AB508" si="5494">VLOOKUP(P509,$AI$2:$AN$5000,6,FALSE)</f>
        <v>21</v>
      </c>
      <c r="AC508" s="9" t="str">
        <f t="shared" ref="AC508" si="5495">Q510</f>
        <v/>
      </c>
      <c r="AD508" s="9">
        <f t="shared" ref="AD508" si="5496">IF(TRIM(F509)="",1,0)</f>
        <v>0</v>
      </c>
      <c r="AF508" s="346">
        <f t="shared" ref="AF508" si="5497">SUM($AD$7:$AD$5000)</f>
        <v>0</v>
      </c>
      <c r="AG508" s="9">
        <f>IF(AND(H508="X",C508=Labels!C550),1,0)</f>
        <v>0</v>
      </c>
      <c r="AI508" s="350" t="s">
        <v>2265</v>
      </c>
      <c r="AJ508" s="350">
        <v>1805100</v>
      </c>
      <c r="AK508" s="350">
        <v>5783107</v>
      </c>
      <c r="AL508" s="350">
        <v>0</v>
      </c>
      <c r="AM508" s="351">
        <v>5</v>
      </c>
      <c r="AN508" s="350">
        <v>21</v>
      </c>
      <c r="AO508" s="9">
        <v>0</v>
      </c>
      <c r="AP508" s="9">
        <v>1</v>
      </c>
      <c r="AQ508" s="9">
        <v>0</v>
      </c>
      <c r="AR508" s="9">
        <v>0</v>
      </c>
      <c r="AX508" s="9" t="s">
        <v>664</v>
      </c>
    </row>
    <row r="509" spans="1:50" ht="25.5">
      <c r="A509" s="211">
        <f t="shared" si="4936"/>
        <v>0</v>
      </c>
      <c r="B509" s="18" t="s">
        <v>1158</v>
      </c>
      <c r="C509" s="218" t="str">
        <f t="shared" ref="C509" si="5498">C508</f>
        <v>Major Must</v>
      </c>
      <c r="D509" s="44" t="str">
        <f t="shared" ref="D509" si="5499">D508</f>
        <v>FV. 1.1.2</v>
      </c>
      <c r="E509" s="19" t="str">
        <f>Labels!$C$103</f>
        <v>Answer 1 / Comment</v>
      </c>
      <c r="F509" s="62" t="str">
        <f>$AI$453</f>
        <v>FV. 1.1.2 -Yes</v>
      </c>
      <c r="G509" s="46" t="s">
        <v>2826</v>
      </c>
      <c r="H509" s="20" t="str">
        <f t="shared" ref="H509:H510" si="5500">H508</f>
        <v/>
      </c>
      <c r="I509" s="20" t="str">
        <f t="shared" ref="I509:I510" si="5501">I508</f>
        <v/>
      </c>
      <c r="J509" s="20" t="str">
        <f t="shared" ref="J509:J510" si="5502">J508</f>
        <v/>
      </c>
      <c r="K509" s="20" t="str">
        <f t="shared" ref="K509:K510" si="5503">K508</f>
        <v>X</v>
      </c>
      <c r="L509" s="28" t="str">
        <f t="shared" ref="L509" si="5504">L508</f>
        <v/>
      </c>
      <c r="M509" s="21"/>
      <c r="N509" s="22" t="str">
        <f t="shared" ref="N509:N510" si="5505">LEFT(F509,FIND(" -",F509)-1)</f>
        <v>FV. 1.1.2</v>
      </c>
      <c r="O509" s="22" t="str">
        <f t="shared" ref="O509" si="5506">IF(ISERR(N509),D508,N509)</f>
        <v>FV. 1.1.2</v>
      </c>
      <c r="P509" s="22" t="str">
        <f t="shared" ref="P509:P510" si="5507">TRIM(F509&amp;"")</f>
        <v>FV. 1.1.2 -Yes</v>
      </c>
      <c r="Q509" s="22" t="str">
        <f t="shared" ref="Q509:Q510" si="5508">TRIM(G509&amp;"")</f>
        <v>None</v>
      </c>
      <c r="R509" s="9">
        <f t="shared" ref="R509:R510" si="5509">VLOOKUP(F509,$AI$2:$AM$5000,5,FALSE)</f>
        <v>2</v>
      </c>
      <c r="S509" s="9">
        <f t="shared" ref="S509:S510" si="5510">IF(ISNA(R509),0,R509)</f>
        <v>2</v>
      </c>
      <c r="T509" s="9">
        <f t="shared" ref="T509:T510" si="5511">VLOOKUP(F509,$AI$2:$AL$5000,4,FALSE)</f>
        <v>2</v>
      </c>
      <c r="U509" s="9">
        <f t="shared" ref="U509:U510" si="5512">IF(ISNA(T509),0,T509)</f>
        <v>2</v>
      </c>
      <c r="X509" s="9">
        <f t="shared" ref="X509:X510" si="5513">VLOOKUP(F509,$AI$2:$AL$5000,3,FALSE)</f>
        <v>5783044</v>
      </c>
      <c r="Y509" s="348"/>
      <c r="Z509" s="9">
        <f>SUM(Y$7:Y509)</f>
        <v>0</v>
      </c>
      <c r="AC509" s="349">
        <f t="shared" ref="AC509" si="5514">IF(ISNA(VLOOKUP(F509,$AI$2:$AS$5000,11,FALSE)),"", VLOOKUP(F509,$AI$2:$AS$5000,11,FALSE))</f>
        <v>0</v>
      </c>
      <c r="AI509" s="350" t="s">
        <v>2266</v>
      </c>
      <c r="AJ509" s="350">
        <v>1805100</v>
      </c>
      <c r="AK509" s="350">
        <v>5783106</v>
      </c>
      <c r="AL509" s="350">
        <v>2</v>
      </c>
      <c r="AM509" s="351">
        <v>2</v>
      </c>
      <c r="AN509" s="350">
        <v>21</v>
      </c>
      <c r="AO509" s="9">
        <v>1</v>
      </c>
      <c r="AP509" s="9">
        <v>0</v>
      </c>
      <c r="AQ509" s="9">
        <v>0</v>
      </c>
      <c r="AR509" s="9">
        <v>0</v>
      </c>
    </row>
    <row r="510" spans="1:50" ht="26.25" thickBot="1">
      <c r="A510" s="211">
        <f t="shared" si="4936"/>
        <v>0</v>
      </c>
      <c r="B510" s="23" t="str">
        <f t="shared" ref="B510:D510" si="5515">B508</f>
        <v>GGFV52FA</v>
      </c>
      <c r="C510" s="219" t="str">
        <f t="shared" si="5515"/>
        <v>Major Must</v>
      </c>
      <c r="D510" s="45" t="str">
        <f t="shared" si="5515"/>
        <v>FV. 1.1.2</v>
      </c>
      <c r="E510" s="24" t="str">
        <f>Labels!$C$104</f>
        <v>Answer 2 / Evidence</v>
      </c>
      <c r="F510" s="221"/>
      <c r="G510" s="222"/>
      <c r="H510" s="25" t="str">
        <f t="shared" si="5500"/>
        <v/>
      </c>
      <c r="I510" s="25" t="str">
        <f t="shared" si="5501"/>
        <v/>
      </c>
      <c r="J510" s="25" t="str">
        <f t="shared" si="5502"/>
        <v/>
      </c>
      <c r="K510" s="25" t="str">
        <f t="shared" si="5503"/>
        <v>X</v>
      </c>
      <c r="L510" s="27" t="str">
        <f t="shared" ref="L510" si="5516">L508</f>
        <v/>
      </c>
      <c r="M510" s="21"/>
      <c r="N510" s="22" t="e">
        <f t="shared" si="5505"/>
        <v>#VALUE!</v>
      </c>
      <c r="O510" s="22" t="str">
        <f t="shared" ref="O510" si="5517">IF(ISERR(N510),D508,N510)</f>
        <v>FV. 1.1.2</v>
      </c>
      <c r="P510" s="22" t="str">
        <f t="shared" si="5507"/>
        <v/>
      </c>
      <c r="Q510" s="22" t="str">
        <f t="shared" si="5508"/>
        <v/>
      </c>
      <c r="R510" s="9" t="e">
        <f t="shared" si="5509"/>
        <v>#N/A</v>
      </c>
      <c r="S510" s="9">
        <f t="shared" si="5510"/>
        <v>0</v>
      </c>
      <c r="T510" s="9" t="e">
        <f t="shared" si="5511"/>
        <v>#N/A</v>
      </c>
      <c r="U510" s="9">
        <f t="shared" si="5512"/>
        <v>0</v>
      </c>
      <c r="V510" s="9">
        <f t="shared" ref="V510" si="5518">IF(U510=0,U509,U510)</f>
        <v>2</v>
      </c>
      <c r="W510" s="346">
        <v>2</v>
      </c>
      <c r="X510" s="9" t="e">
        <f t="shared" si="5513"/>
        <v>#N/A</v>
      </c>
      <c r="Y510" s="348"/>
      <c r="Z510" s="9">
        <f>SUM(Y$7:Y510)</f>
        <v>0</v>
      </c>
      <c r="AE510" s="9">
        <f t="shared" ref="AE510" si="5519">MIN(AH510,V510)</f>
        <v>2</v>
      </c>
      <c r="AH510" s="9">
        <v>2</v>
      </c>
      <c r="AI510" s="350" t="s">
        <v>2267</v>
      </c>
      <c r="AJ510" s="350">
        <v>1805101</v>
      </c>
      <c r="AK510" s="350">
        <v>5783111</v>
      </c>
      <c r="AL510" s="350">
        <v>0</v>
      </c>
      <c r="AM510" s="351">
        <v>6</v>
      </c>
      <c r="AN510" s="350">
        <v>21</v>
      </c>
      <c r="AO510" s="9">
        <v>1</v>
      </c>
      <c r="AP510" s="9">
        <v>0</v>
      </c>
      <c r="AQ510" s="9">
        <v>1</v>
      </c>
      <c r="AR510" s="9">
        <v>0</v>
      </c>
      <c r="AU510" s="9">
        <v>0</v>
      </c>
      <c r="AV510" s="9">
        <f>U509</f>
        <v>2</v>
      </c>
    </row>
    <row r="511" spans="1:50" ht="25.5">
      <c r="A511" s="211">
        <f t="shared" si="4936"/>
        <v>0</v>
      </c>
      <c r="B511" s="67" t="s">
        <v>1158</v>
      </c>
      <c r="C511" s="142" t="s">
        <v>1094</v>
      </c>
      <c r="D511" s="43" t="s">
        <v>2709</v>
      </c>
      <c r="E511" s="217" t="str">
        <f>Labels!$C$54</f>
        <v>Control Point</v>
      </c>
      <c r="F511" s="26" t="s">
        <v>2710</v>
      </c>
      <c r="G511" s="30" t="str">
        <f>IF(OR(ISERR(P512),ISERR(P513),ISERR(Q512),ISERR(Q513)),Labels!$C$94,Q511)</f>
        <v>Input Accepted</v>
      </c>
      <c r="H511" s="15" t="str">
        <f t="shared" ref="H511" si="5520">IF(F512&lt;&gt;"",IF(TRIM(VLOOKUP(F512,$AI$2:$AR$5000,8,FALSE))="1","X",""),"")</f>
        <v/>
      </c>
      <c r="I511" s="15" t="str">
        <f t="shared" ref="I511" si="5521">IF(F512&lt;&gt;"",IF(TRIM(VLOOKUP(F512,$AI$2:$AR$5000,9,FALSE))="1","X",""),"")</f>
        <v/>
      </c>
      <c r="J511" s="15" t="str">
        <f t="shared" ref="J511" si="5522">IF(TRIM(""&amp;G513)&lt;&gt;"","X","")</f>
        <v/>
      </c>
      <c r="K511" s="15" t="str">
        <f t="shared" ref="K511" si="5523">IF(TRIM(""&amp;G512)&lt;&gt;"","X","")</f>
        <v>X</v>
      </c>
      <c r="L511" s="31" t="str">
        <f>IF(G511&lt;&gt;Labels!$C$92,"X","")</f>
        <v/>
      </c>
      <c r="M511" s="16"/>
      <c r="N511" s="17">
        <v>1805079</v>
      </c>
      <c r="O511" s="17">
        <v>15573</v>
      </c>
      <c r="P511" s="17"/>
      <c r="Q511" s="22" t="str">
        <f>IF(F512="",Labels!$C$93,R511)</f>
        <v>Input Accepted</v>
      </c>
      <c r="R511" s="9" t="str">
        <f t="shared" ref="R511" si="5524"><![CDATA[IF(OR(O512&""<>D511&"",O513&""<>D511&""),"You are not allowed to copy cells in the answer column. Press Ctrl-z immediately to attempt to fix this error.",S511)]]></f>
        <v>Input Accepted</v>
      </c>
      <c r="S511" s="9" t="str">
        <f>IF(AND(OR(H511="X",S512=6,C511=Labels!$C$49,C511=Labels!$C$46,AX511="Y"),Q512=""),Labels!$C$95,T511)</f>
        <v>Input Accepted</v>
      </c>
      <c r="T511" s="345" t="str">
        <f>IF(OR(S513=6,AND(S513&gt;0,S512=6)),Labels!$C$96,IF(S513=1,Labels!$C$143,U511))</f>
        <v>Input Accepted</v>
      </c>
      <c r="U511" s="9" t="str">
        <f>IF(AND(S513&gt;0,U513&lt;=U512),Labels!C$97,V511)</f>
        <v>Input Accepted</v>
      </c>
      <c r="V511" s="9" t="str">
        <f>IF(AND(S513&gt;0,Q513=""),Labels!$C$98,W511)</f>
        <v>Input Accepted</v>
      </c>
      <c r="W511" s="9" t="str">
        <f>IF(AND(S513=0,Q513&lt;&gt;""),Labels!$C$99,Labels!$C$92)</f>
        <v>Input Accepted</v>
      </c>
      <c r="Y511" s="9">
        <f t="shared" ref="Y511" si="5525">IF(H511="X",1,0)</f>
        <v>0</v>
      </c>
      <c r="Z511" s="9">
        <f>SUM(Y$7:Y511)</f>
        <v>0</v>
      </c>
      <c r="AA511" s="9" t="str">
        <f t="shared" ref="AA511" si="5526">Q512</f>
        <v>None</v>
      </c>
      <c r="AB511" s="9">
        <f t="shared" ref="AB511" si="5527">VLOOKUP(P512,$AI$2:$AN$5000,6,FALSE)</f>
        <v>21</v>
      </c>
      <c r="AC511" s="9" t="str">
        <f t="shared" ref="AC511" si="5528">Q513</f>
        <v/>
      </c>
      <c r="AD511" s="9">
        <f t="shared" ref="AD511" si="5529">IF(TRIM(F512)="",1,0)</f>
        <v>0</v>
      </c>
      <c r="AF511" s="346">
        <f t="shared" ref="AF511" si="5530">SUM($AD$7:$AD$5000)</f>
        <v>0</v>
      </c>
      <c r="AG511" s="9">
        <f>IF(AND(H511="X",C511=Labels!C553),1,0)</f>
        <v>0</v>
      </c>
      <c r="AI511" s="350" t="s">
        <v>2268</v>
      </c>
      <c r="AJ511" s="350">
        <v>1805101</v>
      </c>
      <c r="AK511" s="350">
        <v>5783110</v>
      </c>
      <c r="AL511" s="350">
        <v>0</v>
      </c>
      <c r="AM511" s="351">
        <v>5</v>
      </c>
      <c r="AN511" s="350">
        <v>21</v>
      </c>
      <c r="AO511" s="9">
        <v>0</v>
      </c>
      <c r="AP511" s="9">
        <v>1</v>
      </c>
      <c r="AQ511" s="9">
        <v>0</v>
      </c>
      <c r="AR511" s="9">
        <v>0</v>
      </c>
      <c r="AX511" s="9" t="s">
        <v>664</v>
      </c>
    </row>
    <row r="512" spans="1:50" ht="25.5">
      <c r="A512" s="211">
        <f t="shared" si="4936"/>
        <v>0</v>
      </c>
      <c r="B512" s="18" t="s">
        <v>1158</v>
      </c>
      <c r="C512" s="218" t="str">
        <f t="shared" ref="C512" si="5531">C511</f>
        <v>Minor Must</v>
      </c>
      <c r="D512" s="44" t="str">
        <f t="shared" ref="D512" si="5532">D511</f>
        <v>FV. 2.1.1</v>
      </c>
      <c r="E512" s="19" t="str">
        <f>Labels!$C$103</f>
        <v>Answer 1 / Comment</v>
      </c>
      <c r="F512" s="62" t="str">
        <f>$AI$456</f>
        <v>FV. 2.1.1 -Yes</v>
      </c>
      <c r="G512" s="46" t="s">
        <v>2826</v>
      </c>
      <c r="H512" s="20" t="str">
        <f t="shared" ref="H512:H513" si="5533">H511</f>
        <v/>
      </c>
      <c r="I512" s="20" t="str">
        <f t="shared" ref="I512:I513" si="5534">I511</f>
        <v/>
      </c>
      <c r="J512" s="20" t="str">
        <f t="shared" ref="J512:J513" si="5535">J511</f>
        <v/>
      </c>
      <c r="K512" s="20" t="str">
        <f t="shared" ref="K512:K513" si="5536">K511</f>
        <v>X</v>
      </c>
      <c r="L512" s="28" t="str">
        <f t="shared" ref="L512" si="5537">L511</f>
        <v/>
      </c>
      <c r="M512" s="21"/>
      <c r="N512" s="22" t="str">
        <f t="shared" ref="N512:N513" si="5538">LEFT(F512,FIND(" -",F512)-1)</f>
        <v>FV. 2.1.1</v>
      </c>
      <c r="O512" s="22" t="str">
        <f t="shared" ref="O512" si="5539">IF(ISERR(N512),D511,N512)</f>
        <v>FV. 2.1.1</v>
      </c>
      <c r="P512" s="22" t="str">
        <f t="shared" ref="P512:P513" si="5540">TRIM(F512&amp;"")</f>
        <v>FV. 2.1.1 -Yes</v>
      </c>
      <c r="Q512" s="22" t="str">
        <f t="shared" ref="Q512:Q513" si="5541">TRIM(G512&amp;"")</f>
        <v>None</v>
      </c>
      <c r="R512" s="9">
        <f t="shared" ref="R512:R513" si="5542">VLOOKUP(F512,$AI$2:$AM$5000,5,FALSE)</f>
        <v>2</v>
      </c>
      <c r="S512" s="9">
        <f t="shared" ref="S512:S513" si="5543">IF(ISNA(R512),0,R512)</f>
        <v>2</v>
      </c>
      <c r="T512" s="9">
        <f t="shared" ref="T512:T513" si="5544">VLOOKUP(F512,$AI$2:$AL$5000,4,FALSE)</f>
        <v>2</v>
      </c>
      <c r="U512" s="9">
        <f t="shared" ref="U512:U513" si="5545">IF(ISNA(T512),0,T512)</f>
        <v>2</v>
      </c>
      <c r="X512" s="9">
        <f t="shared" ref="X512:X513" si="5546">VLOOKUP(F512,$AI$2:$AL$5000,3,FALSE)</f>
        <v>5783047</v>
      </c>
      <c r="Y512" s="348"/>
      <c r="Z512" s="9">
        <f>SUM(Y$7:Y512)</f>
        <v>0</v>
      </c>
      <c r="AC512" s="349">
        <f t="shared" ref="AC512" si="5547">IF(ISNA(VLOOKUP(F512,$AI$2:$AS$5000,11,FALSE)),"", VLOOKUP(F512,$AI$2:$AS$5000,11,FALSE))</f>
        <v>0</v>
      </c>
      <c r="AI512" s="350" t="s">
        <v>2269</v>
      </c>
      <c r="AJ512" s="350">
        <v>1805101</v>
      </c>
      <c r="AK512" s="350">
        <v>5783109</v>
      </c>
      <c r="AL512" s="350">
        <v>2</v>
      </c>
      <c r="AM512" s="351">
        <v>2</v>
      </c>
      <c r="AN512" s="350">
        <v>21</v>
      </c>
      <c r="AO512" s="9">
        <v>1</v>
      </c>
      <c r="AP512" s="9">
        <v>0</v>
      </c>
      <c r="AQ512" s="9">
        <v>0</v>
      </c>
      <c r="AR512" s="9">
        <v>0</v>
      </c>
    </row>
    <row r="513" spans="1:50" ht="26.25" thickBot="1">
      <c r="A513" s="211">
        <f t="shared" si="4936"/>
        <v>0</v>
      </c>
      <c r="B513" s="23" t="str">
        <f t="shared" ref="B513:D513" si="5548">B511</f>
        <v>GGFV52FA</v>
      </c>
      <c r="C513" s="219" t="str">
        <f t="shared" si="5548"/>
        <v>Minor Must</v>
      </c>
      <c r="D513" s="45" t="str">
        <f t="shared" si="5548"/>
        <v>FV. 2.1.1</v>
      </c>
      <c r="E513" s="24" t="str">
        <f>Labels!$C$104</f>
        <v>Answer 2 / Evidence</v>
      </c>
      <c r="F513" s="221"/>
      <c r="G513" s="222"/>
      <c r="H513" s="25" t="str">
        <f t="shared" si="5533"/>
        <v/>
      </c>
      <c r="I513" s="25" t="str">
        <f t="shared" si="5534"/>
        <v/>
      </c>
      <c r="J513" s="25" t="str">
        <f t="shared" si="5535"/>
        <v/>
      </c>
      <c r="K513" s="25" t="str">
        <f t="shared" si="5536"/>
        <v>X</v>
      </c>
      <c r="L513" s="27" t="str">
        <f t="shared" ref="L513" si="5549">L511</f>
        <v/>
      </c>
      <c r="M513" s="21"/>
      <c r="N513" s="22" t="e">
        <f t="shared" si="5538"/>
        <v>#VALUE!</v>
      </c>
      <c r="O513" s="22" t="str">
        <f t="shared" ref="O513" si="5550">IF(ISERR(N513),D511,N513)</f>
        <v>FV. 2.1.1</v>
      </c>
      <c r="P513" s="22" t="str">
        <f t="shared" si="5540"/>
        <v/>
      </c>
      <c r="Q513" s="22" t="str">
        <f t="shared" si="5541"/>
        <v/>
      </c>
      <c r="R513" s="9" t="e">
        <f t="shared" si="5542"/>
        <v>#N/A</v>
      </c>
      <c r="S513" s="9">
        <f t="shared" si="5543"/>
        <v>0</v>
      </c>
      <c r="T513" s="9" t="e">
        <f t="shared" si="5544"/>
        <v>#N/A</v>
      </c>
      <c r="U513" s="9">
        <f t="shared" si="5545"/>
        <v>0</v>
      </c>
      <c r="V513" s="9">
        <f t="shared" ref="V513" si="5551">IF(U513=0,U512,U513)</f>
        <v>2</v>
      </c>
      <c r="W513" s="346">
        <v>2</v>
      </c>
      <c r="X513" s="9" t="e">
        <f t="shared" si="5546"/>
        <v>#N/A</v>
      </c>
      <c r="Y513" s="348"/>
      <c r="Z513" s="9">
        <f>SUM(Y$7:Y513)</f>
        <v>0</v>
      </c>
      <c r="AE513" s="9">
        <f t="shared" ref="AE513" si="5552">MIN(AH513,V513)</f>
        <v>2</v>
      </c>
      <c r="AH513" s="9">
        <v>2</v>
      </c>
      <c r="AI513" s="350" t="s">
        <v>2270</v>
      </c>
      <c r="AJ513" s="350">
        <v>1805102</v>
      </c>
      <c r="AK513" s="350">
        <v>5783114</v>
      </c>
      <c r="AL513" s="350">
        <v>0</v>
      </c>
      <c r="AM513" s="351">
        <v>6</v>
      </c>
      <c r="AN513" s="350">
        <v>21</v>
      </c>
      <c r="AO513" s="9">
        <v>1</v>
      </c>
      <c r="AP513" s="9">
        <v>0</v>
      </c>
      <c r="AQ513" s="9">
        <v>1</v>
      </c>
      <c r="AR513" s="9">
        <v>0</v>
      </c>
      <c r="AU513" s="9">
        <v>0</v>
      </c>
      <c r="AV513" s="9">
        <f>U512</f>
        <v>2</v>
      </c>
    </row>
    <row r="514" spans="1:50" ht="25.5">
      <c r="A514" s="211">
        <f t="shared" si="4936"/>
        <v>0</v>
      </c>
      <c r="B514" s="67" t="s">
        <v>1158</v>
      </c>
      <c r="C514" s="142" t="s">
        <v>1094</v>
      </c>
      <c r="D514" s="43" t="s">
        <v>2711</v>
      </c>
      <c r="E514" s="217" t="str">
        <f>Labels!$C$54</f>
        <v>Control Point</v>
      </c>
      <c r="F514" s="26" t="s">
        <v>2712</v>
      </c>
      <c r="G514" s="30" t="str">
        <f>IF(OR(ISERR(P515),ISERR(P516),ISERR(Q515),ISERR(Q516)),Labels!$C$94,Q514)</f>
        <v>Input Accepted</v>
      </c>
      <c r="H514" s="15" t="str">
        <f t="shared" ref="H514" si="5553">IF(F515&lt;&gt;"",IF(TRIM(VLOOKUP(F515,$AI$2:$AR$5000,8,FALSE))="1","X",""),"")</f>
        <v/>
      </c>
      <c r="I514" s="15" t="str">
        <f t="shared" ref="I514" si="5554">IF(F515&lt;&gt;"",IF(TRIM(VLOOKUP(F515,$AI$2:$AR$5000,9,FALSE))="1","X",""),"")</f>
        <v/>
      </c>
      <c r="J514" s="15" t="str">
        <f t="shared" ref="J514" si="5555">IF(TRIM(""&amp;G516)&lt;&gt;"","X","")</f>
        <v/>
      </c>
      <c r="K514" s="15" t="str">
        <f t="shared" ref="K514" si="5556">IF(TRIM(""&amp;G515)&lt;&gt;"","X","")</f>
        <v>X</v>
      </c>
      <c r="L514" s="31" t="str">
        <f>IF(G514&lt;&gt;Labels!$C$92,"X","")</f>
        <v/>
      </c>
      <c r="M514" s="16"/>
      <c r="N514" s="17">
        <v>1805080</v>
      </c>
      <c r="O514" s="17">
        <v>15573</v>
      </c>
      <c r="P514" s="17"/>
      <c r="Q514" s="22" t="str">
        <f>IF(F515="",Labels!$C$93,R514)</f>
        <v>Input Accepted</v>
      </c>
      <c r="R514" s="9" t="str">
        <f t="shared" ref="R514" si="5557"><![CDATA[IF(OR(O515&""<>D514&"",O516&""<>D514&""),"You are not allowed to copy cells in the answer column. Press Ctrl-z immediately to attempt to fix this error.",S514)]]></f>
        <v>Input Accepted</v>
      </c>
      <c r="S514" s="9" t="str">
        <f>IF(AND(OR(H514="X",S515=6,C514=Labels!$C$49,C514=Labels!$C$46,AX514="Y"),Q515=""),Labels!$C$95,T514)</f>
        <v>Input Accepted</v>
      </c>
      <c r="T514" s="345" t="str">
        <f>IF(OR(S516=6,AND(S516&gt;0,S515=6)),Labels!$C$96,IF(S516=1,Labels!$C$143,U514))</f>
        <v>Input Accepted</v>
      </c>
      <c r="U514" s="9" t="str">
        <f>IF(AND(S516&gt;0,U516&lt;=U515),Labels!C$97,V514)</f>
        <v>Input Accepted</v>
      </c>
      <c r="V514" s="9" t="str">
        <f>IF(AND(S516&gt;0,Q516=""),Labels!$C$98,W514)</f>
        <v>Input Accepted</v>
      </c>
      <c r="W514" s="9" t="str">
        <f>IF(AND(S516=0,Q516&lt;&gt;""),Labels!$C$99,Labels!$C$92)</f>
        <v>Input Accepted</v>
      </c>
      <c r="Y514" s="9">
        <f t="shared" ref="Y514" si="5558">IF(H514="X",1,0)</f>
        <v>0</v>
      </c>
      <c r="Z514" s="9">
        <f>SUM(Y$7:Y514)</f>
        <v>0</v>
      </c>
      <c r="AA514" s="9" t="str">
        <f t="shared" ref="AA514" si="5559">Q515</f>
        <v>None</v>
      </c>
      <c r="AB514" s="9">
        <f t="shared" ref="AB514" si="5560">VLOOKUP(P515,$AI$2:$AN$5000,6,FALSE)</f>
        <v>21</v>
      </c>
      <c r="AC514" s="9" t="str">
        <f t="shared" ref="AC514" si="5561">Q516</f>
        <v/>
      </c>
      <c r="AD514" s="9">
        <f t="shared" ref="AD514" si="5562">IF(TRIM(F515)="",1,0)</f>
        <v>0</v>
      </c>
      <c r="AF514" s="346">
        <f t="shared" ref="AF514" si="5563">SUM($AD$7:$AD$5000)</f>
        <v>0</v>
      </c>
      <c r="AG514" s="9">
        <f>IF(AND(H514="X",C514=Labels!C556),1,0)</f>
        <v>0</v>
      </c>
      <c r="AI514" s="350" t="s">
        <v>2271</v>
      </c>
      <c r="AJ514" s="350">
        <v>1805102</v>
      </c>
      <c r="AK514" s="350">
        <v>5783113</v>
      </c>
      <c r="AL514" s="350">
        <v>0</v>
      </c>
      <c r="AM514" s="351">
        <v>5</v>
      </c>
      <c r="AN514" s="350">
        <v>21</v>
      </c>
      <c r="AO514" s="9">
        <v>0</v>
      </c>
      <c r="AP514" s="9">
        <v>1</v>
      </c>
      <c r="AQ514" s="9">
        <v>0</v>
      </c>
      <c r="AR514" s="9">
        <v>0</v>
      </c>
      <c r="AX514" s="9" t="s">
        <v>664</v>
      </c>
    </row>
    <row r="515" spans="1:50" ht="25.5">
      <c r="A515" s="211">
        <f t="shared" si="4936"/>
        <v>0</v>
      </c>
      <c r="B515" s="18" t="s">
        <v>1158</v>
      </c>
      <c r="C515" s="218" t="str">
        <f t="shared" ref="C515" si="5564">C514</f>
        <v>Minor Must</v>
      </c>
      <c r="D515" s="44" t="str">
        <f t="shared" ref="D515" si="5565">D514</f>
        <v>FV. 2.1.2</v>
      </c>
      <c r="E515" s="19" t="str">
        <f>Labels!$C$103</f>
        <v>Answer 1 / Comment</v>
      </c>
      <c r="F515" s="62" t="str">
        <f>$AI$459</f>
        <v>FV. 2.1.2 -Yes</v>
      </c>
      <c r="G515" s="46" t="s">
        <v>2826</v>
      </c>
      <c r="H515" s="20" t="str">
        <f t="shared" ref="H515:H516" si="5566">H514</f>
        <v/>
      </c>
      <c r="I515" s="20" t="str">
        <f t="shared" ref="I515:I516" si="5567">I514</f>
        <v/>
      </c>
      <c r="J515" s="20" t="str">
        <f t="shared" ref="J515:J516" si="5568">J514</f>
        <v/>
      </c>
      <c r="K515" s="20" t="str">
        <f t="shared" ref="K515:K516" si="5569">K514</f>
        <v>X</v>
      </c>
      <c r="L515" s="28" t="str">
        <f t="shared" ref="L515" si="5570">L514</f>
        <v/>
      </c>
      <c r="M515" s="21"/>
      <c r="N515" s="22" t="str">
        <f t="shared" ref="N515:N516" si="5571">LEFT(F515,FIND(" -",F515)-1)</f>
        <v>FV. 2.1.2</v>
      </c>
      <c r="O515" s="22" t="str">
        <f t="shared" ref="O515" si="5572">IF(ISERR(N515),D514,N515)</f>
        <v>FV. 2.1.2</v>
      </c>
      <c r="P515" s="22" t="str">
        <f t="shared" ref="P515:P516" si="5573">TRIM(F515&amp;"")</f>
        <v>FV. 2.1.2 -Yes</v>
      </c>
      <c r="Q515" s="22" t="str">
        <f t="shared" ref="Q515:Q516" si="5574">TRIM(G515&amp;"")</f>
        <v>None</v>
      </c>
      <c r="R515" s="9">
        <f t="shared" ref="R515:R516" si="5575">VLOOKUP(F515,$AI$2:$AM$5000,5,FALSE)</f>
        <v>2</v>
      </c>
      <c r="S515" s="9">
        <f t="shared" ref="S515:S516" si="5576">IF(ISNA(R515),0,R515)</f>
        <v>2</v>
      </c>
      <c r="T515" s="9">
        <f t="shared" ref="T515:T516" si="5577">VLOOKUP(F515,$AI$2:$AL$5000,4,FALSE)</f>
        <v>2</v>
      </c>
      <c r="U515" s="9">
        <f t="shared" ref="U515:U516" si="5578">IF(ISNA(T515),0,T515)</f>
        <v>2</v>
      </c>
      <c r="X515" s="9">
        <f t="shared" ref="X515:X516" si="5579">VLOOKUP(F515,$AI$2:$AL$5000,3,FALSE)</f>
        <v>5783050</v>
      </c>
      <c r="Y515" s="348"/>
      <c r="Z515" s="9">
        <f>SUM(Y$7:Y515)</f>
        <v>0</v>
      </c>
      <c r="AC515" s="349">
        <f t="shared" ref="AC515" si="5580">IF(ISNA(VLOOKUP(F515,$AI$2:$AS$5000,11,FALSE)),"", VLOOKUP(F515,$AI$2:$AS$5000,11,FALSE))</f>
        <v>0</v>
      </c>
      <c r="AI515" s="350" t="s">
        <v>2272</v>
      </c>
      <c r="AJ515" s="350">
        <v>1805102</v>
      </c>
      <c r="AK515" s="350">
        <v>5783112</v>
      </c>
      <c r="AL515" s="350">
        <v>2</v>
      </c>
      <c r="AM515" s="351">
        <v>2</v>
      </c>
      <c r="AN515" s="350">
        <v>21</v>
      </c>
      <c r="AO515" s="9">
        <v>1</v>
      </c>
      <c r="AP515" s="9">
        <v>0</v>
      </c>
      <c r="AQ515" s="9">
        <v>0</v>
      </c>
      <c r="AR515" s="9">
        <v>0</v>
      </c>
    </row>
    <row r="516" spans="1:50" ht="26.25" thickBot="1">
      <c r="A516" s="211">
        <f t="shared" si="4936"/>
        <v>0</v>
      </c>
      <c r="B516" s="23" t="str">
        <f t="shared" ref="B516:D516" si="5581">B514</f>
        <v>GGFV52FA</v>
      </c>
      <c r="C516" s="219" t="str">
        <f t="shared" si="5581"/>
        <v>Minor Must</v>
      </c>
      <c r="D516" s="45" t="str">
        <f t="shared" si="5581"/>
        <v>FV. 2.1.2</v>
      </c>
      <c r="E516" s="24" t="str">
        <f>Labels!$C$104</f>
        <v>Answer 2 / Evidence</v>
      </c>
      <c r="F516" s="221"/>
      <c r="G516" s="222"/>
      <c r="H516" s="25" t="str">
        <f t="shared" si="5566"/>
        <v/>
      </c>
      <c r="I516" s="25" t="str">
        <f t="shared" si="5567"/>
        <v/>
      </c>
      <c r="J516" s="25" t="str">
        <f t="shared" si="5568"/>
        <v/>
      </c>
      <c r="K516" s="25" t="str">
        <f t="shared" si="5569"/>
        <v>X</v>
      </c>
      <c r="L516" s="27" t="str">
        <f t="shared" ref="L516" si="5582">L514</f>
        <v/>
      </c>
      <c r="M516" s="21"/>
      <c r="N516" s="22" t="e">
        <f t="shared" si="5571"/>
        <v>#VALUE!</v>
      </c>
      <c r="O516" s="22" t="str">
        <f t="shared" ref="O516" si="5583">IF(ISERR(N516),D514,N516)</f>
        <v>FV. 2.1.2</v>
      </c>
      <c r="P516" s="22" t="str">
        <f t="shared" si="5573"/>
        <v/>
      </c>
      <c r="Q516" s="22" t="str">
        <f t="shared" si="5574"/>
        <v/>
      </c>
      <c r="R516" s="9" t="e">
        <f t="shared" si="5575"/>
        <v>#N/A</v>
      </c>
      <c r="S516" s="9">
        <f t="shared" si="5576"/>
        <v>0</v>
      </c>
      <c r="T516" s="9" t="e">
        <f t="shared" si="5577"/>
        <v>#N/A</v>
      </c>
      <c r="U516" s="9">
        <f t="shared" si="5578"/>
        <v>0</v>
      </c>
      <c r="V516" s="9">
        <f t="shared" ref="V516" si="5584">IF(U516=0,U515,U516)</f>
        <v>2</v>
      </c>
      <c r="W516" s="346">
        <v>2</v>
      </c>
      <c r="X516" s="9" t="e">
        <f t="shared" si="5579"/>
        <v>#N/A</v>
      </c>
      <c r="Y516" s="348"/>
      <c r="Z516" s="9">
        <f>SUM(Y$7:Y516)</f>
        <v>0</v>
      </c>
      <c r="AE516" s="9">
        <f t="shared" ref="AE516" si="5585">MIN(AH516,V516)</f>
        <v>2</v>
      </c>
      <c r="AH516" s="9">
        <v>2</v>
      </c>
      <c r="AI516" s="350" t="s">
        <v>2273</v>
      </c>
      <c r="AJ516" s="350">
        <v>1805103</v>
      </c>
      <c r="AK516" s="350">
        <v>5783117</v>
      </c>
      <c r="AL516" s="350">
        <v>0</v>
      </c>
      <c r="AM516" s="351">
        <v>6</v>
      </c>
      <c r="AN516" s="350">
        <v>21</v>
      </c>
      <c r="AO516" s="9">
        <v>1</v>
      </c>
      <c r="AP516" s="9">
        <v>0</v>
      </c>
      <c r="AQ516" s="9">
        <v>1</v>
      </c>
      <c r="AR516" s="9">
        <v>0</v>
      </c>
      <c r="AU516" s="9">
        <v>0</v>
      </c>
      <c r="AV516" s="9">
        <f>U515</f>
        <v>2</v>
      </c>
    </row>
    <row r="517" spans="1:50" ht="38.25">
      <c r="A517" s="211">
        <f t="shared" si="4936"/>
        <v>0</v>
      </c>
      <c r="B517" s="67" t="s">
        <v>1158</v>
      </c>
      <c r="C517" s="142" t="s">
        <v>407</v>
      </c>
      <c r="D517" s="43" t="s">
        <v>2713</v>
      </c>
      <c r="E517" s="217" t="str">
        <f>Labels!$C$54</f>
        <v>Control Point</v>
      </c>
      <c r="F517" s="26" t="s">
        <v>2714</v>
      </c>
      <c r="G517" s="30" t="str">
        <f>IF(OR(ISERR(P518),ISERR(P519),ISERR(Q518),ISERR(Q519)),Labels!$C$94,Q517)</f>
        <v>Input Accepted</v>
      </c>
      <c r="H517" s="15" t="str">
        <f t="shared" ref="H517" si="5586">IF(F518&lt;&gt;"",IF(TRIM(VLOOKUP(F518,$AI$2:$AR$5000,8,FALSE))="1","X",""),"")</f>
        <v/>
      </c>
      <c r="I517" s="15" t="str">
        <f t="shared" ref="I517" si="5587">IF(F518&lt;&gt;"",IF(TRIM(VLOOKUP(F518,$AI$2:$AR$5000,9,FALSE))="1","X",""),"")</f>
        <v/>
      </c>
      <c r="J517" s="15" t="str">
        <f t="shared" ref="J517" si="5588">IF(TRIM(""&amp;G519)&lt;&gt;"","X","")</f>
        <v/>
      </c>
      <c r="K517" s="15" t="str">
        <f t="shared" ref="K517" si="5589">IF(TRIM(""&amp;G518)&lt;&gt;"","X","")</f>
        <v>X</v>
      </c>
      <c r="L517" s="31" t="str">
        <f>IF(G517&lt;&gt;Labels!$C$92,"X","")</f>
        <v/>
      </c>
      <c r="M517" s="16"/>
      <c r="N517" s="17">
        <v>1805081</v>
      </c>
      <c r="O517" s="17">
        <v>15573</v>
      </c>
      <c r="P517" s="17"/>
      <c r="Q517" s="22" t="str">
        <f>IF(F518="",Labels!$C$93,R517)</f>
        <v>Input Accepted</v>
      </c>
      <c r="R517" s="9" t="str">
        <f t="shared" ref="R517" si="5590"><![CDATA[IF(OR(O518&""<>D517&"",O519&""<>D517&""),"You are not allowed to copy cells in the answer column. Press Ctrl-z immediately to attempt to fix this error.",S517)]]></f>
        <v>Input Accepted</v>
      </c>
      <c r="S517" s="9" t="str">
        <f>IF(AND(OR(H517="X",S518=6,C517=Labels!$C$49,C517=Labels!$C$46,AX517="Y"),Q518=""),Labels!$C$95,T517)</f>
        <v>Input Accepted</v>
      </c>
      <c r="T517" s="345" t="str">
        <f>IF(OR(S519=6,AND(S519&gt;0,S518=6)),Labels!$C$96,IF(S519=1,Labels!$C$143,U517))</f>
        <v>Input Accepted</v>
      </c>
      <c r="U517" s="9" t="str">
        <f>IF(AND(S519&gt;0,U519&lt;=U518),Labels!C$97,V517)</f>
        <v>Input Accepted</v>
      </c>
      <c r="V517" s="9" t="str">
        <f>IF(AND(S519&gt;0,Q519=""),Labels!$C$98,W517)</f>
        <v>Input Accepted</v>
      </c>
      <c r="W517" s="9" t="str">
        <f>IF(AND(S519=0,Q519&lt;&gt;""),Labels!$C$99,Labels!$C$92)</f>
        <v>Input Accepted</v>
      </c>
      <c r="Y517" s="9">
        <f t="shared" ref="Y517" si="5591">IF(H517="X",1,0)</f>
        <v>0</v>
      </c>
      <c r="Z517" s="9">
        <f>SUM(Y$7:Y517)</f>
        <v>0</v>
      </c>
      <c r="AA517" s="9" t="str">
        <f t="shared" ref="AA517" si="5592">Q518</f>
        <v>None</v>
      </c>
      <c r="AB517" s="9">
        <f t="shared" ref="AB517" si="5593">VLOOKUP(P518,$AI$2:$AN$5000,6,FALSE)</f>
        <v>21</v>
      </c>
      <c r="AC517" s="9" t="str">
        <f t="shared" ref="AC517" si="5594">Q519</f>
        <v/>
      </c>
      <c r="AD517" s="9">
        <f t="shared" ref="AD517" si="5595">IF(TRIM(F518)="",1,0)</f>
        <v>0</v>
      </c>
      <c r="AF517" s="346">
        <f t="shared" ref="AF517" si="5596">SUM($AD$7:$AD$5000)</f>
        <v>0</v>
      </c>
      <c r="AG517" s="9">
        <f>IF(AND(H517="X",C517=Labels!C559),1,0)</f>
        <v>0</v>
      </c>
      <c r="AI517" s="350" t="s">
        <v>2274</v>
      </c>
      <c r="AJ517" s="350">
        <v>1805103</v>
      </c>
      <c r="AK517" s="350">
        <v>5783116</v>
      </c>
      <c r="AL517" s="350">
        <v>0</v>
      </c>
      <c r="AM517" s="351">
        <v>5</v>
      </c>
      <c r="AN517" s="350">
        <v>21</v>
      </c>
      <c r="AO517" s="9">
        <v>0</v>
      </c>
      <c r="AP517" s="9">
        <v>1</v>
      </c>
      <c r="AQ517" s="9">
        <v>0</v>
      </c>
      <c r="AR517" s="9">
        <v>0</v>
      </c>
      <c r="AX517" s="9" t="s">
        <v>664</v>
      </c>
    </row>
    <row r="518" spans="1:50" ht="25.5">
      <c r="A518" s="211">
        <f t="shared" si="4936"/>
        <v>0</v>
      </c>
      <c r="B518" s="18" t="s">
        <v>1158</v>
      </c>
      <c r="C518" s="218" t="str">
        <f t="shared" ref="C518" si="5597">C517</f>
        <v>Recommended</v>
      </c>
      <c r="D518" s="44" t="str">
        <f t="shared" ref="D518" si="5598">D517</f>
        <v>FV. 3.1</v>
      </c>
      <c r="E518" s="19" t="str">
        <f>Labels!$C$103</f>
        <v>Answer 1 / Comment</v>
      </c>
      <c r="F518" s="62" t="str">
        <f>$AI$462</f>
        <v>FV. 3.1 -Yes</v>
      </c>
      <c r="G518" s="46" t="s">
        <v>2826</v>
      </c>
      <c r="H518" s="20" t="str">
        <f t="shared" ref="H518:H519" si="5599">H517</f>
        <v/>
      </c>
      <c r="I518" s="20" t="str">
        <f t="shared" ref="I518:I519" si="5600">I517</f>
        <v/>
      </c>
      <c r="J518" s="20" t="str">
        <f t="shared" ref="J518:J519" si="5601">J517</f>
        <v/>
      </c>
      <c r="K518" s="20" t="str">
        <f t="shared" ref="K518:K519" si="5602">K517</f>
        <v>X</v>
      </c>
      <c r="L518" s="28" t="str">
        <f t="shared" ref="L518" si="5603">L517</f>
        <v/>
      </c>
      <c r="M518" s="21"/>
      <c r="N518" s="22" t="str">
        <f t="shared" ref="N518:N519" si="5604">LEFT(F518,FIND(" -",F518)-1)</f>
        <v>FV. 3.1</v>
      </c>
      <c r="O518" s="22" t="str">
        <f t="shared" ref="O518" si="5605">IF(ISERR(N518),D517,N518)</f>
        <v>FV. 3.1</v>
      </c>
      <c r="P518" s="22" t="str">
        <f t="shared" ref="P518:P519" si="5606">TRIM(F518&amp;"")</f>
        <v>FV. 3.1 -Yes</v>
      </c>
      <c r="Q518" s="22" t="str">
        <f t="shared" ref="Q518:Q519" si="5607">TRIM(G518&amp;"")</f>
        <v>None</v>
      </c>
      <c r="R518" s="9">
        <f t="shared" ref="R518:R519" si="5608">VLOOKUP(F518,$AI$2:$AM$5000,5,FALSE)</f>
        <v>2</v>
      </c>
      <c r="S518" s="9">
        <f t="shared" ref="S518:S519" si="5609">IF(ISNA(R518),0,R518)</f>
        <v>2</v>
      </c>
      <c r="T518" s="9">
        <f t="shared" ref="T518:T519" si="5610">VLOOKUP(F518,$AI$2:$AL$5000,4,FALSE)</f>
        <v>2</v>
      </c>
      <c r="U518" s="9">
        <f t="shared" ref="U518:U519" si="5611">IF(ISNA(T518),0,T518)</f>
        <v>2</v>
      </c>
      <c r="X518" s="9">
        <f t="shared" ref="X518:X519" si="5612">VLOOKUP(F518,$AI$2:$AL$5000,3,FALSE)</f>
        <v>5783053</v>
      </c>
      <c r="Y518" s="348"/>
      <c r="Z518" s="9">
        <f>SUM(Y$7:Y518)</f>
        <v>0</v>
      </c>
      <c r="AC518" s="349">
        <f t="shared" ref="AC518" si="5613">IF(ISNA(VLOOKUP(F518,$AI$2:$AS$5000,11,FALSE)),"", VLOOKUP(F518,$AI$2:$AS$5000,11,FALSE))</f>
        <v>0</v>
      </c>
      <c r="AI518" s="350" t="s">
        <v>2275</v>
      </c>
      <c r="AJ518" s="350">
        <v>1805103</v>
      </c>
      <c r="AK518" s="350">
        <v>5783115</v>
      </c>
      <c r="AL518" s="350">
        <v>2</v>
      </c>
      <c r="AM518" s="351">
        <v>2</v>
      </c>
      <c r="AN518" s="350">
        <v>21</v>
      </c>
      <c r="AO518" s="9">
        <v>1</v>
      </c>
      <c r="AP518" s="9">
        <v>0</v>
      </c>
      <c r="AQ518" s="9">
        <v>0</v>
      </c>
      <c r="AR518" s="9">
        <v>0</v>
      </c>
    </row>
    <row r="519" spans="1:50" ht="26.25" thickBot="1">
      <c r="A519" s="211">
        <f t="shared" si="4936"/>
        <v>0</v>
      </c>
      <c r="B519" s="23" t="str">
        <f t="shared" ref="B519:D519" si="5614">B517</f>
        <v>GGFV52FA</v>
      </c>
      <c r="C519" s="219" t="str">
        <f t="shared" si="5614"/>
        <v>Recommended</v>
      </c>
      <c r="D519" s="45" t="str">
        <f t="shared" si="5614"/>
        <v>FV. 3.1</v>
      </c>
      <c r="E519" s="24" t="str">
        <f>Labels!$C$104</f>
        <v>Answer 2 / Evidence</v>
      </c>
      <c r="F519" s="221"/>
      <c r="G519" s="222"/>
      <c r="H519" s="25" t="str">
        <f t="shared" si="5599"/>
        <v/>
      </c>
      <c r="I519" s="25" t="str">
        <f t="shared" si="5600"/>
        <v/>
      </c>
      <c r="J519" s="25" t="str">
        <f t="shared" si="5601"/>
        <v/>
      </c>
      <c r="K519" s="25" t="str">
        <f t="shared" si="5602"/>
        <v>X</v>
      </c>
      <c r="L519" s="27" t="str">
        <f t="shared" ref="L519" si="5615">L517</f>
        <v/>
      </c>
      <c r="M519" s="21"/>
      <c r="N519" s="22" t="e">
        <f t="shared" si="5604"/>
        <v>#VALUE!</v>
      </c>
      <c r="O519" s="22" t="str">
        <f t="shared" ref="O519" si="5616">IF(ISERR(N519),D517,N519)</f>
        <v>FV. 3.1</v>
      </c>
      <c r="P519" s="22" t="str">
        <f t="shared" si="5606"/>
        <v/>
      </c>
      <c r="Q519" s="22" t="str">
        <f t="shared" si="5607"/>
        <v/>
      </c>
      <c r="R519" s="9" t="e">
        <f t="shared" si="5608"/>
        <v>#N/A</v>
      </c>
      <c r="S519" s="9">
        <f t="shared" si="5609"/>
        <v>0</v>
      </c>
      <c r="T519" s="9" t="e">
        <f t="shared" si="5610"/>
        <v>#N/A</v>
      </c>
      <c r="U519" s="9">
        <f t="shared" si="5611"/>
        <v>0</v>
      </c>
      <c r="V519" s="9">
        <f t="shared" ref="V519" si="5617">IF(U519=0,U518,U519)</f>
        <v>2</v>
      </c>
      <c r="W519" s="346">
        <v>2</v>
      </c>
      <c r="X519" s="9" t="e">
        <f t="shared" si="5612"/>
        <v>#N/A</v>
      </c>
      <c r="Y519" s="348"/>
      <c r="Z519" s="9">
        <f>SUM(Y$7:Y519)</f>
        <v>0</v>
      </c>
      <c r="AE519" s="9">
        <f t="shared" ref="AE519" si="5618">MIN(AH519,V519)</f>
        <v>2</v>
      </c>
      <c r="AH519" s="9">
        <v>2</v>
      </c>
      <c r="AI519" s="350" t="s">
        <v>2276</v>
      </c>
      <c r="AJ519" s="350">
        <v>1805104</v>
      </c>
      <c r="AK519" s="350">
        <v>5783120</v>
      </c>
      <c r="AL519" s="350">
        <v>0</v>
      </c>
      <c r="AM519" s="351">
        <v>6</v>
      </c>
      <c r="AN519" s="350">
        <v>21</v>
      </c>
      <c r="AO519" s="9">
        <v>1</v>
      </c>
      <c r="AP519" s="9">
        <v>0</v>
      </c>
      <c r="AQ519" s="9">
        <v>1</v>
      </c>
      <c r="AR519" s="9">
        <v>0</v>
      </c>
      <c r="AU519" s="9">
        <v>0</v>
      </c>
      <c r="AV519" s="9">
        <f>U518</f>
        <v>2</v>
      </c>
    </row>
    <row r="520" spans="1:50" ht="63.75">
      <c r="A520" s="211">
        <f t="shared" si="4936"/>
        <v>0</v>
      </c>
      <c r="B520" s="67" t="s">
        <v>1158</v>
      </c>
      <c r="C520" s="142" t="s">
        <v>1093</v>
      </c>
      <c r="D520" s="43" t="s">
        <v>2715</v>
      </c>
      <c r="E520" s="217" t="str">
        <f>Labels!$C$54</f>
        <v>Control Point</v>
      </c>
      <c r="F520" s="26" t="s">
        <v>2716</v>
      </c>
      <c r="G520" s="30" t="str">
        <f>IF(OR(ISERR(P521),ISERR(P522),ISERR(Q521),ISERR(Q522)),Labels!$C$94,Q520)</f>
        <v>Input Accepted</v>
      </c>
      <c r="H520" s="15" t="str">
        <f t="shared" ref="H520" si="5619">IF(F521&lt;&gt;"",IF(TRIM(VLOOKUP(F521,$AI$2:$AR$5000,8,FALSE))="1","X",""),"")</f>
        <v/>
      </c>
      <c r="I520" s="15" t="str">
        <f t="shared" ref="I520" si="5620">IF(F521&lt;&gt;"",IF(TRIM(VLOOKUP(F521,$AI$2:$AR$5000,9,FALSE))="1","X",""),"")</f>
        <v/>
      </c>
      <c r="J520" s="15" t="str">
        <f t="shared" ref="J520" si="5621">IF(TRIM(""&amp;G522)&lt;&gt;"","X","")</f>
        <v/>
      </c>
      <c r="K520" s="15" t="str">
        <f t="shared" ref="K520" si="5622">IF(TRIM(""&amp;G521)&lt;&gt;"","X","")</f>
        <v>X</v>
      </c>
      <c r="L520" s="31" t="str">
        <f>IF(G520&lt;&gt;Labels!$C$92,"X","")</f>
        <v/>
      </c>
      <c r="M520" s="16"/>
      <c r="N520" s="17">
        <v>1805082</v>
      </c>
      <c r="O520" s="17">
        <v>15573</v>
      </c>
      <c r="P520" s="17"/>
      <c r="Q520" s="22" t="str">
        <f>IF(F521="",Labels!$C$93,R520)</f>
        <v>Input Accepted</v>
      </c>
      <c r="R520" s="9" t="str">
        <f t="shared" ref="R520" si="5623"><![CDATA[IF(OR(O521&""<>D520&"",O522&""<>D520&""),"You are not allowed to copy cells in the answer column. Press Ctrl-z immediately to attempt to fix this error.",S520)]]></f>
        <v>Input Accepted</v>
      </c>
      <c r="S520" s="9" t="str">
        <f>IF(AND(OR(H520="X",S521=6,C520=Labels!$C$49,C520=Labels!$C$46,AX520="Y"),Q521=""),Labels!$C$95,T520)</f>
        <v>Input Accepted</v>
      </c>
      <c r="T520" s="345" t="str">
        <f>IF(OR(S522=6,AND(S522&gt;0,S521=6)),Labels!$C$96,IF(S522=1,Labels!$C$143,U520))</f>
        <v>Input Accepted</v>
      </c>
      <c r="U520" s="9" t="str">
        <f>IF(AND(S522&gt;0,U522&lt;=U521),Labels!C$97,V520)</f>
        <v>Input Accepted</v>
      </c>
      <c r="V520" s="9" t="str">
        <f>IF(AND(S522&gt;0,Q522=""),Labels!$C$98,W520)</f>
        <v>Input Accepted</v>
      </c>
      <c r="W520" s="9" t="str">
        <f>IF(AND(S522=0,Q522&lt;&gt;""),Labels!$C$99,Labels!$C$92)</f>
        <v>Input Accepted</v>
      </c>
      <c r="Y520" s="9">
        <f t="shared" ref="Y520" si="5624">IF(H520="X",1,0)</f>
        <v>0</v>
      </c>
      <c r="Z520" s="9">
        <f>SUM(Y$7:Y520)</f>
        <v>0</v>
      </c>
      <c r="AA520" s="9" t="str">
        <f t="shared" ref="AA520" si="5625">Q521</f>
        <v>None</v>
      </c>
      <c r="AB520" s="9">
        <f t="shared" ref="AB520" si="5626">VLOOKUP(P521,$AI$2:$AN$5000,6,FALSE)</f>
        <v>21</v>
      </c>
      <c r="AC520" s="9" t="str">
        <f t="shared" ref="AC520" si="5627">Q522</f>
        <v/>
      </c>
      <c r="AD520" s="9">
        <f t="shared" ref="AD520" si="5628">IF(TRIM(F521)="",1,0)</f>
        <v>0</v>
      </c>
      <c r="AF520" s="346">
        <f t="shared" ref="AF520" si="5629">SUM($AD$7:$AD$5000)</f>
        <v>0</v>
      </c>
      <c r="AG520" s="9">
        <f>IF(AND(H520="X",C520=Labels!C562),1,0)</f>
        <v>0</v>
      </c>
      <c r="AI520" s="350" t="s">
        <v>2277</v>
      </c>
      <c r="AJ520" s="350">
        <v>1805104</v>
      </c>
      <c r="AK520" s="350">
        <v>5783119</v>
      </c>
      <c r="AL520" s="350">
        <v>0</v>
      </c>
      <c r="AM520" s="351">
        <v>5</v>
      </c>
      <c r="AN520" s="350">
        <v>21</v>
      </c>
      <c r="AO520" s="9">
        <v>0</v>
      </c>
      <c r="AP520" s="9">
        <v>1</v>
      </c>
      <c r="AQ520" s="9">
        <v>0</v>
      </c>
      <c r="AR520" s="9">
        <v>0</v>
      </c>
      <c r="AX520" s="9" t="s">
        <v>664</v>
      </c>
    </row>
    <row r="521" spans="1:50" ht="25.5">
      <c r="A521" s="211">
        <f t="shared" si="4936"/>
        <v>0</v>
      </c>
      <c r="B521" s="18" t="s">
        <v>1158</v>
      </c>
      <c r="C521" s="218" t="str">
        <f t="shared" ref="C521" si="5630">C520</f>
        <v>Major Must</v>
      </c>
      <c r="D521" s="44" t="str">
        <f t="shared" ref="D521" si="5631">D520</f>
        <v>FV. 3.2</v>
      </c>
      <c r="E521" s="19" t="str">
        <f>Labels!$C$103</f>
        <v>Answer 1 / Comment</v>
      </c>
      <c r="F521" s="62" t="str">
        <f>$AI$465</f>
        <v>FV. 3.2 -Yes</v>
      </c>
      <c r="G521" s="46" t="s">
        <v>2826</v>
      </c>
      <c r="H521" s="20" t="str">
        <f t="shared" ref="H521:H522" si="5632">H520</f>
        <v/>
      </c>
      <c r="I521" s="20" t="str">
        <f t="shared" ref="I521:I522" si="5633">I520</f>
        <v/>
      </c>
      <c r="J521" s="20" t="str">
        <f t="shared" ref="J521:J522" si="5634">J520</f>
        <v/>
      </c>
      <c r="K521" s="20" t="str">
        <f t="shared" ref="K521:K522" si="5635">K520</f>
        <v>X</v>
      </c>
      <c r="L521" s="28" t="str">
        <f t="shared" ref="L521" si="5636">L520</f>
        <v/>
      </c>
      <c r="M521" s="21"/>
      <c r="N521" s="22" t="str">
        <f t="shared" ref="N521:N522" si="5637">LEFT(F521,FIND(" -",F521)-1)</f>
        <v>FV. 3.2</v>
      </c>
      <c r="O521" s="22" t="str">
        <f t="shared" ref="O521" si="5638">IF(ISERR(N521),D520,N521)</f>
        <v>FV. 3.2</v>
      </c>
      <c r="P521" s="22" t="str">
        <f t="shared" ref="P521:P522" si="5639">TRIM(F521&amp;"")</f>
        <v>FV. 3.2 -Yes</v>
      </c>
      <c r="Q521" s="22" t="str">
        <f t="shared" ref="Q521:Q522" si="5640">TRIM(G521&amp;"")</f>
        <v>None</v>
      </c>
      <c r="R521" s="9">
        <f t="shared" ref="R521:R522" si="5641">VLOOKUP(F521,$AI$2:$AM$5000,5,FALSE)</f>
        <v>2</v>
      </c>
      <c r="S521" s="9">
        <f t="shared" ref="S521:S522" si="5642">IF(ISNA(R521),0,R521)</f>
        <v>2</v>
      </c>
      <c r="T521" s="9">
        <f t="shared" ref="T521:T522" si="5643">VLOOKUP(F521,$AI$2:$AL$5000,4,FALSE)</f>
        <v>2</v>
      </c>
      <c r="U521" s="9">
        <f t="shared" ref="U521:U522" si="5644">IF(ISNA(T521),0,T521)</f>
        <v>2</v>
      </c>
      <c r="X521" s="9">
        <f t="shared" ref="X521:X522" si="5645">VLOOKUP(F521,$AI$2:$AL$5000,3,FALSE)</f>
        <v>5783056</v>
      </c>
      <c r="Y521" s="348"/>
      <c r="Z521" s="9">
        <f>SUM(Y$7:Y521)</f>
        <v>0</v>
      </c>
      <c r="AC521" s="349">
        <f t="shared" ref="AC521" si="5646">IF(ISNA(VLOOKUP(F521,$AI$2:$AS$5000,11,FALSE)),"", VLOOKUP(F521,$AI$2:$AS$5000,11,FALSE))</f>
        <v>0</v>
      </c>
      <c r="AI521" s="350" t="s">
        <v>2278</v>
      </c>
      <c r="AJ521" s="350">
        <v>1805104</v>
      </c>
      <c r="AK521" s="350">
        <v>5783118</v>
      </c>
      <c r="AL521" s="350">
        <v>2</v>
      </c>
      <c r="AM521" s="351">
        <v>2</v>
      </c>
      <c r="AN521" s="350">
        <v>21</v>
      </c>
      <c r="AO521" s="9">
        <v>1</v>
      </c>
      <c r="AP521" s="9">
        <v>0</v>
      </c>
      <c r="AQ521" s="9">
        <v>0</v>
      </c>
      <c r="AR521" s="9">
        <v>0</v>
      </c>
    </row>
    <row r="522" spans="1:50" ht="26.25" thickBot="1">
      <c r="A522" s="211">
        <f t="shared" ref="A522:A585" si="5647">Z522</f>
        <v>0</v>
      </c>
      <c r="B522" s="23" t="str">
        <f t="shared" ref="B522:D522" si="5648">B520</f>
        <v>GGFV52FA</v>
      </c>
      <c r="C522" s="219" t="str">
        <f t="shared" si="5648"/>
        <v>Major Must</v>
      </c>
      <c r="D522" s="45" t="str">
        <f t="shared" si="5648"/>
        <v>FV. 3.2</v>
      </c>
      <c r="E522" s="24" t="str">
        <f>Labels!$C$104</f>
        <v>Answer 2 / Evidence</v>
      </c>
      <c r="F522" s="221"/>
      <c r="G522" s="222"/>
      <c r="H522" s="25" t="str">
        <f t="shared" si="5632"/>
        <v/>
      </c>
      <c r="I522" s="25" t="str">
        <f t="shared" si="5633"/>
        <v/>
      </c>
      <c r="J522" s="25" t="str">
        <f t="shared" si="5634"/>
        <v/>
      </c>
      <c r="K522" s="25" t="str">
        <f t="shared" si="5635"/>
        <v>X</v>
      </c>
      <c r="L522" s="27" t="str">
        <f t="shared" ref="L522" si="5649">L520</f>
        <v/>
      </c>
      <c r="M522" s="21"/>
      <c r="N522" s="22" t="e">
        <f t="shared" si="5637"/>
        <v>#VALUE!</v>
      </c>
      <c r="O522" s="22" t="str">
        <f t="shared" ref="O522" si="5650">IF(ISERR(N522),D520,N522)</f>
        <v>FV. 3.2</v>
      </c>
      <c r="P522" s="22" t="str">
        <f t="shared" si="5639"/>
        <v/>
      </c>
      <c r="Q522" s="22" t="str">
        <f t="shared" si="5640"/>
        <v/>
      </c>
      <c r="R522" s="9" t="e">
        <f t="shared" si="5641"/>
        <v>#N/A</v>
      </c>
      <c r="S522" s="9">
        <f t="shared" si="5642"/>
        <v>0</v>
      </c>
      <c r="T522" s="9" t="e">
        <f t="shared" si="5643"/>
        <v>#N/A</v>
      </c>
      <c r="U522" s="9">
        <f t="shared" si="5644"/>
        <v>0</v>
      </c>
      <c r="V522" s="9">
        <f t="shared" ref="V522" si="5651">IF(U522=0,U521,U522)</f>
        <v>2</v>
      </c>
      <c r="W522" s="346">
        <v>2</v>
      </c>
      <c r="X522" s="9" t="e">
        <f t="shared" si="5645"/>
        <v>#N/A</v>
      </c>
      <c r="Y522" s="348"/>
      <c r="Z522" s="9">
        <f>SUM(Y$7:Y522)</f>
        <v>0</v>
      </c>
      <c r="AE522" s="9">
        <f t="shared" ref="AE522" si="5652">MIN(AH522,V522)</f>
        <v>2</v>
      </c>
      <c r="AH522" s="9">
        <v>2</v>
      </c>
      <c r="AI522" s="350" t="s">
        <v>2279</v>
      </c>
      <c r="AJ522" s="350">
        <v>1805105</v>
      </c>
      <c r="AK522" s="350">
        <v>5783123</v>
      </c>
      <c r="AL522" s="350">
        <v>0</v>
      </c>
      <c r="AM522" s="351">
        <v>6</v>
      </c>
      <c r="AN522" s="350">
        <v>21</v>
      </c>
      <c r="AO522" s="9">
        <v>1</v>
      </c>
      <c r="AP522" s="9">
        <v>0</v>
      </c>
      <c r="AQ522" s="9">
        <v>1</v>
      </c>
      <c r="AR522" s="9">
        <v>0</v>
      </c>
      <c r="AU522" s="9">
        <v>0</v>
      </c>
      <c r="AV522" s="9">
        <f>U521</f>
        <v>2</v>
      </c>
    </row>
    <row r="523" spans="1:50" ht="38.25">
      <c r="A523" s="211">
        <f t="shared" si="5647"/>
        <v>0</v>
      </c>
      <c r="B523" s="67" t="s">
        <v>1158</v>
      </c>
      <c r="C523" s="142" t="s">
        <v>1094</v>
      </c>
      <c r="D523" s="43" t="s">
        <v>2717</v>
      </c>
      <c r="E523" s="217" t="str">
        <f>Labels!$C$54</f>
        <v>Control Point</v>
      </c>
      <c r="F523" s="26" t="s">
        <v>2718</v>
      </c>
      <c r="G523" s="30" t="str">
        <f>IF(OR(ISERR(P524),ISERR(P525),ISERR(Q524),ISERR(Q525)),Labels!$C$94,Q523)</f>
        <v>Input Accepted</v>
      </c>
      <c r="H523" s="15" t="str">
        <f t="shared" ref="H523" si="5653">IF(F524&lt;&gt;"",IF(TRIM(VLOOKUP(F524,$AI$2:$AR$5000,8,FALSE))="1","X",""),"")</f>
        <v/>
      </c>
      <c r="I523" s="15" t="str">
        <f t="shared" ref="I523" si="5654">IF(F524&lt;&gt;"",IF(TRIM(VLOOKUP(F524,$AI$2:$AR$5000,9,FALSE))="1","X",""),"")</f>
        <v/>
      </c>
      <c r="J523" s="15" t="str">
        <f t="shared" ref="J523" si="5655">IF(TRIM(""&amp;G525)&lt;&gt;"","X","")</f>
        <v/>
      </c>
      <c r="K523" s="15" t="str">
        <f t="shared" ref="K523" si="5656">IF(TRIM(""&amp;G524)&lt;&gt;"","X","")</f>
        <v>X</v>
      </c>
      <c r="L523" s="31" t="str">
        <f>IF(G523&lt;&gt;Labels!$C$92,"X","")</f>
        <v/>
      </c>
      <c r="M523" s="16"/>
      <c r="N523" s="17">
        <v>1805083</v>
      </c>
      <c r="O523" s="17">
        <v>15573</v>
      </c>
      <c r="P523" s="17"/>
      <c r="Q523" s="22" t="str">
        <f>IF(F524="",Labels!$C$93,R523)</f>
        <v>Input Accepted</v>
      </c>
      <c r="R523" s="9" t="str">
        <f t="shared" ref="R523" si="5657"><![CDATA[IF(OR(O524&""<>D523&"",O525&""<>D523&""),"You are not allowed to copy cells in the answer column. Press Ctrl-z immediately to attempt to fix this error.",S523)]]></f>
        <v>Input Accepted</v>
      </c>
      <c r="S523" s="9" t="str">
        <f>IF(AND(OR(H523="X",S524=6,C523=Labels!$C$49,C523=Labels!$C$46,AX523="Y"),Q524=""),Labels!$C$95,T523)</f>
        <v>Input Accepted</v>
      </c>
      <c r="T523" s="345" t="str">
        <f>IF(OR(S525=6,AND(S525&gt;0,S524=6)),Labels!$C$96,IF(S525=1,Labels!$C$143,U523))</f>
        <v>Input Accepted</v>
      </c>
      <c r="U523" s="9" t="str">
        <f>IF(AND(S525&gt;0,U525&lt;=U524),Labels!C$97,V523)</f>
        <v>Input Accepted</v>
      </c>
      <c r="V523" s="9" t="str">
        <f>IF(AND(S525&gt;0,Q525=""),Labels!$C$98,W523)</f>
        <v>Input Accepted</v>
      </c>
      <c r="W523" s="9" t="str">
        <f>IF(AND(S525=0,Q525&lt;&gt;""),Labels!$C$99,Labels!$C$92)</f>
        <v>Input Accepted</v>
      </c>
      <c r="Y523" s="9">
        <f t="shared" ref="Y523" si="5658">IF(H523="X",1,0)</f>
        <v>0</v>
      </c>
      <c r="Z523" s="9">
        <f>SUM(Y$7:Y523)</f>
        <v>0</v>
      </c>
      <c r="AA523" s="9" t="str">
        <f t="shared" ref="AA523" si="5659">Q524</f>
        <v>None</v>
      </c>
      <c r="AB523" s="9">
        <f t="shared" ref="AB523" si="5660">VLOOKUP(P524,$AI$2:$AN$5000,6,FALSE)</f>
        <v>21</v>
      </c>
      <c r="AC523" s="9" t="str">
        <f t="shared" ref="AC523" si="5661">Q525</f>
        <v/>
      </c>
      <c r="AD523" s="9">
        <f t="shared" ref="AD523" si="5662">IF(TRIM(F524)="",1,0)</f>
        <v>0</v>
      </c>
      <c r="AF523" s="346">
        <f t="shared" ref="AF523" si="5663">SUM($AD$7:$AD$5000)</f>
        <v>0</v>
      </c>
      <c r="AG523" s="9">
        <f>IF(AND(H523="X",C523=Labels!C565),1,0)</f>
        <v>0</v>
      </c>
      <c r="AI523" s="350" t="s">
        <v>2280</v>
      </c>
      <c r="AJ523" s="350">
        <v>1805105</v>
      </c>
      <c r="AK523" s="350">
        <v>5783122</v>
      </c>
      <c r="AL523" s="350">
        <v>0</v>
      </c>
      <c r="AM523" s="351">
        <v>5</v>
      </c>
      <c r="AN523" s="350">
        <v>21</v>
      </c>
      <c r="AO523" s="9">
        <v>0</v>
      </c>
      <c r="AP523" s="9">
        <v>1</v>
      </c>
      <c r="AQ523" s="9">
        <v>0</v>
      </c>
      <c r="AR523" s="9">
        <v>0</v>
      </c>
      <c r="AX523" s="9" t="s">
        <v>664</v>
      </c>
    </row>
    <row r="524" spans="1:50" ht="25.5">
      <c r="A524" s="211">
        <f t="shared" si="5647"/>
        <v>0</v>
      </c>
      <c r="B524" s="18" t="s">
        <v>1158</v>
      </c>
      <c r="C524" s="218" t="str">
        <f t="shared" ref="C524" si="5664">C523</f>
        <v>Minor Must</v>
      </c>
      <c r="D524" s="44" t="str">
        <f t="shared" ref="D524" si="5665">D523</f>
        <v>FV. 3.3</v>
      </c>
      <c r="E524" s="19" t="str">
        <f>Labels!$C$103</f>
        <v>Answer 1 / Comment</v>
      </c>
      <c r="F524" s="62" t="str">
        <f>$AI$468</f>
        <v>FV. 3.3 -Yes</v>
      </c>
      <c r="G524" s="46" t="s">
        <v>2826</v>
      </c>
      <c r="H524" s="20" t="str">
        <f t="shared" ref="H524:H525" si="5666">H523</f>
        <v/>
      </c>
      <c r="I524" s="20" t="str">
        <f t="shared" ref="I524:I525" si="5667">I523</f>
        <v/>
      </c>
      <c r="J524" s="20" t="str">
        <f t="shared" ref="J524:J525" si="5668">J523</f>
        <v/>
      </c>
      <c r="K524" s="20" t="str">
        <f t="shared" ref="K524:K525" si="5669">K523</f>
        <v>X</v>
      </c>
      <c r="L524" s="28" t="str">
        <f t="shared" ref="L524" si="5670">L523</f>
        <v/>
      </c>
      <c r="M524" s="21"/>
      <c r="N524" s="22" t="str">
        <f t="shared" ref="N524:N525" si="5671">LEFT(F524,FIND(" -",F524)-1)</f>
        <v>FV. 3.3</v>
      </c>
      <c r="O524" s="22" t="str">
        <f t="shared" ref="O524" si="5672">IF(ISERR(N524),D523,N524)</f>
        <v>FV. 3.3</v>
      </c>
      <c r="P524" s="22" t="str">
        <f t="shared" ref="P524:P525" si="5673">TRIM(F524&amp;"")</f>
        <v>FV. 3.3 -Yes</v>
      </c>
      <c r="Q524" s="22" t="str">
        <f t="shared" ref="Q524:Q525" si="5674">TRIM(G524&amp;"")</f>
        <v>None</v>
      </c>
      <c r="R524" s="9">
        <f t="shared" ref="R524:R525" si="5675">VLOOKUP(F524,$AI$2:$AM$5000,5,FALSE)</f>
        <v>2</v>
      </c>
      <c r="S524" s="9">
        <f t="shared" ref="S524:S525" si="5676">IF(ISNA(R524),0,R524)</f>
        <v>2</v>
      </c>
      <c r="T524" s="9">
        <f t="shared" ref="T524:T525" si="5677">VLOOKUP(F524,$AI$2:$AL$5000,4,FALSE)</f>
        <v>2</v>
      </c>
      <c r="U524" s="9">
        <f t="shared" ref="U524:U525" si="5678">IF(ISNA(T524),0,T524)</f>
        <v>2</v>
      </c>
      <c r="X524" s="9">
        <f t="shared" ref="X524:X525" si="5679">VLOOKUP(F524,$AI$2:$AL$5000,3,FALSE)</f>
        <v>5783059</v>
      </c>
      <c r="Y524" s="348"/>
      <c r="Z524" s="9">
        <f>SUM(Y$7:Y524)</f>
        <v>0</v>
      </c>
      <c r="AC524" s="349">
        <f t="shared" ref="AC524" si="5680">IF(ISNA(VLOOKUP(F524,$AI$2:$AS$5000,11,FALSE)),"", VLOOKUP(F524,$AI$2:$AS$5000,11,FALSE))</f>
        <v>0</v>
      </c>
      <c r="AI524" s="350" t="s">
        <v>2281</v>
      </c>
      <c r="AJ524" s="350">
        <v>1805105</v>
      </c>
      <c r="AK524" s="350">
        <v>5783121</v>
      </c>
      <c r="AL524" s="350">
        <v>2</v>
      </c>
      <c r="AM524" s="351">
        <v>2</v>
      </c>
      <c r="AN524" s="350">
        <v>21</v>
      </c>
      <c r="AO524" s="9">
        <v>1</v>
      </c>
      <c r="AP524" s="9">
        <v>0</v>
      </c>
      <c r="AQ524" s="9">
        <v>0</v>
      </c>
      <c r="AR524" s="9">
        <v>0</v>
      </c>
    </row>
    <row r="525" spans="1:50" ht="26.25" thickBot="1">
      <c r="A525" s="211">
        <f t="shared" si="5647"/>
        <v>0</v>
      </c>
      <c r="B525" s="23" t="str">
        <f t="shared" ref="B525:D525" si="5681">B523</f>
        <v>GGFV52FA</v>
      </c>
      <c r="C525" s="219" t="str">
        <f t="shared" si="5681"/>
        <v>Minor Must</v>
      </c>
      <c r="D525" s="45" t="str">
        <f t="shared" si="5681"/>
        <v>FV. 3.3</v>
      </c>
      <c r="E525" s="24" t="str">
        <f>Labels!$C$104</f>
        <v>Answer 2 / Evidence</v>
      </c>
      <c r="F525" s="221"/>
      <c r="G525" s="222"/>
      <c r="H525" s="25" t="str">
        <f t="shared" si="5666"/>
        <v/>
      </c>
      <c r="I525" s="25" t="str">
        <f t="shared" si="5667"/>
        <v/>
      </c>
      <c r="J525" s="25" t="str">
        <f t="shared" si="5668"/>
        <v/>
      </c>
      <c r="K525" s="25" t="str">
        <f t="shared" si="5669"/>
        <v>X</v>
      </c>
      <c r="L525" s="27" t="str">
        <f t="shared" ref="L525" si="5682">L523</f>
        <v/>
      </c>
      <c r="M525" s="21"/>
      <c r="N525" s="22" t="e">
        <f t="shared" si="5671"/>
        <v>#VALUE!</v>
      </c>
      <c r="O525" s="22" t="str">
        <f t="shared" ref="O525" si="5683">IF(ISERR(N525),D523,N525)</f>
        <v>FV. 3.3</v>
      </c>
      <c r="P525" s="22" t="str">
        <f t="shared" si="5673"/>
        <v/>
      </c>
      <c r="Q525" s="22" t="str">
        <f t="shared" si="5674"/>
        <v/>
      </c>
      <c r="R525" s="9" t="e">
        <f t="shared" si="5675"/>
        <v>#N/A</v>
      </c>
      <c r="S525" s="9">
        <f t="shared" si="5676"/>
        <v>0</v>
      </c>
      <c r="T525" s="9" t="e">
        <f t="shared" si="5677"/>
        <v>#N/A</v>
      </c>
      <c r="U525" s="9">
        <f t="shared" si="5678"/>
        <v>0</v>
      </c>
      <c r="V525" s="9">
        <f t="shared" ref="V525" si="5684">IF(U525=0,U524,U525)</f>
        <v>2</v>
      </c>
      <c r="W525" s="346">
        <v>2</v>
      </c>
      <c r="X525" s="9" t="e">
        <f t="shared" si="5679"/>
        <v>#N/A</v>
      </c>
      <c r="Y525" s="348"/>
      <c r="Z525" s="9">
        <f>SUM(Y$7:Y525)</f>
        <v>0</v>
      </c>
      <c r="AE525" s="9">
        <f t="shared" ref="AE525" si="5685">MIN(AH525,V525)</f>
        <v>2</v>
      </c>
      <c r="AH525" s="9">
        <v>2</v>
      </c>
      <c r="AI525" s="350" t="s">
        <v>2282</v>
      </c>
      <c r="AJ525" s="350">
        <v>1805106</v>
      </c>
      <c r="AK525" s="350">
        <v>5783126</v>
      </c>
      <c r="AL525" s="350">
        <v>0</v>
      </c>
      <c r="AM525" s="351">
        <v>6</v>
      </c>
      <c r="AN525" s="350">
        <v>21</v>
      </c>
      <c r="AO525" s="9">
        <v>1</v>
      </c>
      <c r="AP525" s="9">
        <v>0</v>
      </c>
      <c r="AQ525" s="9">
        <v>1</v>
      </c>
      <c r="AR525" s="9">
        <v>0</v>
      </c>
      <c r="AU525" s="9">
        <v>0</v>
      </c>
      <c r="AV525" s="9">
        <f>U524</f>
        <v>2</v>
      </c>
    </row>
    <row r="526" spans="1:50" ht="38.25">
      <c r="A526" s="211">
        <f t="shared" si="5647"/>
        <v>0</v>
      </c>
      <c r="B526" s="67" t="s">
        <v>1158</v>
      </c>
      <c r="C526" s="142" t="s">
        <v>1093</v>
      </c>
      <c r="D526" s="43" t="s">
        <v>2719</v>
      </c>
      <c r="E526" s="217" t="str">
        <f>Labels!$C$54</f>
        <v>Control Point</v>
      </c>
      <c r="F526" s="26" t="s">
        <v>2720</v>
      </c>
      <c r="G526" s="30" t="str">
        <f>IF(OR(ISERR(P527),ISERR(P528),ISERR(Q527),ISERR(Q528)),Labels!$C$94,Q526)</f>
        <v>Input Accepted</v>
      </c>
      <c r="H526" s="15" t="str">
        <f t="shared" ref="H526" si="5686">IF(F527&lt;&gt;"",IF(TRIM(VLOOKUP(F527,$AI$2:$AR$5000,8,FALSE))="1","X",""),"")</f>
        <v/>
      </c>
      <c r="I526" s="15" t="str">
        <f t="shared" ref="I526" si="5687">IF(F527&lt;&gt;"",IF(TRIM(VLOOKUP(F527,$AI$2:$AR$5000,9,FALSE))="1","X",""),"")</f>
        <v/>
      </c>
      <c r="J526" s="15" t="str">
        <f t="shared" ref="J526" si="5688">IF(TRIM(""&amp;G528)&lt;&gt;"","X","")</f>
        <v/>
      </c>
      <c r="K526" s="15" t="str">
        <f t="shared" ref="K526" si="5689">IF(TRIM(""&amp;G527)&lt;&gt;"","X","")</f>
        <v>X</v>
      </c>
      <c r="L526" s="31" t="str">
        <f>IF(G526&lt;&gt;Labels!$C$92,"X","")</f>
        <v/>
      </c>
      <c r="M526" s="16"/>
      <c r="N526" s="17">
        <v>1805084</v>
      </c>
      <c r="O526" s="17">
        <v>15573</v>
      </c>
      <c r="P526" s="17"/>
      <c r="Q526" s="22" t="str">
        <f>IF(F527="",Labels!$C$93,R526)</f>
        <v>Input Accepted</v>
      </c>
      <c r="R526" s="9" t="str">
        <f t="shared" ref="R526" si="5690"><![CDATA[IF(OR(O527&""<>D526&"",O528&""<>D526&""),"You are not allowed to copy cells in the answer column. Press Ctrl-z immediately to attempt to fix this error.",S526)]]></f>
        <v>Input Accepted</v>
      </c>
      <c r="S526" s="9" t="str">
        <f>IF(AND(OR(H526="X",S527=6,C526=Labels!$C$49,C526=Labels!$C$46,AX526="Y"),Q527=""),Labels!$C$95,T526)</f>
        <v>Input Accepted</v>
      </c>
      <c r="T526" s="345" t="str">
        <f>IF(OR(S528=6,AND(S528&gt;0,S527=6)),Labels!$C$96,IF(S528=1,Labels!$C$143,U526))</f>
        <v>Input Accepted</v>
      </c>
      <c r="U526" s="9" t="str">
        <f>IF(AND(S528&gt;0,U528&lt;=U527),Labels!C$97,V526)</f>
        <v>Input Accepted</v>
      </c>
      <c r="V526" s="9" t="str">
        <f>IF(AND(S528&gt;0,Q528=""),Labels!$C$98,W526)</f>
        <v>Input Accepted</v>
      </c>
      <c r="W526" s="9" t="str">
        <f>IF(AND(S528=0,Q528&lt;&gt;""),Labels!$C$99,Labels!$C$92)</f>
        <v>Input Accepted</v>
      </c>
      <c r="Y526" s="9">
        <f t="shared" ref="Y526" si="5691">IF(H526="X",1,0)</f>
        <v>0</v>
      </c>
      <c r="Z526" s="9">
        <f>SUM(Y$7:Y526)</f>
        <v>0</v>
      </c>
      <c r="AA526" s="9" t="str">
        <f t="shared" ref="AA526" si="5692">Q527</f>
        <v>None</v>
      </c>
      <c r="AB526" s="9">
        <f t="shared" ref="AB526" si="5693">VLOOKUP(P527,$AI$2:$AN$5000,6,FALSE)</f>
        <v>21</v>
      </c>
      <c r="AC526" s="9" t="str">
        <f t="shared" ref="AC526" si="5694">Q528</f>
        <v/>
      </c>
      <c r="AD526" s="9">
        <f t="shared" ref="AD526" si="5695">IF(TRIM(F527)="",1,0)</f>
        <v>0</v>
      </c>
      <c r="AF526" s="346">
        <f t="shared" ref="AF526" si="5696">SUM($AD$7:$AD$5000)</f>
        <v>0</v>
      </c>
      <c r="AG526" s="9">
        <f>IF(AND(H526="X",C526=Labels!C568),1,0)</f>
        <v>0</v>
      </c>
      <c r="AI526" s="350" t="s">
        <v>2283</v>
      </c>
      <c r="AJ526" s="350">
        <v>1805106</v>
      </c>
      <c r="AK526" s="350">
        <v>5783125</v>
      </c>
      <c r="AL526" s="350">
        <v>0</v>
      </c>
      <c r="AM526" s="351">
        <v>5</v>
      </c>
      <c r="AN526" s="350">
        <v>21</v>
      </c>
      <c r="AO526" s="9">
        <v>0</v>
      </c>
      <c r="AP526" s="9">
        <v>1</v>
      </c>
      <c r="AQ526" s="9">
        <v>0</v>
      </c>
      <c r="AR526" s="9">
        <v>0</v>
      </c>
      <c r="AX526" s="9" t="s">
        <v>664</v>
      </c>
    </row>
    <row r="527" spans="1:50" ht="25.5">
      <c r="A527" s="211">
        <f t="shared" si="5647"/>
        <v>0</v>
      </c>
      <c r="B527" s="18" t="s">
        <v>1158</v>
      </c>
      <c r="C527" s="218" t="str">
        <f t="shared" ref="C527" si="5697">C526</f>
        <v>Major Must</v>
      </c>
      <c r="D527" s="44" t="str">
        <f t="shared" ref="D527" si="5698">D526</f>
        <v>FV. 4.1.1</v>
      </c>
      <c r="E527" s="19" t="str">
        <f>Labels!$C$103</f>
        <v>Answer 1 / Comment</v>
      </c>
      <c r="F527" s="62" t="str">
        <f>$AI$471</f>
        <v>FV. 4.1.1 -Yes</v>
      </c>
      <c r="G527" s="46" t="s">
        <v>2826</v>
      </c>
      <c r="H527" s="20" t="str">
        <f t="shared" ref="H527:H528" si="5699">H526</f>
        <v/>
      </c>
      <c r="I527" s="20" t="str">
        <f t="shared" ref="I527:I528" si="5700">I526</f>
        <v/>
      </c>
      <c r="J527" s="20" t="str">
        <f t="shared" ref="J527:J528" si="5701">J526</f>
        <v/>
      </c>
      <c r="K527" s="20" t="str">
        <f t="shared" ref="K527:K528" si="5702">K526</f>
        <v>X</v>
      </c>
      <c r="L527" s="28" t="str">
        <f t="shared" ref="L527" si="5703">L526</f>
        <v/>
      </c>
      <c r="M527" s="21"/>
      <c r="N527" s="22" t="str">
        <f t="shared" ref="N527:N528" si="5704">LEFT(F527,FIND(" -",F527)-1)</f>
        <v>FV. 4.1.1</v>
      </c>
      <c r="O527" s="22" t="str">
        <f t="shared" ref="O527" si="5705">IF(ISERR(N527),D526,N527)</f>
        <v>FV. 4.1.1</v>
      </c>
      <c r="P527" s="22" t="str">
        <f t="shared" ref="P527:P528" si="5706">TRIM(F527&amp;"")</f>
        <v>FV. 4.1.1 -Yes</v>
      </c>
      <c r="Q527" s="22" t="str">
        <f t="shared" ref="Q527:Q528" si="5707">TRIM(G527&amp;"")</f>
        <v>None</v>
      </c>
      <c r="R527" s="9">
        <f t="shared" ref="R527:R528" si="5708">VLOOKUP(F527,$AI$2:$AM$5000,5,FALSE)</f>
        <v>2</v>
      </c>
      <c r="S527" s="9">
        <f t="shared" ref="S527:S528" si="5709">IF(ISNA(R527),0,R527)</f>
        <v>2</v>
      </c>
      <c r="T527" s="9">
        <f t="shared" ref="T527:T528" si="5710">VLOOKUP(F527,$AI$2:$AL$5000,4,FALSE)</f>
        <v>2</v>
      </c>
      <c r="U527" s="9">
        <f t="shared" ref="U527:U528" si="5711">IF(ISNA(T527),0,T527)</f>
        <v>2</v>
      </c>
      <c r="X527" s="9">
        <f t="shared" ref="X527:X528" si="5712">VLOOKUP(F527,$AI$2:$AL$5000,3,FALSE)</f>
        <v>5783062</v>
      </c>
      <c r="Y527" s="348"/>
      <c r="Z527" s="9">
        <f>SUM(Y$7:Y527)</f>
        <v>0</v>
      </c>
      <c r="AC527" s="349">
        <f t="shared" ref="AC527" si="5713">IF(ISNA(VLOOKUP(F527,$AI$2:$AS$5000,11,FALSE)),"", VLOOKUP(F527,$AI$2:$AS$5000,11,FALSE))</f>
        <v>0</v>
      </c>
      <c r="AI527" s="350" t="s">
        <v>2284</v>
      </c>
      <c r="AJ527" s="350">
        <v>1805106</v>
      </c>
      <c r="AK527" s="350">
        <v>5783124</v>
      </c>
      <c r="AL527" s="350">
        <v>2</v>
      </c>
      <c r="AM527" s="351">
        <v>2</v>
      </c>
      <c r="AN527" s="350">
        <v>21</v>
      </c>
      <c r="AO527" s="9">
        <v>1</v>
      </c>
      <c r="AP527" s="9">
        <v>0</v>
      </c>
      <c r="AQ527" s="9">
        <v>0</v>
      </c>
      <c r="AR527" s="9">
        <v>0</v>
      </c>
    </row>
    <row r="528" spans="1:50" ht="26.25" thickBot="1">
      <c r="A528" s="211">
        <f t="shared" si="5647"/>
        <v>0</v>
      </c>
      <c r="B528" s="23" t="str">
        <f t="shared" ref="B528:D528" si="5714">B526</f>
        <v>GGFV52FA</v>
      </c>
      <c r="C528" s="219" t="str">
        <f t="shared" si="5714"/>
        <v>Major Must</v>
      </c>
      <c r="D528" s="45" t="str">
        <f t="shared" si="5714"/>
        <v>FV. 4.1.1</v>
      </c>
      <c r="E528" s="24" t="str">
        <f>Labels!$C$104</f>
        <v>Answer 2 / Evidence</v>
      </c>
      <c r="F528" s="221"/>
      <c r="G528" s="222"/>
      <c r="H528" s="25" t="str">
        <f t="shared" si="5699"/>
        <v/>
      </c>
      <c r="I528" s="25" t="str">
        <f t="shared" si="5700"/>
        <v/>
      </c>
      <c r="J528" s="25" t="str">
        <f t="shared" si="5701"/>
        <v/>
      </c>
      <c r="K528" s="25" t="str">
        <f t="shared" si="5702"/>
        <v>X</v>
      </c>
      <c r="L528" s="27" t="str">
        <f t="shared" ref="L528" si="5715">L526</f>
        <v/>
      </c>
      <c r="M528" s="21"/>
      <c r="N528" s="22" t="e">
        <f t="shared" si="5704"/>
        <v>#VALUE!</v>
      </c>
      <c r="O528" s="22" t="str">
        <f t="shared" ref="O528" si="5716">IF(ISERR(N528),D526,N528)</f>
        <v>FV. 4.1.1</v>
      </c>
      <c r="P528" s="22" t="str">
        <f t="shared" si="5706"/>
        <v/>
      </c>
      <c r="Q528" s="22" t="str">
        <f t="shared" si="5707"/>
        <v/>
      </c>
      <c r="R528" s="9" t="e">
        <f t="shared" si="5708"/>
        <v>#N/A</v>
      </c>
      <c r="S528" s="9">
        <f t="shared" si="5709"/>
        <v>0</v>
      </c>
      <c r="T528" s="9" t="e">
        <f t="shared" si="5710"/>
        <v>#N/A</v>
      </c>
      <c r="U528" s="9">
        <f t="shared" si="5711"/>
        <v>0</v>
      </c>
      <c r="V528" s="9">
        <f t="shared" ref="V528" si="5717">IF(U528=0,U527,U528)</f>
        <v>2</v>
      </c>
      <c r="W528" s="346">
        <v>2</v>
      </c>
      <c r="X528" s="9" t="e">
        <f t="shared" si="5712"/>
        <v>#N/A</v>
      </c>
      <c r="Y528" s="348"/>
      <c r="Z528" s="9">
        <f>SUM(Y$7:Y528)</f>
        <v>0</v>
      </c>
      <c r="AE528" s="9">
        <f t="shared" ref="AE528" si="5718">MIN(AH528,V528)</f>
        <v>2</v>
      </c>
      <c r="AH528" s="9">
        <v>2</v>
      </c>
      <c r="AI528" s="350" t="s">
        <v>2285</v>
      </c>
      <c r="AJ528" s="350">
        <v>1805107</v>
      </c>
      <c r="AK528" s="350">
        <v>5783129</v>
      </c>
      <c r="AL528" s="350">
        <v>0</v>
      </c>
      <c r="AM528" s="351">
        <v>6</v>
      </c>
      <c r="AN528" s="350">
        <v>21</v>
      </c>
      <c r="AO528" s="9">
        <v>1</v>
      </c>
      <c r="AP528" s="9">
        <v>0</v>
      </c>
      <c r="AQ528" s="9">
        <v>1</v>
      </c>
      <c r="AR528" s="9">
        <v>0</v>
      </c>
      <c r="AU528" s="9">
        <v>0</v>
      </c>
      <c r="AV528" s="9">
        <f>U527</f>
        <v>2</v>
      </c>
    </row>
    <row r="529" spans="1:50" ht="76.5">
      <c r="A529" s="211">
        <f t="shared" si="5647"/>
        <v>0</v>
      </c>
      <c r="B529" s="67" t="s">
        <v>1158</v>
      </c>
      <c r="C529" s="142" t="s">
        <v>1093</v>
      </c>
      <c r="D529" s="43" t="s">
        <v>2721</v>
      </c>
      <c r="E529" s="217" t="str">
        <f>Labels!$C$54</f>
        <v>Control Point</v>
      </c>
      <c r="F529" s="26" t="s">
        <v>2722</v>
      </c>
      <c r="G529" s="30" t="str">
        <f>IF(OR(ISERR(P530),ISERR(P531),ISERR(Q530),ISERR(Q531)),Labels!$C$94,Q529)</f>
        <v>Input Accepted</v>
      </c>
      <c r="H529" s="15" t="str">
        <f t="shared" ref="H529" si="5719">IF(F530&lt;&gt;"",IF(TRIM(VLOOKUP(F530,$AI$2:$AR$5000,8,FALSE))="1","X",""),"")</f>
        <v/>
      </c>
      <c r="I529" s="15" t="str">
        <f t="shared" ref="I529" si="5720">IF(F530&lt;&gt;"",IF(TRIM(VLOOKUP(F530,$AI$2:$AR$5000,9,FALSE))="1","X",""),"")</f>
        <v/>
      </c>
      <c r="J529" s="15" t="str">
        <f t="shared" ref="J529" si="5721">IF(TRIM(""&amp;G531)&lt;&gt;"","X","")</f>
        <v/>
      </c>
      <c r="K529" s="15" t="str">
        <f t="shared" ref="K529" si="5722">IF(TRIM(""&amp;G530)&lt;&gt;"","X","")</f>
        <v>X</v>
      </c>
      <c r="L529" s="31" t="str">
        <f>IF(G529&lt;&gt;Labels!$C$92,"X","")</f>
        <v/>
      </c>
      <c r="M529" s="16"/>
      <c r="N529" s="17">
        <v>1805085</v>
      </c>
      <c r="O529" s="17">
        <v>15573</v>
      </c>
      <c r="P529" s="17"/>
      <c r="Q529" s="22" t="str">
        <f>IF(F530="",Labels!$C$93,R529)</f>
        <v>Input Accepted</v>
      </c>
      <c r="R529" s="9" t="str">
        <f t="shared" ref="R529" si="5723"><![CDATA[IF(OR(O530&""<>D529&"",O531&""<>D529&""),"You are not allowed to copy cells in the answer column. Press Ctrl-z immediately to attempt to fix this error.",S529)]]></f>
        <v>Input Accepted</v>
      </c>
      <c r="S529" s="9" t="str">
        <f>IF(AND(OR(H529="X",S530=6,C529=Labels!$C$49,C529=Labels!$C$46,AX529="Y"),Q530=""),Labels!$C$95,T529)</f>
        <v>Input Accepted</v>
      </c>
      <c r="T529" s="345" t="str">
        <f>IF(OR(S531=6,AND(S531&gt;0,S530=6)),Labels!$C$96,IF(S531=1,Labels!$C$143,U529))</f>
        <v>Input Accepted</v>
      </c>
      <c r="U529" s="9" t="str">
        <f>IF(AND(S531&gt;0,U531&lt;=U530),Labels!C$97,V529)</f>
        <v>Input Accepted</v>
      </c>
      <c r="V529" s="9" t="str">
        <f>IF(AND(S531&gt;0,Q531=""),Labels!$C$98,W529)</f>
        <v>Input Accepted</v>
      </c>
      <c r="W529" s="9" t="str">
        <f>IF(AND(S531=0,Q531&lt;&gt;""),Labels!$C$99,Labels!$C$92)</f>
        <v>Input Accepted</v>
      </c>
      <c r="Y529" s="9">
        <f t="shared" ref="Y529" si="5724">IF(H529="X",1,0)</f>
        <v>0</v>
      </c>
      <c r="Z529" s="9">
        <f>SUM(Y$7:Y529)</f>
        <v>0</v>
      </c>
      <c r="AA529" s="9" t="str">
        <f t="shared" ref="AA529" si="5725">Q530</f>
        <v>None</v>
      </c>
      <c r="AB529" s="9">
        <f t="shared" ref="AB529" si="5726">VLOOKUP(P530,$AI$2:$AN$5000,6,FALSE)</f>
        <v>21</v>
      </c>
      <c r="AC529" s="9" t="str">
        <f t="shared" ref="AC529" si="5727">Q531</f>
        <v/>
      </c>
      <c r="AD529" s="9">
        <f t="shared" ref="AD529" si="5728">IF(TRIM(F530)="",1,0)</f>
        <v>0</v>
      </c>
      <c r="AF529" s="346">
        <f t="shared" ref="AF529" si="5729">SUM($AD$7:$AD$5000)</f>
        <v>0</v>
      </c>
      <c r="AG529" s="9">
        <f>IF(AND(H529="X",C529=Labels!C571),1,0)</f>
        <v>0</v>
      </c>
      <c r="AI529" s="350" t="s">
        <v>2286</v>
      </c>
      <c r="AJ529" s="350">
        <v>1805107</v>
      </c>
      <c r="AK529" s="350">
        <v>5783128</v>
      </c>
      <c r="AL529" s="350">
        <v>0</v>
      </c>
      <c r="AM529" s="351">
        <v>5</v>
      </c>
      <c r="AN529" s="350">
        <v>21</v>
      </c>
      <c r="AO529" s="9">
        <v>0</v>
      </c>
      <c r="AP529" s="9">
        <v>1</v>
      </c>
      <c r="AQ529" s="9">
        <v>0</v>
      </c>
      <c r="AR529" s="9">
        <v>0</v>
      </c>
      <c r="AX529" s="9" t="s">
        <v>664</v>
      </c>
    </row>
    <row r="530" spans="1:50" ht="25.5">
      <c r="A530" s="211">
        <f t="shared" si="5647"/>
        <v>0</v>
      </c>
      <c r="B530" s="18" t="s">
        <v>1158</v>
      </c>
      <c r="C530" s="218" t="str">
        <f t="shared" ref="C530" si="5730">C529</f>
        <v>Major Must</v>
      </c>
      <c r="D530" s="44" t="str">
        <f t="shared" ref="D530" si="5731">D529</f>
        <v>FV. 4.1.2a</v>
      </c>
      <c r="E530" s="19" t="str">
        <f>Labels!$C$103</f>
        <v>Answer 1 / Comment</v>
      </c>
      <c r="F530" s="62" t="str">
        <f>$AI$474</f>
        <v>FV. 4.1.2a -Yes</v>
      </c>
      <c r="G530" s="46" t="s">
        <v>2826</v>
      </c>
      <c r="H530" s="20" t="str">
        <f t="shared" ref="H530:H531" si="5732">H529</f>
        <v/>
      </c>
      <c r="I530" s="20" t="str">
        <f t="shared" ref="I530:I531" si="5733">I529</f>
        <v/>
      </c>
      <c r="J530" s="20" t="str">
        <f t="shared" ref="J530:J531" si="5734">J529</f>
        <v/>
      </c>
      <c r="K530" s="20" t="str">
        <f t="shared" ref="K530:K531" si="5735">K529</f>
        <v>X</v>
      </c>
      <c r="L530" s="28" t="str">
        <f t="shared" ref="L530" si="5736">L529</f>
        <v/>
      </c>
      <c r="M530" s="21"/>
      <c r="N530" s="22" t="str">
        <f t="shared" ref="N530:N531" si="5737">LEFT(F530,FIND(" -",F530)-1)</f>
        <v>FV. 4.1.2a</v>
      </c>
      <c r="O530" s="22" t="str">
        <f t="shared" ref="O530" si="5738">IF(ISERR(N530),D529,N530)</f>
        <v>FV. 4.1.2a</v>
      </c>
      <c r="P530" s="22" t="str">
        <f t="shared" ref="P530:P531" si="5739">TRIM(F530&amp;"")</f>
        <v>FV. 4.1.2a -Yes</v>
      </c>
      <c r="Q530" s="22" t="str">
        <f t="shared" ref="Q530:Q531" si="5740">TRIM(G530&amp;"")</f>
        <v>None</v>
      </c>
      <c r="R530" s="9">
        <f t="shared" ref="R530:R531" si="5741">VLOOKUP(F530,$AI$2:$AM$5000,5,FALSE)</f>
        <v>2</v>
      </c>
      <c r="S530" s="9">
        <f t="shared" ref="S530:S531" si="5742">IF(ISNA(R530),0,R530)</f>
        <v>2</v>
      </c>
      <c r="T530" s="9">
        <f t="shared" ref="T530:T531" si="5743">VLOOKUP(F530,$AI$2:$AL$5000,4,FALSE)</f>
        <v>2</v>
      </c>
      <c r="U530" s="9">
        <f t="shared" ref="U530:U531" si="5744">IF(ISNA(T530),0,T530)</f>
        <v>2</v>
      </c>
      <c r="X530" s="9">
        <f t="shared" ref="X530:X531" si="5745">VLOOKUP(F530,$AI$2:$AL$5000,3,FALSE)</f>
        <v>5783065</v>
      </c>
      <c r="Y530" s="348"/>
      <c r="Z530" s="9">
        <f>SUM(Y$7:Y530)</f>
        <v>0</v>
      </c>
      <c r="AC530" s="349">
        <f t="shared" ref="AC530" si="5746">IF(ISNA(VLOOKUP(F530,$AI$2:$AS$5000,11,FALSE)),"", VLOOKUP(F530,$AI$2:$AS$5000,11,FALSE))</f>
        <v>0</v>
      </c>
      <c r="AI530" s="350" t="s">
        <v>2287</v>
      </c>
      <c r="AJ530" s="350">
        <v>1805107</v>
      </c>
      <c r="AK530" s="350">
        <v>5783127</v>
      </c>
      <c r="AL530" s="350">
        <v>2</v>
      </c>
      <c r="AM530" s="351">
        <v>2</v>
      </c>
      <c r="AN530" s="350">
        <v>21</v>
      </c>
      <c r="AO530" s="9">
        <v>1</v>
      </c>
      <c r="AP530" s="9">
        <v>0</v>
      </c>
      <c r="AQ530" s="9">
        <v>0</v>
      </c>
      <c r="AR530" s="9">
        <v>0</v>
      </c>
    </row>
    <row r="531" spans="1:50" ht="26.25" thickBot="1">
      <c r="A531" s="211">
        <f t="shared" si="5647"/>
        <v>0</v>
      </c>
      <c r="B531" s="23" t="str">
        <f t="shared" ref="B531:D531" si="5747">B529</f>
        <v>GGFV52FA</v>
      </c>
      <c r="C531" s="219" t="str">
        <f t="shared" si="5747"/>
        <v>Major Must</v>
      </c>
      <c r="D531" s="45" t="str">
        <f t="shared" si="5747"/>
        <v>FV. 4.1.2a</v>
      </c>
      <c r="E531" s="24" t="str">
        <f>Labels!$C$104</f>
        <v>Answer 2 / Evidence</v>
      </c>
      <c r="F531" s="221"/>
      <c r="G531" s="222"/>
      <c r="H531" s="25" t="str">
        <f t="shared" si="5732"/>
        <v/>
      </c>
      <c r="I531" s="25" t="str">
        <f t="shared" si="5733"/>
        <v/>
      </c>
      <c r="J531" s="25" t="str">
        <f t="shared" si="5734"/>
        <v/>
      </c>
      <c r="K531" s="25" t="str">
        <f t="shared" si="5735"/>
        <v>X</v>
      </c>
      <c r="L531" s="27" t="str">
        <f t="shared" ref="L531" si="5748">L529</f>
        <v/>
      </c>
      <c r="M531" s="21"/>
      <c r="N531" s="22" t="e">
        <f t="shared" si="5737"/>
        <v>#VALUE!</v>
      </c>
      <c r="O531" s="22" t="str">
        <f t="shared" ref="O531" si="5749">IF(ISERR(N531),D529,N531)</f>
        <v>FV. 4.1.2a</v>
      </c>
      <c r="P531" s="22" t="str">
        <f t="shared" si="5739"/>
        <v/>
      </c>
      <c r="Q531" s="22" t="str">
        <f t="shared" si="5740"/>
        <v/>
      </c>
      <c r="R531" s="9" t="e">
        <f t="shared" si="5741"/>
        <v>#N/A</v>
      </c>
      <c r="S531" s="9">
        <f t="shared" si="5742"/>
        <v>0</v>
      </c>
      <c r="T531" s="9" t="e">
        <f t="shared" si="5743"/>
        <v>#N/A</v>
      </c>
      <c r="U531" s="9">
        <f t="shared" si="5744"/>
        <v>0</v>
      </c>
      <c r="V531" s="9">
        <f t="shared" ref="V531" si="5750">IF(U531=0,U530,U531)</f>
        <v>2</v>
      </c>
      <c r="W531" s="346">
        <v>2</v>
      </c>
      <c r="X531" s="9" t="e">
        <f t="shared" si="5745"/>
        <v>#N/A</v>
      </c>
      <c r="Y531" s="348"/>
      <c r="Z531" s="9">
        <f>SUM(Y$7:Y531)</f>
        <v>0</v>
      </c>
      <c r="AE531" s="9">
        <f t="shared" ref="AE531" si="5751">MIN(AH531,V531)</f>
        <v>2</v>
      </c>
      <c r="AH531" s="9">
        <v>2</v>
      </c>
      <c r="AI531" s="350" t="s">
        <v>2288</v>
      </c>
      <c r="AJ531" s="350">
        <v>1805108</v>
      </c>
      <c r="AK531" s="350">
        <v>5783132</v>
      </c>
      <c r="AL531" s="350">
        <v>0</v>
      </c>
      <c r="AM531" s="351">
        <v>6</v>
      </c>
      <c r="AN531" s="350">
        <v>21</v>
      </c>
      <c r="AO531" s="9">
        <v>1</v>
      </c>
      <c r="AP531" s="9">
        <v>0</v>
      </c>
      <c r="AQ531" s="9">
        <v>1</v>
      </c>
      <c r="AR531" s="9">
        <v>0</v>
      </c>
      <c r="AU531" s="9">
        <v>0</v>
      </c>
      <c r="AV531" s="9">
        <f>U530</f>
        <v>2</v>
      </c>
    </row>
    <row r="532" spans="1:50" ht="63.75">
      <c r="A532" s="211">
        <f t="shared" si="5647"/>
        <v>0</v>
      </c>
      <c r="B532" s="67" t="s">
        <v>1158</v>
      </c>
      <c r="C532" s="142" t="s">
        <v>1094</v>
      </c>
      <c r="D532" s="43" t="s">
        <v>2723</v>
      </c>
      <c r="E532" s="217" t="str">
        <f>Labels!$C$54</f>
        <v>Control Point</v>
      </c>
      <c r="F532" s="26" t="s">
        <v>2724</v>
      </c>
      <c r="G532" s="30" t="str">
        <f>IF(OR(ISERR(P533),ISERR(P534),ISERR(Q533),ISERR(Q534)),Labels!$C$94,Q532)</f>
        <v>Input Accepted</v>
      </c>
      <c r="H532" s="15" t="str">
        <f t="shared" ref="H532" si="5752">IF(F533&lt;&gt;"",IF(TRIM(VLOOKUP(F533,$AI$2:$AR$5000,8,FALSE))="1","X",""),"")</f>
        <v/>
      </c>
      <c r="I532" s="15" t="str">
        <f t="shared" ref="I532" si="5753">IF(F533&lt;&gt;"",IF(TRIM(VLOOKUP(F533,$AI$2:$AR$5000,9,FALSE))="1","X",""),"")</f>
        <v/>
      </c>
      <c r="J532" s="15" t="str">
        <f t="shared" ref="J532" si="5754">IF(TRIM(""&amp;G534)&lt;&gt;"","X","")</f>
        <v/>
      </c>
      <c r="K532" s="15" t="str">
        <f t="shared" ref="K532" si="5755">IF(TRIM(""&amp;G533)&lt;&gt;"","X","")</f>
        <v>X</v>
      </c>
      <c r="L532" s="31" t="str">
        <f>IF(G532&lt;&gt;Labels!$C$92,"X","")</f>
        <v/>
      </c>
      <c r="M532" s="16"/>
      <c r="N532" s="17">
        <v>1805086</v>
      </c>
      <c r="O532" s="17">
        <v>15573</v>
      </c>
      <c r="P532" s="17"/>
      <c r="Q532" s="22" t="str">
        <f>IF(F533="",Labels!$C$93,R532)</f>
        <v>Input Accepted</v>
      </c>
      <c r="R532" s="9" t="str">
        <f t="shared" ref="R532" si="5756"><![CDATA[IF(OR(O533&""<>D532&"",O534&""<>D532&""),"You are not allowed to copy cells in the answer column. Press Ctrl-z immediately to attempt to fix this error.",S532)]]></f>
        <v>Input Accepted</v>
      </c>
      <c r="S532" s="9" t="str">
        <f>IF(AND(OR(H532="X",S533=6,C532=Labels!$C$49,C532=Labels!$C$46,AX532="Y"),Q533=""),Labels!$C$95,T532)</f>
        <v>Input Accepted</v>
      </c>
      <c r="T532" s="345" t="str">
        <f>IF(OR(S534=6,AND(S534&gt;0,S533=6)),Labels!$C$96,IF(S534=1,Labels!$C$143,U532))</f>
        <v>Input Accepted</v>
      </c>
      <c r="U532" s="9" t="str">
        <f>IF(AND(S534&gt;0,U534&lt;=U533),Labels!C$97,V532)</f>
        <v>Input Accepted</v>
      </c>
      <c r="V532" s="9" t="str">
        <f>IF(AND(S534&gt;0,Q534=""),Labels!$C$98,W532)</f>
        <v>Input Accepted</v>
      </c>
      <c r="W532" s="9" t="str">
        <f>IF(AND(S534=0,Q534&lt;&gt;""),Labels!$C$99,Labels!$C$92)</f>
        <v>Input Accepted</v>
      </c>
      <c r="Y532" s="9">
        <f t="shared" ref="Y532" si="5757">IF(H532="X",1,0)</f>
        <v>0</v>
      </c>
      <c r="Z532" s="9">
        <f>SUM(Y$7:Y532)</f>
        <v>0</v>
      </c>
      <c r="AA532" s="9" t="str">
        <f t="shared" ref="AA532" si="5758">Q533</f>
        <v>None</v>
      </c>
      <c r="AB532" s="9">
        <f t="shared" ref="AB532" si="5759">VLOOKUP(P533,$AI$2:$AN$5000,6,FALSE)</f>
        <v>21</v>
      </c>
      <c r="AC532" s="9" t="str">
        <f t="shared" ref="AC532" si="5760">Q534</f>
        <v/>
      </c>
      <c r="AD532" s="9">
        <f t="shared" ref="AD532" si="5761">IF(TRIM(F533)="",1,0)</f>
        <v>0</v>
      </c>
      <c r="AF532" s="346">
        <f t="shared" ref="AF532" si="5762">SUM($AD$7:$AD$5000)</f>
        <v>0</v>
      </c>
      <c r="AG532" s="9">
        <f>IF(AND(H532="X",C532=Labels!C574),1,0)</f>
        <v>0</v>
      </c>
      <c r="AI532" s="350" t="s">
        <v>2289</v>
      </c>
      <c r="AJ532" s="350">
        <v>1805108</v>
      </c>
      <c r="AK532" s="350">
        <v>5783131</v>
      </c>
      <c r="AL532" s="350">
        <v>0</v>
      </c>
      <c r="AM532" s="351">
        <v>5</v>
      </c>
      <c r="AN532" s="350">
        <v>21</v>
      </c>
      <c r="AO532" s="9">
        <v>0</v>
      </c>
      <c r="AP532" s="9">
        <v>1</v>
      </c>
      <c r="AQ532" s="9">
        <v>0</v>
      </c>
      <c r="AR532" s="9">
        <v>0</v>
      </c>
      <c r="AX532" s="9" t="s">
        <v>664</v>
      </c>
    </row>
    <row r="533" spans="1:50" ht="25.5">
      <c r="A533" s="211">
        <f t="shared" si="5647"/>
        <v>0</v>
      </c>
      <c r="B533" s="18" t="s">
        <v>1158</v>
      </c>
      <c r="C533" s="218" t="str">
        <f t="shared" ref="C533" si="5763">C532</f>
        <v>Minor Must</v>
      </c>
      <c r="D533" s="44" t="str">
        <f t="shared" ref="D533" si="5764">D532</f>
        <v>FV. 4.1.2b</v>
      </c>
      <c r="E533" s="19" t="str">
        <f>Labels!$C$103</f>
        <v>Answer 1 / Comment</v>
      </c>
      <c r="F533" s="62" t="str">
        <f>$AI$477</f>
        <v>FV. 4.1.2b -Yes</v>
      </c>
      <c r="G533" s="46" t="s">
        <v>2826</v>
      </c>
      <c r="H533" s="20" t="str">
        <f t="shared" ref="H533:H534" si="5765">H532</f>
        <v/>
      </c>
      <c r="I533" s="20" t="str">
        <f t="shared" ref="I533:I534" si="5766">I532</f>
        <v/>
      </c>
      <c r="J533" s="20" t="str">
        <f t="shared" ref="J533:J534" si="5767">J532</f>
        <v/>
      </c>
      <c r="K533" s="20" t="str">
        <f t="shared" ref="K533:K534" si="5768">K532</f>
        <v>X</v>
      </c>
      <c r="L533" s="28" t="str">
        <f t="shared" ref="L533" si="5769">L532</f>
        <v/>
      </c>
      <c r="M533" s="21"/>
      <c r="N533" s="22" t="str">
        <f t="shared" ref="N533:N534" si="5770">LEFT(F533,FIND(" -",F533)-1)</f>
        <v>FV. 4.1.2b</v>
      </c>
      <c r="O533" s="22" t="str">
        <f t="shared" ref="O533" si="5771">IF(ISERR(N533),D532,N533)</f>
        <v>FV. 4.1.2b</v>
      </c>
      <c r="P533" s="22" t="str">
        <f t="shared" ref="P533:P534" si="5772">TRIM(F533&amp;"")</f>
        <v>FV. 4.1.2b -Yes</v>
      </c>
      <c r="Q533" s="22" t="str">
        <f t="shared" ref="Q533:Q534" si="5773">TRIM(G533&amp;"")</f>
        <v>None</v>
      </c>
      <c r="R533" s="9">
        <f t="shared" ref="R533:R534" si="5774">VLOOKUP(F533,$AI$2:$AM$5000,5,FALSE)</f>
        <v>2</v>
      </c>
      <c r="S533" s="9">
        <f t="shared" ref="S533:S534" si="5775">IF(ISNA(R533),0,R533)</f>
        <v>2</v>
      </c>
      <c r="T533" s="9">
        <f t="shared" ref="T533:T534" si="5776">VLOOKUP(F533,$AI$2:$AL$5000,4,FALSE)</f>
        <v>2</v>
      </c>
      <c r="U533" s="9">
        <f t="shared" ref="U533:U534" si="5777">IF(ISNA(T533),0,T533)</f>
        <v>2</v>
      </c>
      <c r="X533" s="9">
        <f t="shared" ref="X533:X534" si="5778">VLOOKUP(F533,$AI$2:$AL$5000,3,FALSE)</f>
        <v>5783068</v>
      </c>
      <c r="Y533" s="348"/>
      <c r="Z533" s="9">
        <f>SUM(Y$7:Y533)</f>
        <v>0</v>
      </c>
      <c r="AC533" s="349">
        <f t="shared" ref="AC533" si="5779">IF(ISNA(VLOOKUP(F533,$AI$2:$AS$5000,11,FALSE)),"", VLOOKUP(F533,$AI$2:$AS$5000,11,FALSE))</f>
        <v>0</v>
      </c>
      <c r="AI533" s="350" t="s">
        <v>2290</v>
      </c>
      <c r="AJ533" s="350">
        <v>1805108</v>
      </c>
      <c r="AK533" s="350">
        <v>5783130</v>
      </c>
      <c r="AL533" s="350">
        <v>2</v>
      </c>
      <c r="AM533" s="351">
        <v>2</v>
      </c>
      <c r="AN533" s="350">
        <v>21</v>
      </c>
      <c r="AO533" s="9">
        <v>1</v>
      </c>
      <c r="AP533" s="9">
        <v>0</v>
      </c>
      <c r="AQ533" s="9">
        <v>0</v>
      </c>
      <c r="AR533" s="9">
        <v>0</v>
      </c>
    </row>
    <row r="534" spans="1:50" ht="26.25" thickBot="1">
      <c r="A534" s="211">
        <f t="shared" si="5647"/>
        <v>0</v>
      </c>
      <c r="B534" s="23" t="str">
        <f t="shared" ref="B534:D534" si="5780">B532</f>
        <v>GGFV52FA</v>
      </c>
      <c r="C534" s="219" t="str">
        <f t="shared" si="5780"/>
        <v>Minor Must</v>
      </c>
      <c r="D534" s="45" t="str">
        <f t="shared" si="5780"/>
        <v>FV. 4.1.2b</v>
      </c>
      <c r="E534" s="24" t="str">
        <f>Labels!$C$104</f>
        <v>Answer 2 / Evidence</v>
      </c>
      <c r="F534" s="221"/>
      <c r="G534" s="222"/>
      <c r="H534" s="25" t="str">
        <f t="shared" si="5765"/>
        <v/>
      </c>
      <c r="I534" s="25" t="str">
        <f t="shared" si="5766"/>
        <v/>
      </c>
      <c r="J534" s="25" t="str">
        <f t="shared" si="5767"/>
        <v/>
      </c>
      <c r="K534" s="25" t="str">
        <f t="shared" si="5768"/>
        <v>X</v>
      </c>
      <c r="L534" s="27" t="str">
        <f t="shared" ref="L534" si="5781">L532</f>
        <v/>
      </c>
      <c r="M534" s="21"/>
      <c r="N534" s="22" t="e">
        <f t="shared" si="5770"/>
        <v>#VALUE!</v>
      </c>
      <c r="O534" s="22" t="str">
        <f t="shared" ref="O534" si="5782">IF(ISERR(N534),D532,N534)</f>
        <v>FV. 4.1.2b</v>
      </c>
      <c r="P534" s="22" t="str">
        <f t="shared" si="5772"/>
        <v/>
      </c>
      <c r="Q534" s="22" t="str">
        <f t="shared" si="5773"/>
        <v/>
      </c>
      <c r="R534" s="9" t="e">
        <f t="shared" si="5774"/>
        <v>#N/A</v>
      </c>
      <c r="S534" s="9">
        <f t="shared" si="5775"/>
        <v>0</v>
      </c>
      <c r="T534" s="9" t="e">
        <f t="shared" si="5776"/>
        <v>#N/A</v>
      </c>
      <c r="U534" s="9">
        <f t="shared" si="5777"/>
        <v>0</v>
      </c>
      <c r="V534" s="9">
        <f t="shared" ref="V534" si="5783">IF(U534=0,U533,U534)</f>
        <v>2</v>
      </c>
      <c r="W534" s="346">
        <v>2</v>
      </c>
      <c r="X534" s="9" t="e">
        <f t="shared" si="5778"/>
        <v>#N/A</v>
      </c>
      <c r="Y534" s="348"/>
      <c r="Z534" s="9">
        <f>SUM(Y$7:Y534)</f>
        <v>0</v>
      </c>
      <c r="AE534" s="9">
        <f t="shared" ref="AE534" si="5784">MIN(AH534,V534)</f>
        <v>2</v>
      </c>
      <c r="AH534" s="9">
        <v>2</v>
      </c>
      <c r="AI534" s="350" t="s">
        <v>2291</v>
      </c>
      <c r="AJ534" s="350">
        <v>1805109</v>
      </c>
      <c r="AK534" s="350">
        <v>5783135</v>
      </c>
      <c r="AL534" s="350">
        <v>0</v>
      </c>
      <c r="AM534" s="351">
        <v>6</v>
      </c>
      <c r="AN534" s="350">
        <v>21</v>
      </c>
      <c r="AO534" s="9">
        <v>1</v>
      </c>
      <c r="AP534" s="9">
        <v>0</v>
      </c>
      <c r="AQ534" s="9">
        <v>1</v>
      </c>
      <c r="AR534" s="9">
        <v>0</v>
      </c>
      <c r="AU534" s="9">
        <v>0</v>
      </c>
      <c r="AV534" s="9">
        <f>U533</f>
        <v>2</v>
      </c>
    </row>
    <row r="535" spans="1:50" ht="51">
      <c r="A535" s="211">
        <f t="shared" si="5647"/>
        <v>0</v>
      </c>
      <c r="B535" s="67" t="s">
        <v>1158</v>
      </c>
      <c r="C535" s="142" t="s">
        <v>1093</v>
      </c>
      <c r="D535" s="43" t="s">
        <v>2725</v>
      </c>
      <c r="E535" s="217" t="str">
        <f>Labels!$C$54</f>
        <v>Control Point</v>
      </c>
      <c r="F535" s="26" t="s">
        <v>2726</v>
      </c>
      <c r="G535" s="30" t="str">
        <f>IF(OR(ISERR(P536),ISERR(P537),ISERR(Q536),ISERR(Q537)),Labels!$C$94,Q535)</f>
        <v>Input Accepted</v>
      </c>
      <c r="H535" s="15" t="str">
        <f t="shared" ref="H535" si="5785">IF(F536&lt;&gt;"",IF(TRIM(VLOOKUP(F536,$AI$2:$AR$5000,8,FALSE))="1","X",""),"")</f>
        <v/>
      </c>
      <c r="I535" s="15" t="str">
        <f t="shared" ref="I535" si="5786">IF(F536&lt;&gt;"",IF(TRIM(VLOOKUP(F536,$AI$2:$AR$5000,9,FALSE))="1","X",""),"")</f>
        <v/>
      </c>
      <c r="J535" s="15" t="str">
        <f t="shared" ref="J535" si="5787">IF(TRIM(""&amp;G537)&lt;&gt;"","X","")</f>
        <v/>
      </c>
      <c r="K535" s="15" t="str">
        <f t="shared" ref="K535" si="5788">IF(TRIM(""&amp;G536)&lt;&gt;"","X","")</f>
        <v>X</v>
      </c>
      <c r="L535" s="31" t="str">
        <f>IF(G535&lt;&gt;Labels!$C$92,"X","")</f>
        <v/>
      </c>
      <c r="M535" s="16"/>
      <c r="N535" s="17">
        <v>1805087</v>
      </c>
      <c r="O535" s="17">
        <v>15573</v>
      </c>
      <c r="P535" s="17"/>
      <c r="Q535" s="22" t="str">
        <f>IF(F536="",Labels!$C$93,R535)</f>
        <v>Input Accepted</v>
      </c>
      <c r="R535" s="9" t="str">
        <f t="shared" ref="R535" si="5789"><![CDATA[IF(OR(O536&""<>D535&"",O537&""<>D535&""),"You are not allowed to copy cells in the answer column. Press Ctrl-z immediately to attempt to fix this error.",S535)]]></f>
        <v>Input Accepted</v>
      </c>
      <c r="S535" s="9" t="str">
        <f>IF(AND(OR(H535="X",S536=6,C535=Labels!$C$49,C535=Labels!$C$46,AX535="Y"),Q536=""),Labels!$C$95,T535)</f>
        <v>Input Accepted</v>
      </c>
      <c r="T535" s="345" t="str">
        <f>IF(OR(S537=6,AND(S537&gt;0,S536=6)),Labels!$C$96,IF(S537=1,Labels!$C$143,U535))</f>
        <v>Input Accepted</v>
      </c>
      <c r="U535" s="9" t="str">
        <f>IF(AND(S537&gt;0,U537&lt;=U536),Labels!C$97,V535)</f>
        <v>Input Accepted</v>
      </c>
      <c r="V535" s="9" t="str">
        <f>IF(AND(S537&gt;0,Q537=""),Labels!$C$98,W535)</f>
        <v>Input Accepted</v>
      </c>
      <c r="W535" s="9" t="str">
        <f>IF(AND(S537=0,Q537&lt;&gt;""),Labels!$C$99,Labels!$C$92)</f>
        <v>Input Accepted</v>
      </c>
      <c r="Y535" s="9">
        <f t="shared" ref="Y535" si="5790">IF(H535="X",1,0)</f>
        <v>0</v>
      </c>
      <c r="Z535" s="9">
        <f>SUM(Y$7:Y535)</f>
        <v>0</v>
      </c>
      <c r="AA535" s="9" t="str">
        <f t="shared" ref="AA535" si="5791">Q536</f>
        <v>None</v>
      </c>
      <c r="AB535" s="9">
        <f t="shared" ref="AB535" si="5792">VLOOKUP(P536,$AI$2:$AN$5000,6,FALSE)</f>
        <v>21</v>
      </c>
      <c r="AC535" s="9" t="str">
        <f t="shared" ref="AC535" si="5793">Q537</f>
        <v/>
      </c>
      <c r="AD535" s="9">
        <f t="shared" ref="AD535" si="5794">IF(TRIM(F536)="",1,0)</f>
        <v>0</v>
      </c>
      <c r="AF535" s="346">
        <f t="shared" ref="AF535" si="5795">SUM($AD$7:$AD$5000)</f>
        <v>0</v>
      </c>
      <c r="AG535" s="9">
        <f>IF(AND(H535="X",C535=Labels!C577),1,0)</f>
        <v>0</v>
      </c>
      <c r="AI535" s="350" t="s">
        <v>2292</v>
      </c>
      <c r="AJ535" s="350">
        <v>1805109</v>
      </c>
      <c r="AK535" s="350">
        <v>5783134</v>
      </c>
      <c r="AL535" s="350">
        <v>0</v>
      </c>
      <c r="AM535" s="351">
        <v>5</v>
      </c>
      <c r="AN535" s="350">
        <v>21</v>
      </c>
      <c r="AO535" s="9">
        <v>0</v>
      </c>
      <c r="AP535" s="9">
        <v>1</v>
      </c>
      <c r="AQ535" s="9">
        <v>0</v>
      </c>
      <c r="AR535" s="9">
        <v>0</v>
      </c>
      <c r="AX535" s="9" t="s">
        <v>664</v>
      </c>
    </row>
    <row r="536" spans="1:50" ht="25.5">
      <c r="A536" s="211">
        <f t="shared" si="5647"/>
        <v>0</v>
      </c>
      <c r="B536" s="18" t="s">
        <v>1158</v>
      </c>
      <c r="C536" s="218" t="str">
        <f t="shared" ref="C536" si="5796">C535</f>
        <v>Major Must</v>
      </c>
      <c r="D536" s="44" t="str">
        <f t="shared" ref="D536" si="5797">D535</f>
        <v>FV. 4.1.3</v>
      </c>
      <c r="E536" s="19" t="str">
        <f>Labels!$C$103</f>
        <v>Answer 1 / Comment</v>
      </c>
      <c r="F536" s="62" t="str">
        <f>$AI$480</f>
        <v>FV. 4.1.3 -Yes</v>
      </c>
      <c r="G536" s="46" t="s">
        <v>2826</v>
      </c>
      <c r="H536" s="20" t="str">
        <f t="shared" ref="H536:H537" si="5798">H535</f>
        <v/>
      </c>
      <c r="I536" s="20" t="str">
        <f t="shared" ref="I536:I537" si="5799">I535</f>
        <v/>
      </c>
      <c r="J536" s="20" t="str">
        <f t="shared" ref="J536:J537" si="5800">J535</f>
        <v/>
      </c>
      <c r="K536" s="20" t="str">
        <f t="shared" ref="K536:K537" si="5801">K535</f>
        <v>X</v>
      </c>
      <c r="L536" s="28" t="str">
        <f t="shared" ref="L536" si="5802">L535</f>
        <v/>
      </c>
      <c r="M536" s="21"/>
      <c r="N536" s="22" t="str">
        <f t="shared" ref="N536:N537" si="5803">LEFT(F536,FIND(" -",F536)-1)</f>
        <v>FV. 4.1.3</v>
      </c>
      <c r="O536" s="22" t="str">
        <f t="shared" ref="O536" si="5804">IF(ISERR(N536),D535,N536)</f>
        <v>FV. 4.1.3</v>
      </c>
      <c r="P536" s="22" t="str">
        <f t="shared" ref="P536:P537" si="5805">TRIM(F536&amp;"")</f>
        <v>FV. 4.1.3 -Yes</v>
      </c>
      <c r="Q536" s="22" t="str">
        <f t="shared" ref="Q536:Q537" si="5806">TRIM(G536&amp;"")</f>
        <v>None</v>
      </c>
      <c r="R536" s="9">
        <f t="shared" ref="R536:R537" si="5807">VLOOKUP(F536,$AI$2:$AM$5000,5,FALSE)</f>
        <v>2</v>
      </c>
      <c r="S536" s="9">
        <f t="shared" ref="S536:S537" si="5808">IF(ISNA(R536),0,R536)</f>
        <v>2</v>
      </c>
      <c r="T536" s="9">
        <f t="shared" ref="T536:T537" si="5809">VLOOKUP(F536,$AI$2:$AL$5000,4,FALSE)</f>
        <v>2</v>
      </c>
      <c r="U536" s="9">
        <f t="shared" ref="U536:U537" si="5810">IF(ISNA(T536),0,T536)</f>
        <v>2</v>
      </c>
      <c r="X536" s="9">
        <f t="shared" ref="X536:X537" si="5811">VLOOKUP(F536,$AI$2:$AL$5000,3,FALSE)</f>
        <v>5783071</v>
      </c>
      <c r="Y536" s="348"/>
      <c r="Z536" s="9">
        <f>SUM(Y$7:Y536)</f>
        <v>0</v>
      </c>
      <c r="AC536" s="349">
        <f t="shared" ref="AC536" si="5812">IF(ISNA(VLOOKUP(F536,$AI$2:$AS$5000,11,FALSE)),"", VLOOKUP(F536,$AI$2:$AS$5000,11,FALSE))</f>
        <v>0</v>
      </c>
      <c r="AI536" s="350" t="s">
        <v>2293</v>
      </c>
      <c r="AJ536" s="350">
        <v>1805109</v>
      </c>
      <c r="AK536" s="350">
        <v>5783133</v>
      </c>
      <c r="AL536" s="350">
        <v>2</v>
      </c>
      <c r="AM536" s="351">
        <v>2</v>
      </c>
      <c r="AN536" s="350">
        <v>21</v>
      </c>
      <c r="AO536" s="9">
        <v>1</v>
      </c>
      <c r="AP536" s="9">
        <v>0</v>
      </c>
      <c r="AQ536" s="9">
        <v>0</v>
      </c>
      <c r="AR536" s="9">
        <v>0</v>
      </c>
    </row>
    <row r="537" spans="1:50" ht="26.25" thickBot="1">
      <c r="A537" s="211">
        <f t="shared" si="5647"/>
        <v>0</v>
      </c>
      <c r="B537" s="23" t="str">
        <f t="shared" ref="B537:D537" si="5813">B535</f>
        <v>GGFV52FA</v>
      </c>
      <c r="C537" s="219" t="str">
        <f t="shared" si="5813"/>
        <v>Major Must</v>
      </c>
      <c r="D537" s="45" t="str">
        <f t="shared" si="5813"/>
        <v>FV. 4.1.3</v>
      </c>
      <c r="E537" s="24" t="str">
        <f>Labels!$C$104</f>
        <v>Answer 2 / Evidence</v>
      </c>
      <c r="F537" s="221"/>
      <c r="G537" s="222"/>
      <c r="H537" s="25" t="str">
        <f t="shared" si="5798"/>
        <v/>
      </c>
      <c r="I537" s="25" t="str">
        <f t="shared" si="5799"/>
        <v/>
      </c>
      <c r="J537" s="25" t="str">
        <f t="shared" si="5800"/>
        <v/>
      </c>
      <c r="K537" s="25" t="str">
        <f t="shared" si="5801"/>
        <v>X</v>
      </c>
      <c r="L537" s="27" t="str">
        <f t="shared" ref="L537" si="5814">L535</f>
        <v/>
      </c>
      <c r="M537" s="21"/>
      <c r="N537" s="22" t="e">
        <f t="shared" si="5803"/>
        <v>#VALUE!</v>
      </c>
      <c r="O537" s="22" t="str">
        <f t="shared" ref="O537" si="5815">IF(ISERR(N537),D535,N537)</f>
        <v>FV. 4.1.3</v>
      </c>
      <c r="P537" s="22" t="str">
        <f t="shared" si="5805"/>
        <v/>
      </c>
      <c r="Q537" s="22" t="str">
        <f t="shared" si="5806"/>
        <v/>
      </c>
      <c r="R537" s="9" t="e">
        <f t="shared" si="5807"/>
        <v>#N/A</v>
      </c>
      <c r="S537" s="9">
        <f t="shared" si="5808"/>
        <v>0</v>
      </c>
      <c r="T537" s="9" t="e">
        <f t="shared" si="5809"/>
        <v>#N/A</v>
      </c>
      <c r="U537" s="9">
        <f t="shared" si="5810"/>
        <v>0</v>
      </c>
      <c r="V537" s="9">
        <f t="shared" ref="V537" si="5816">IF(U537=0,U536,U537)</f>
        <v>2</v>
      </c>
      <c r="W537" s="346">
        <v>2</v>
      </c>
      <c r="X537" s="9" t="e">
        <f t="shared" si="5811"/>
        <v>#N/A</v>
      </c>
      <c r="Y537" s="348"/>
      <c r="Z537" s="9">
        <f>SUM(Y$7:Y537)</f>
        <v>0</v>
      </c>
      <c r="AE537" s="9">
        <f t="shared" ref="AE537" si="5817">MIN(AH537,V537)</f>
        <v>2</v>
      </c>
      <c r="AH537" s="9">
        <v>2</v>
      </c>
      <c r="AI537" s="350" t="s">
        <v>2294</v>
      </c>
      <c r="AJ537" s="350">
        <v>1805110</v>
      </c>
      <c r="AK537" s="350">
        <v>5783138</v>
      </c>
      <c r="AL537" s="350">
        <v>0</v>
      </c>
      <c r="AM537" s="351">
        <v>6</v>
      </c>
      <c r="AN537" s="350">
        <v>21</v>
      </c>
      <c r="AO537" s="9">
        <v>1</v>
      </c>
      <c r="AP537" s="9">
        <v>0</v>
      </c>
      <c r="AQ537" s="9">
        <v>1</v>
      </c>
      <c r="AR537" s="9">
        <v>0</v>
      </c>
      <c r="AU537" s="9">
        <v>0</v>
      </c>
      <c r="AV537" s="9">
        <f>U536</f>
        <v>2</v>
      </c>
    </row>
    <row r="538" spans="1:50" ht="76.5">
      <c r="A538" s="211">
        <f t="shared" si="5647"/>
        <v>0</v>
      </c>
      <c r="B538" s="67" t="s">
        <v>1158</v>
      </c>
      <c r="C538" s="142" t="s">
        <v>1094</v>
      </c>
      <c r="D538" s="43" t="s">
        <v>2727</v>
      </c>
      <c r="E538" s="217" t="str">
        <f>Labels!$C$54</f>
        <v>Control Point</v>
      </c>
      <c r="F538" s="26" t="s">
        <v>2728</v>
      </c>
      <c r="G538" s="30" t="str">
        <f>IF(OR(ISERR(P539),ISERR(P540),ISERR(Q539),ISERR(Q540)),Labels!$C$94,Q538)</f>
        <v>Input Accepted</v>
      </c>
      <c r="H538" s="15" t="str">
        <f t="shared" ref="H538" si="5818">IF(F539&lt;&gt;"",IF(TRIM(VLOOKUP(F539,$AI$2:$AR$5000,8,FALSE))="1","X",""),"")</f>
        <v/>
      </c>
      <c r="I538" s="15" t="str">
        <f t="shared" ref="I538" si="5819">IF(F539&lt;&gt;"",IF(TRIM(VLOOKUP(F539,$AI$2:$AR$5000,9,FALSE))="1","X",""),"")</f>
        <v/>
      </c>
      <c r="J538" s="15" t="str">
        <f t="shared" ref="J538" si="5820">IF(TRIM(""&amp;G540)&lt;&gt;"","X","")</f>
        <v/>
      </c>
      <c r="K538" s="15" t="str">
        <f t="shared" ref="K538" si="5821">IF(TRIM(""&amp;G539)&lt;&gt;"","X","")</f>
        <v>X</v>
      </c>
      <c r="L538" s="31" t="str">
        <f>IF(G538&lt;&gt;Labels!$C$92,"X","")</f>
        <v/>
      </c>
      <c r="M538" s="16"/>
      <c r="N538" s="17">
        <v>1805088</v>
      </c>
      <c r="O538" s="17">
        <v>15573</v>
      </c>
      <c r="P538" s="17"/>
      <c r="Q538" s="22" t="str">
        <f>IF(F539="",Labels!$C$93,R538)</f>
        <v>Input Accepted</v>
      </c>
      <c r="R538" s="9" t="str">
        <f t="shared" ref="R538" si="5822"><![CDATA[IF(OR(O539&""<>D538&"",O540&""<>D538&""),"You are not allowed to copy cells in the answer column. Press Ctrl-z immediately to attempt to fix this error.",S538)]]></f>
        <v>Input Accepted</v>
      </c>
      <c r="S538" s="9" t="str">
        <f>IF(AND(OR(H538="X",S539=6,C538=Labels!$C$49,C538=Labels!$C$46,AX538="Y"),Q539=""),Labels!$C$95,T538)</f>
        <v>Input Accepted</v>
      </c>
      <c r="T538" s="345" t="str">
        <f>IF(OR(S540=6,AND(S540&gt;0,S539=6)),Labels!$C$96,IF(S540=1,Labels!$C$143,U538))</f>
        <v>Input Accepted</v>
      </c>
      <c r="U538" s="9" t="str">
        <f>IF(AND(S540&gt;0,U540&lt;=U539),Labels!C$97,V538)</f>
        <v>Input Accepted</v>
      </c>
      <c r="V538" s="9" t="str">
        <f>IF(AND(S540&gt;0,Q540=""),Labels!$C$98,W538)</f>
        <v>Input Accepted</v>
      </c>
      <c r="W538" s="9" t="str">
        <f>IF(AND(S540=0,Q540&lt;&gt;""),Labels!$C$99,Labels!$C$92)</f>
        <v>Input Accepted</v>
      </c>
      <c r="Y538" s="9">
        <f t="shared" ref="Y538" si="5823">IF(H538="X",1,0)</f>
        <v>0</v>
      </c>
      <c r="Z538" s="9">
        <f>SUM(Y$7:Y538)</f>
        <v>0</v>
      </c>
      <c r="AA538" s="9" t="str">
        <f t="shared" ref="AA538" si="5824">Q539</f>
        <v>None</v>
      </c>
      <c r="AB538" s="9">
        <f t="shared" ref="AB538" si="5825">VLOOKUP(P539,$AI$2:$AN$5000,6,FALSE)</f>
        <v>21</v>
      </c>
      <c r="AC538" s="9" t="str">
        <f t="shared" ref="AC538" si="5826">Q540</f>
        <v/>
      </c>
      <c r="AD538" s="9">
        <f t="shared" ref="AD538" si="5827">IF(TRIM(F539)="",1,0)</f>
        <v>0</v>
      </c>
      <c r="AF538" s="346">
        <f t="shared" ref="AF538" si="5828">SUM($AD$7:$AD$5000)</f>
        <v>0</v>
      </c>
      <c r="AG538" s="9">
        <f>IF(AND(H538="X",C538=Labels!C580),1,0)</f>
        <v>0</v>
      </c>
      <c r="AI538" s="350" t="s">
        <v>2295</v>
      </c>
      <c r="AJ538" s="350">
        <v>1805110</v>
      </c>
      <c r="AK538" s="350">
        <v>5783137</v>
      </c>
      <c r="AL538" s="350">
        <v>0</v>
      </c>
      <c r="AM538" s="351">
        <v>5</v>
      </c>
      <c r="AN538" s="350">
        <v>21</v>
      </c>
      <c r="AO538" s="9">
        <v>0</v>
      </c>
      <c r="AP538" s="9">
        <v>1</v>
      </c>
      <c r="AQ538" s="9">
        <v>0</v>
      </c>
      <c r="AR538" s="9">
        <v>0</v>
      </c>
      <c r="AX538" s="9" t="s">
        <v>664</v>
      </c>
    </row>
    <row r="539" spans="1:50" ht="25.5">
      <c r="A539" s="211">
        <f t="shared" si="5647"/>
        <v>0</v>
      </c>
      <c r="B539" s="18" t="s">
        <v>1158</v>
      </c>
      <c r="C539" s="218" t="str">
        <f t="shared" ref="C539" si="5829">C538</f>
        <v>Minor Must</v>
      </c>
      <c r="D539" s="44" t="str">
        <f t="shared" ref="D539" si="5830">D538</f>
        <v>FV. 4.1.4</v>
      </c>
      <c r="E539" s="19" t="str">
        <f>Labels!$C$103</f>
        <v>Answer 1 / Comment</v>
      </c>
      <c r="F539" s="62" t="str">
        <f>$AI$482</f>
        <v>FV. 4.1.4 -Yes</v>
      </c>
      <c r="G539" s="46" t="s">
        <v>2826</v>
      </c>
      <c r="H539" s="20" t="str">
        <f t="shared" ref="H539:H540" si="5831">H538</f>
        <v/>
      </c>
      <c r="I539" s="20" t="str">
        <f t="shared" ref="I539:I540" si="5832">I538</f>
        <v/>
      </c>
      <c r="J539" s="20" t="str">
        <f t="shared" ref="J539:J540" si="5833">J538</f>
        <v/>
      </c>
      <c r="K539" s="20" t="str">
        <f t="shared" ref="K539:K540" si="5834">K538</f>
        <v>X</v>
      </c>
      <c r="L539" s="28" t="str">
        <f t="shared" ref="L539" si="5835">L538</f>
        <v/>
      </c>
      <c r="M539" s="21"/>
      <c r="N539" s="22" t="str">
        <f t="shared" ref="N539:N540" si="5836">LEFT(F539,FIND(" -",F539)-1)</f>
        <v>FV. 4.1.4</v>
      </c>
      <c r="O539" s="22" t="str">
        <f t="shared" ref="O539" si="5837">IF(ISERR(N539),D538,N539)</f>
        <v>FV. 4.1.4</v>
      </c>
      <c r="P539" s="22" t="str">
        <f t="shared" ref="P539:P540" si="5838">TRIM(F539&amp;"")</f>
        <v>FV. 4.1.4 -Yes</v>
      </c>
      <c r="Q539" s="22" t="str">
        <f t="shared" ref="Q539:Q540" si="5839">TRIM(G539&amp;"")</f>
        <v>None</v>
      </c>
      <c r="R539" s="9">
        <f t="shared" ref="R539:R540" si="5840">VLOOKUP(F539,$AI$2:$AM$5000,5,FALSE)</f>
        <v>2</v>
      </c>
      <c r="S539" s="9">
        <f t="shared" ref="S539:S540" si="5841">IF(ISNA(R539),0,R539)</f>
        <v>2</v>
      </c>
      <c r="T539" s="9">
        <f t="shared" ref="T539:T540" si="5842">VLOOKUP(F539,$AI$2:$AL$5000,4,FALSE)</f>
        <v>2</v>
      </c>
      <c r="U539" s="9">
        <f t="shared" ref="U539:U540" si="5843">IF(ISNA(T539),0,T539)</f>
        <v>2</v>
      </c>
      <c r="X539" s="9">
        <f t="shared" ref="X539:X540" si="5844">VLOOKUP(F539,$AI$2:$AL$5000,3,FALSE)</f>
        <v>5783074</v>
      </c>
      <c r="Y539" s="348"/>
      <c r="Z539" s="9">
        <f>SUM(Y$7:Y539)</f>
        <v>0</v>
      </c>
      <c r="AC539" s="349">
        <f t="shared" ref="AC539" si="5845">IF(ISNA(VLOOKUP(F539,$AI$2:$AS$5000,11,FALSE)),"", VLOOKUP(F539,$AI$2:$AS$5000,11,FALSE))</f>
        <v>0</v>
      </c>
      <c r="AI539" s="350" t="s">
        <v>2296</v>
      </c>
      <c r="AJ539" s="350">
        <v>1805110</v>
      </c>
      <c r="AK539" s="350">
        <v>5783136</v>
      </c>
      <c r="AL539" s="350">
        <v>2</v>
      </c>
      <c r="AM539" s="351">
        <v>2</v>
      </c>
      <c r="AN539" s="350">
        <v>21</v>
      </c>
      <c r="AO539" s="9">
        <v>1</v>
      </c>
      <c r="AP539" s="9">
        <v>0</v>
      </c>
      <c r="AQ539" s="9">
        <v>0</v>
      </c>
      <c r="AR539" s="9">
        <v>0</v>
      </c>
    </row>
    <row r="540" spans="1:50" ht="26.25" thickBot="1">
      <c r="A540" s="211">
        <f t="shared" si="5647"/>
        <v>0</v>
      </c>
      <c r="B540" s="23" t="str">
        <f t="shared" ref="B540:D540" si="5846">B538</f>
        <v>GGFV52FA</v>
      </c>
      <c r="C540" s="219" t="str">
        <f t="shared" si="5846"/>
        <v>Minor Must</v>
      </c>
      <c r="D540" s="45" t="str">
        <f t="shared" si="5846"/>
        <v>FV. 4.1.4</v>
      </c>
      <c r="E540" s="24" t="str">
        <f>Labels!$C$104</f>
        <v>Answer 2 / Evidence</v>
      </c>
      <c r="F540" s="221"/>
      <c r="G540" s="222"/>
      <c r="H540" s="25" t="str">
        <f t="shared" si="5831"/>
        <v/>
      </c>
      <c r="I540" s="25" t="str">
        <f t="shared" si="5832"/>
        <v/>
      </c>
      <c r="J540" s="25" t="str">
        <f t="shared" si="5833"/>
        <v/>
      </c>
      <c r="K540" s="25" t="str">
        <f t="shared" si="5834"/>
        <v>X</v>
      </c>
      <c r="L540" s="27" t="str">
        <f t="shared" ref="L540" si="5847">L538</f>
        <v/>
      </c>
      <c r="M540" s="21"/>
      <c r="N540" s="22" t="e">
        <f t="shared" si="5836"/>
        <v>#VALUE!</v>
      </c>
      <c r="O540" s="22" t="str">
        <f t="shared" ref="O540" si="5848">IF(ISERR(N540),D538,N540)</f>
        <v>FV. 4.1.4</v>
      </c>
      <c r="P540" s="22" t="str">
        <f t="shared" si="5838"/>
        <v/>
      </c>
      <c r="Q540" s="22" t="str">
        <f t="shared" si="5839"/>
        <v/>
      </c>
      <c r="R540" s="9" t="e">
        <f t="shared" si="5840"/>
        <v>#N/A</v>
      </c>
      <c r="S540" s="9">
        <f t="shared" si="5841"/>
        <v>0</v>
      </c>
      <c r="T540" s="9" t="e">
        <f t="shared" si="5842"/>
        <v>#N/A</v>
      </c>
      <c r="U540" s="9">
        <f t="shared" si="5843"/>
        <v>0</v>
      </c>
      <c r="V540" s="9">
        <f t="shared" ref="V540" si="5849">IF(U540=0,U539,U540)</f>
        <v>2</v>
      </c>
      <c r="W540" s="346">
        <v>2</v>
      </c>
      <c r="X540" s="9" t="e">
        <f t="shared" si="5844"/>
        <v>#N/A</v>
      </c>
      <c r="Y540" s="348"/>
      <c r="Z540" s="9">
        <f>SUM(Y$7:Y540)</f>
        <v>0</v>
      </c>
      <c r="AE540" s="9">
        <f t="shared" ref="AE540" si="5850">MIN(AH540,V540)</f>
        <v>2</v>
      </c>
      <c r="AH540" s="9">
        <v>2</v>
      </c>
      <c r="AI540" s="350" t="s">
        <v>2297</v>
      </c>
      <c r="AJ540" s="350">
        <v>1805111</v>
      </c>
      <c r="AK540" s="350">
        <v>5783141</v>
      </c>
      <c r="AL540" s="350">
        <v>0</v>
      </c>
      <c r="AM540" s="351">
        <v>6</v>
      </c>
      <c r="AN540" s="350">
        <v>21</v>
      </c>
      <c r="AO540" s="9">
        <v>1</v>
      </c>
      <c r="AP540" s="9">
        <v>0</v>
      </c>
      <c r="AQ540" s="9">
        <v>1</v>
      </c>
      <c r="AR540" s="9">
        <v>0</v>
      </c>
      <c r="AU540" s="9">
        <v>0</v>
      </c>
      <c r="AV540" s="9">
        <f>U539</f>
        <v>2</v>
      </c>
    </row>
    <row r="541" spans="1:50" ht="38.25">
      <c r="A541" s="211">
        <f t="shared" si="5647"/>
        <v>0</v>
      </c>
      <c r="B541" s="67" t="s">
        <v>1158</v>
      </c>
      <c r="C541" s="142" t="s">
        <v>1093</v>
      </c>
      <c r="D541" s="43" t="s">
        <v>2729</v>
      </c>
      <c r="E541" s="217" t="str">
        <f>Labels!$C$54</f>
        <v>Control Point</v>
      </c>
      <c r="F541" s="26" t="s">
        <v>2730</v>
      </c>
      <c r="G541" s="30" t="str">
        <f>IF(OR(ISERR(P542),ISERR(P543),ISERR(Q542),ISERR(Q543)),Labels!$C$94,Q541)</f>
        <v>Input Accepted</v>
      </c>
      <c r="H541" s="15" t="str">
        <f t="shared" ref="H541" si="5851">IF(F542&lt;&gt;"",IF(TRIM(VLOOKUP(F542,$AI$2:$AR$5000,8,FALSE))="1","X",""),"")</f>
        <v/>
      </c>
      <c r="I541" s="15" t="str">
        <f t="shared" ref="I541" si="5852">IF(F542&lt;&gt;"",IF(TRIM(VLOOKUP(F542,$AI$2:$AR$5000,9,FALSE))="1","X",""),"")</f>
        <v/>
      </c>
      <c r="J541" s="15" t="str">
        <f t="shared" ref="J541" si="5853">IF(TRIM(""&amp;G543)&lt;&gt;"","X","")</f>
        <v/>
      </c>
      <c r="K541" s="15" t="str">
        <f t="shared" ref="K541" si="5854">IF(TRIM(""&amp;G542)&lt;&gt;"","X","")</f>
        <v>X</v>
      </c>
      <c r="L541" s="31" t="str">
        <f>IF(G541&lt;&gt;Labels!$C$92,"X","")</f>
        <v/>
      </c>
      <c r="M541" s="16"/>
      <c r="N541" s="17">
        <v>1805089</v>
      </c>
      <c r="O541" s="17">
        <v>15573</v>
      </c>
      <c r="P541" s="17"/>
      <c r="Q541" s="22" t="str">
        <f>IF(F542="",Labels!$C$93,R541)</f>
        <v>Input Accepted</v>
      </c>
      <c r="R541" s="9" t="str">
        <f t="shared" ref="R541" si="5855"><![CDATA[IF(OR(O542&""<>D541&"",O543&""<>D541&""),"You are not allowed to copy cells in the answer column. Press Ctrl-z immediately to attempt to fix this error.",S541)]]></f>
        <v>Input Accepted</v>
      </c>
      <c r="S541" s="9" t="str">
        <f>IF(AND(OR(H541="X",S542=6,C541=Labels!$C$49,C541=Labels!$C$46,AX541="Y"),Q542=""),Labels!$C$95,T541)</f>
        <v>Input Accepted</v>
      </c>
      <c r="T541" s="345" t="str">
        <f>IF(OR(S543=6,AND(S543&gt;0,S542=6)),Labels!$C$96,IF(S543=1,Labels!$C$143,U541))</f>
        <v>Input Accepted</v>
      </c>
      <c r="U541" s="9" t="str">
        <f>IF(AND(S543&gt;0,U543&lt;=U542),Labels!C$97,V541)</f>
        <v>Input Accepted</v>
      </c>
      <c r="V541" s="9" t="str">
        <f>IF(AND(S543&gt;0,Q543=""),Labels!$C$98,W541)</f>
        <v>Input Accepted</v>
      </c>
      <c r="W541" s="9" t="str">
        <f>IF(AND(S543=0,Q543&lt;&gt;""),Labels!$C$99,Labels!$C$92)</f>
        <v>Input Accepted</v>
      </c>
      <c r="Y541" s="9">
        <f t="shared" ref="Y541" si="5856">IF(H541="X",1,0)</f>
        <v>0</v>
      </c>
      <c r="Z541" s="9">
        <f>SUM(Y$7:Y541)</f>
        <v>0</v>
      </c>
      <c r="AA541" s="9" t="str">
        <f t="shared" ref="AA541" si="5857">Q542</f>
        <v>None</v>
      </c>
      <c r="AB541" s="9">
        <f t="shared" ref="AB541" si="5858">VLOOKUP(P542,$AI$2:$AN$5000,6,FALSE)</f>
        <v>21</v>
      </c>
      <c r="AC541" s="9" t="str">
        <f t="shared" ref="AC541" si="5859">Q543</f>
        <v/>
      </c>
      <c r="AD541" s="9">
        <f t="shared" ref="AD541" si="5860">IF(TRIM(F542)="",1,0)</f>
        <v>0</v>
      </c>
      <c r="AF541" s="346">
        <f t="shared" ref="AF541" si="5861">SUM($AD$7:$AD$5000)</f>
        <v>0</v>
      </c>
      <c r="AG541" s="9">
        <f>IF(AND(H541="X",C541=Labels!C583),1,0)</f>
        <v>0</v>
      </c>
      <c r="AI541" s="350" t="s">
        <v>2298</v>
      </c>
      <c r="AJ541" s="350">
        <v>1805111</v>
      </c>
      <c r="AK541" s="350">
        <v>5783140</v>
      </c>
      <c r="AL541" s="350">
        <v>0</v>
      </c>
      <c r="AM541" s="351">
        <v>5</v>
      </c>
      <c r="AN541" s="350">
        <v>21</v>
      </c>
      <c r="AO541" s="9">
        <v>0</v>
      </c>
      <c r="AP541" s="9">
        <v>1</v>
      </c>
      <c r="AQ541" s="9">
        <v>0</v>
      </c>
      <c r="AR541" s="9">
        <v>0</v>
      </c>
      <c r="AX541" s="9" t="s">
        <v>664</v>
      </c>
    </row>
    <row r="542" spans="1:50" ht="25.5">
      <c r="A542" s="211">
        <f t="shared" si="5647"/>
        <v>0</v>
      </c>
      <c r="B542" s="18" t="s">
        <v>1158</v>
      </c>
      <c r="C542" s="218" t="str">
        <f t="shared" ref="C542" si="5862">C541</f>
        <v>Major Must</v>
      </c>
      <c r="D542" s="44" t="str">
        <f t="shared" ref="D542" si="5863">D541</f>
        <v>FV. 4.2.1</v>
      </c>
      <c r="E542" s="19" t="str">
        <f>Labels!$C$103</f>
        <v>Answer 1 / Comment</v>
      </c>
      <c r="F542" s="62" t="str">
        <f>$AI$485</f>
        <v>FV. 4.2.1 -Yes</v>
      </c>
      <c r="G542" s="46" t="s">
        <v>2826</v>
      </c>
      <c r="H542" s="20" t="str">
        <f t="shared" ref="H542:H543" si="5864">H541</f>
        <v/>
      </c>
      <c r="I542" s="20" t="str">
        <f t="shared" ref="I542:I543" si="5865">I541</f>
        <v/>
      </c>
      <c r="J542" s="20" t="str">
        <f t="shared" ref="J542:J543" si="5866">J541</f>
        <v/>
      </c>
      <c r="K542" s="20" t="str">
        <f t="shared" ref="K542:K543" si="5867">K541</f>
        <v>X</v>
      </c>
      <c r="L542" s="28" t="str">
        <f t="shared" ref="L542" si="5868">L541</f>
        <v/>
      </c>
      <c r="M542" s="21"/>
      <c r="N542" s="22" t="str">
        <f t="shared" ref="N542:N543" si="5869">LEFT(F542,FIND(" -",F542)-1)</f>
        <v>FV. 4.2.1</v>
      </c>
      <c r="O542" s="22" t="str">
        <f t="shared" ref="O542" si="5870">IF(ISERR(N542),D541,N542)</f>
        <v>FV. 4.2.1</v>
      </c>
      <c r="P542" s="22" t="str">
        <f t="shared" ref="P542:P543" si="5871">TRIM(F542&amp;"")</f>
        <v>FV. 4.2.1 -Yes</v>
      </c>
      <c r="Q542" s="22" t="str">
        <f t="shared" ref="Q542:Q543" si="5872">TRIM(G542&amp;"")</f>
        <v>None</v>
      </c>
      <c r="R542" s="9">
        <f t="shared" ref="R542:R543" si="5873">VLOOKUP(F542,$AI$2:$AM$5000,5,FALSE)</f>
        <v>2</v>
      </c>
      <c r="S542" s="9">
        <f t="shared" ref="S542:S543" si="5874">IF(ISNA(R542),0,R542)</f>
        <v>2</v>
      </c>
      <c r="T542" s="9">
        <f t="shared" ref="T542:T543" si="5875">VLOOKUP(F542,$AI$2:$AL$5000,4,FALSE)</f>
        <v>2</v>
      </c>
      <c r="U542" s="9">
        <f t="shared" ref="U542:U543" si="5876">IF(ISNA(T542),0,T542)</f>
        <v>2</v>
      </c>
      <c r="X542" s="9">
        <f t="shared" ref="X542:X543" si="5877">VLOOKUP(F542,$AI$2:$AL$5000,3,FALSE)</f>
        <v>5783076</v>
      </c>
      <c r="Y542" s="348"/>
      <c r="Z542" s="9">
        <f>SUM(Y$7:Y542)</f>
        <v>0</v>
      </c>
      <c r="AC542" s="349">
        <f t="shared" ref="AC542" si="5878">IF(ISNA(VLOOKUP(F542,$AI$2:$AS$5000,11,FALSE)),"", VLOOKUP(F542,$AI$2:$AS$5000,11,FALSE))</f>
        <v>0</v>
      </c>
      <c r="AI542" s="350" t="s">
        <v>2299</v>
      </c>
      <c r="AJ542" s="350">
        <v>1805111</v>
      </c>
      <c r="AK542" s="350">
        <v>5783139</v>
      </c>
      <c r="AL542" s="350">
        <v>2</v>
      </c>
      <c r="AM542" s="351">
        <v>2</v>
      </c>
      <c r="AN542" s="350">
        <v>21</v>
      </c>
      <c r="AO542" s="9">
        <v>1</v>
      </c>
      <c r="AP542" s="9">
        <v>0</v>
      </c>
      <c r="AQ542" s="9">
        <v>0</v>
      </c>
      <c r="AR542" s="9">
        <v>0</v>
      </c>
    </row>
    <row r="543" spans="1:50" ht="26.25" thickBot="1">
      <c r="A543" s="211">
        <f t="shared" si="5647"/>
        <v>0</v>
      </c>
      <c r="B543" s="23" t="str">
        <f t="shared" ref="B543:D543" si="5879">B541</f>
        <v>GGFV52FA</v>
      </c>
      <c r="C543" s="219" t="str">
        <f t="shared" si="5879"/>
        <v>Major Must</v>
      </c>
      <c r="D543" s="45" t="str">
        <f t="shared" si="5879"/>
        <v>FV. 4.2.1</v>
      </c>
      <c r="E543" s="24" t="str">
        <f>Labels!$C$104</f>
        <v>Answer 2 / Evidence</v>
      </c>
      <c r="F543" s="221"/>
      <c r="G543" s="222"/>
      <c r="H543" s="25" t="str">
        <f t="shared" si="5864"/>
        <v/>
      </c>
      <c r="I543" s="25" t="str">
        <f t="shared" si="5865"/>
        <v/>
      </c>
      <c r="J543" s="25" t="str">
        <f t="shared" si="5866"/>
        <v/>
      </c>
      <c r="K543" s="25" t="str">
        <f t="shared" si="5867"/>
        <v>X</v>
      </c>
      <c r="L543" s="27" t="str">
        <f t="shared" ref="L543" si="5880">L541</f>
        <v/>
      </c>
      <c r="M543" s="21"/>
      <c r="N543" s="22" t="e">
        <f t="shared" si="5869"/>
        <v>#VALUE!</v>
      </c>
      <c r="O543" s="22" t="str">
        <f t="shared" ref="O543" si="5881">IF(ISERR(N543),D541,N543)</f>
        <v>FV. 4.2.1</v>
      </c>
      <c r="P543" s="22" t="str">
        <f t="shared" si="5871"/>
        <v/>
      </c>
      <c r="Q543" s="22" t="str">
        <f t="shared" si="5872"/>
        <v/>
      </c>
      <c r="R543" s="9" t="e">
        <f t="shared" si="5873"/>
        <v>#N/A</v>
      </c>
      <c r="S543" s="9">
        <f t="shared" si="5874"/>
        <v>0</v>
      </c>
      <c r="T543" s="9" t="e">
        <f t="shared" si="5875"/>
        <v>#N/A</v>
      </c>
      <c r="U543" s="9">
        <f t="shared" si="5876"/>
        <v>0</v>
      </c>
      <c r="V543" s="9">
        <f t="shared" ref="V543" si="5882">IF(U543=0,U542,U543)</f>
        <v>2</v>
      </c>
      <c r="W543" s="346">
        <v>2</v>
      </c>
      <c r="X543" s="9" t="e">
        <f t="shared" si="5877"/>
        <v>#N/A</v>
      </c>
      <c r="Y543" s="348"/>
      <c r="Z543" s="9">
        <f>SUM(Y$7:Y543)</f>
        <v>0</v>
      </c>
      <c r="AE543" s="9">
        <f t="shared" ref="AE543" si="5883">MIN(AH543,V543)</f>
        <v>2</v>
      </c>
      <c r="AH543" s="9">
        <v>2</v>
      </c>
      <c r="AI543" s="350" t="s">
        <v>2300</v>
      </c>
      <c r="AJ543" s="350">
        <v>1805112</v>
      </c>
      <c r="AK543" s="350">
        <v>5783144</v>
      </c>
      <c r="AL543" s="350">
        <v>0</v>
      </c>
      <c r="AM543" s="351">
        <v>6</v>
      </c>
      <c r="AN543" s="350">
        <v>21</v>
      </c>
      <c r="AO543" s="9">
        <v>1</v>
      </c>
      <c r="AP543" s="9">
        <v>0</v>
      </c>
      <c r="AQ543" s="9">
        <v>1</v>
      </c>
      <c r="AR543" s="9">
        <v>0</v>
      </c>
      <c r="AU543" s="9">
        <v>0</v>
      </c>
      <c r="AV543" s="9">
        <f>U542</f>
        <v>2</v>
      </c>
    </row>
    <row r="544" spans="1:50" ht="38.25">
      <c r="A544" s="211">
        <f t="shared" si="5647"/>
        <v>0</v>
      </c>
      <c r="B544" s="67" t="s">
        <v>1158</v>
      </c>
      <c r="C544" s="142" t="s">
        <v>1094</v>
      </c>
      <c r="D544" s="43" t="s">
        <v>2731</v>
      </c>
      <c r="E544" s="217" t="str">
        <f>Labels!$C$54</f>
        <v>Control Point</v>
      </c>
      <c r="F544" s="26" t="s">
        <v>2732</v>
      </c>
      <c r="G544" s="30" t="str">
        <f>IF(OR(ISERR(P545),ISERR(P546),ISERR(Q545),ISERR(Q546)),Labels!$C$94,Q544)</f>
        <v>Input Accepted</v>
      </c>
      <c r="H544" s="15" t="str">
        <f t="shared" ref="H544" si="5884">IF(F545&lt;&gt;"",IF(TRIM(VLOOKUP(F545,$AI$2:$AR$5000,8,FALSE))="1","X",""),"")</f>
        <v/>
      </c>
      <c r="I544" s="15" t="str">
        <f t="shared" ref="I544" si="5885">IF(F545&lt;&gt;"",IF(TRIM(VLOOKUP(F545,$AI$2:$AR$5000,9,FALSE))="1","X",""),"")</f>
        <v/>
      </c>
      <c r="J544" s="15" t="str">
        <f t="shared" ref="J544" si="5886">IF(TRIM(""&amp;G546)&lt;&gt;"","X","")</f>
        <v/>
      </c>
      <c r="K544" s="15" t="str">
        <f t="shared" ref="K544" si="5887">IF(TRIM(""&amp;G545)&lt;&gt;"","X","")</f>
        <v>X</v>
      </c>
      <c r="L544" s="31" t="str">
        <f>IF(G544&lt;&gt;Labels!$C$92,"X","")</f>
        <v/>
      </c>
      <c r="M544" s="16"/>
      <c r="N544" s="17">
        <v>1805090</v>
      </c>
      <c r="O544" s="17">
        <v>15573</v>
      </c>
      <c r="P544" s="17"/>
      <c r="Q544" s="22" t="str">
        <f>IF(F545="",Labels!$C$93,R544)</f>
        <v>Input Accepted</v>
      </c>
      <c r="R544" s="9" t="str">
        <f t="shared" ref="R544" si="5888"><![CDATA[IF(OR(O545&""<>D544&"",O546&""<>D544&""),"You are not allowed to copy cells in the answer column. Press Ctrl-z immediately to attempt to fix this error.",S544)]]></f>
        <v>Input Accepted</v>
      </c>
      <c r="S544" s="9" t="str">
        <f>IF(AND(OR(H544="X",S545=6,C544=Labels!$C$49,C544=Labels!$C$46,AX544="Y"),Q545=""),Labels!$C$95,T544)</f>
        <v>Input Accepted</v>
      </c>
      <c r="T544" s="345" t="str">
        <f>IF(OR(S546=6,AND(S546&gt;0,S545=6)),Labels!$C$96,IF(S546=1,Labels!$C$143,U544))</f>
        <v>Input Accepted</v>
      </c>
      <c r="U544" s="9" t="str">
        <f>IF(AND(S546&gt;0,U546&lt;=U545),Labels!C$97,V544)</f>
        <v>Input Accepted</v>
      </c>
      <c r="V544" s="9" t="str">
        <f>IF(AND(S546&gt;0,Q546=""),Labels!$C$98,W544)</f>
        <v>Input Accepted</v>
      </c>
      <c r="W544" s="9" t="str">
        <f>IF(AND(S546=0,Q546&lt;&gt;""),Labels!$C$99,Labels!$C$92)</f>
        <v>Input Accepted</v>
      </c>
      <c r="Y544" s="9">
        <f t="shared" ref="Y544" si="5889">IF(H544="X",1,0)</f>
        <v>0</v>
      </c>
      <c r="Z544" s="9">
        <f>SUM(Y$7:Y544)</f>
        <v>0</v>
      </c>
      <c r="AA544" s="9" t="str">
        <f t="shared" ref="AA544" si="5890">Q545</f>
        <v>None</v>
      </c>
      <c r="AB544" s="9">
        <f t="shared" ref="AB544" si="5891">VLOOKUP(P545,$AI$2:$AN$5000,6,FALSE)</f>
        <v>21</v>
      </c>
      <c r="AC544" s="9" t="str">
        <f t="shared" ref="AC544" si="5892">Q546</f>
        <v/>
      </c>
      <c r="AD544" s="9">
        <f t="shared" ref="AD544" si="5893">IF(TRIM(F545)="",1,0)</f>
        <v>0</v>
      </c>
      <c r="AF544" s="346">
        <f t="shared" ref="AF544" si="5894">SUM($AD$7:$AD$5000)</f>
        <v>0</v>
      </c>
      <c r="AG544" s="9">
        <f>IF(AND(H544="X",C544=Labels!C586),1,0)</f>
        <v>0</v>
      </c>
      <c r="AI544" s="350" t="s">
        <v>2301</v>
      </c>
      <c r="AJ544" s="350">
        <v>1805112</v>
      </c>
      <c r="AK544" s="350">
        <v>5783143</v>
      </c>
      <c r="AL544" s="350">
        <v>0</v>
      </c>
      <c r="AM544" s="351">
        <v>5</v>
      </c>
      <c r="AN544" s="350">
        <v>21</v>
      </c>
      <c r="AO544" s="9">
        <v>0</v>
      </c>
      <c r="AP544" s="9">
        <v>1</v>
      </c>
      <c r="AQ544" s="9">
        <v>0</v>
      </c>
      <c r="AR544" s="9">
        <v>0</v>
      </c>
      <c r="AX544" s="9" t="s">
        <v>664</v>
      </c>
    </row>
    <row r="545" spans="1:50" ht="25.5">
      <c r="A545" s="211">
        <f t="shared" si="5647"/>
        <v>0</v>
      </c>
      <c r="B545" s="18" t="s">
        <v>1158</v>
      </c>
      <c r="C545" s="218" t="str">
        <f t="shared" ref="C545" si="5895">C544</f>
        <v>Minor Must</v>
      </c>
      <c r="D545" s="44" t="str">
        <f t="shared" ref="D545" si="5896">D544</f>
        <v>FV. 4.3.1</v>
      </c>
      <c r="E545" s="19" t="str">
        <f>Labels!$C$103</f>
        <v>Answer 1 / Comment</v>
      </c>
      <c r="F545" s="62" t="str">
        <f>$AI$488</f>
        <v>FV. 4.3.1 -Yes</v>
      </c>
      <c r="G545" s="46" t="s">
        <v>2826</v>
      </c>
      <c r="H545" s="20" t="str">
        <f t="shared" ref="H545:H546" si="5897">H544</f>
        <v/>
      </c>
      <c r="I545" s="20" t="str">
        <f t="shared" ref="I545:I546" si="5898">I544</f>
        <v/>
      </c>
      <c r="J545" s="20" t="str">
        <f t="shared" ref="J545:J546" si="5899">J544</f>
        <v/>
      </c>
      <c r="K545" s="20" t="str">
        <f t="shared" ref="K545:K546" si="5900">K544</f>
        <v>X</v>
      </c>
      <c r="L545" s="28" t="str">
        <f t="shared" ref="L545" si="5901">L544</f>
        <v/>
      </c>
      <c r="M545" s="21"/>
      <c r="N545" s="22" t="str">
        <f t="shared" ref="N545:N546" si="5902">LEFT(F545,FIND(" -",F545)-1)</f>
        <v>FV. 4.3.1</v>
      </c>
      <c r="O545" s="22" t="str">
        <f t="shared" ref="O545" si="5903">IF(ISERR(N545),D544,N545)</f>
        <v>FV. 4.3.1</v>
      </c>
      <c r="P545" s="22" t="str">
        <f t="shared" ref="P545:P546" si="5904">TRIM(F545&amp;"")</f>
        <v>FV. 4.3.1 -Yes</v>
      </c>
      <c r="Q545" s="22" t="str">
        <f t="shared" ref="Q545:Q546" si="5905">TRIM(G545&amp;"")</f>
        <v>None</v>
      </c>
      <c r="R545" s="9">
        <f t="shared" ref="R545:R546" si="5906">VLOOKUP(F545,$AI$2:$AM$5000,5,FALSE)</f>
        <v>2</v>
      </c>
      <c r="S545" s="9">
        <f t="shared" ref="S545:S546" si="5907">IF(ISNA(R545),0,R545)</f>
        <v>2</v>
      </c>
      <c r="T545" s="9">
        <f t="shared" ref="T545:T546" si="5908">VLOOKUP(F545,$AI$2:$AL$5000,4,FALSE)</f>
        <v>2</v>
      </c>
      <c r="U545" s="9">
        <f t="shared" ref="U545:U546" si="5909">IF(ISNA(T545),0,T545)</f>
        <v>2</v>
      </c>
      <c r="X545" s="9">
        <f t="shared" ref="X545:X546" si="5910">VLOOKUP(F545,$AI$2:$AL$5000,3,FALSE)</f>
        <v>5783079</v>
      </c>
      <c r="Y545" s="348"/>
      <c r="Z545" s="9">
        <f>SUM(Y$7:Y545)</f>
        <v>0</v>
      </c>
      <c r="AC545" s="349">
        <f t="shared" ref="AC545" si="5911">IF(ISNA(VLOOKUP(F545,$AI$2:$AS$5000,11,FALSE)),"", VLOOKUP(F545,$AI$2:$AS$5000,11,FALSE))</f>
        <v>0</v>
      </c>
      <c r="AI545" s="350" t="s">
        <v>2302</v>
      </c>
      <c r="AJ545" s="350">
        <v>1805112</v>
      </c>
      <c r="AK545" s="350">
        <v>5783142</v>
      </c>
      <c r="AL545" s="350">
        <v>2</v>
      </c>
      <c r="AM545" s="351">
        <v>2</v>
      </c>
      <c r="AN545" s="350">
        <v>21</v>
      </c>
      <c r="AO545" s="9">
        <v>1</v>
      </c>
      <c r="AP545" s="9">
        <v>0</v>
      </c>
      <c r="AQ545" s="9">
        <v>0</v>
      </c>
      <c r="AR545" s="9">
        <v>0</v>
      </c>
    </row>
    <row r="546" spans="1:50" ht="26.25" thickBot="1">
      <c r="A546" s="211">
        <f t="shared" si="5647"/>
        <v>0</v>
      </c>
      <c r="B546" s="23" t="str">
        <f t="shared" ref="B546:D546" si="5912">B544</f>
        <v>GGFV52FA</v>
      </c>
      <c r="C546" s="219" t="str">
        <f t="shared" si="5912"/>
        <v>Minor Must</v>
      </c>
      <c r="D546" s="45" t="str">
        <f t="shared" si="5912"/>
        <v>FV. 4.3.1</v>
      </c>
      <c r="E546" s="24" t="str">
        <f>Labels!$C$104</f>
        <v>Answer 2 / Evidence</v>
      </c>
      <c r="F546" s="221"/>
      <c r="G546" s="222"/>
      <c r="H546" s="25" t="str">
        <f t="shared" si="5897"/>
        <v/>
      </c>
      <c r="I546" s="25" t="str">
        <f t="shared" si="5898"/>
        <v/>
      </c>
      <c r="J546" s="25" t="str">
        <f t="shared" si="5899"/>
        <v/>
      </c>
      <c r="K546" s="25" t="str">
        <f t="shared" si="5900"/>
        <v>X</v>
      </c>
      <c r="L546" s="27" t="str">
        <f t="shared" ref="L546" si="5913">L544</f>
        <v/>
      </c>
      <c r="M546" s="21"/>
      <c r="N546" s="22" t="e">
        <f t="shared" si="5902"/>
        <v>#VALUE!</v>
      </c>
      <c r="O546" s="22" t="str">
        <f t="shared" ref="O546" si="5914">IF(ISERR(N546),D544,N546)</f>
        <v>FV. 4.3.1</v>
      </c>
      <c r="P546" s="22" t="str">
        <f t="shared" si="5904"/>
        <v/>
      </c>
      <c r="Q546" s="22" t="str">
        <f t="shared" si="5905"/>
        <v/>
      </c>
      <c r="R546" s="9" t="e">
        <f t="shared" si="5906"/>
        <v>#N/A</v>
      </c>
      <c r="S546" s="9">
        <f t="shared" si="5907"/>
        <v>0</v>
      </c>
      <c r="T546" s="9" t="e">
        <f t="shared" si="5908"/>
        <v>#N/A</v>
      </c>
      <c r="U546" s="9">
        <f t="shared" si="5909"/>
        <v>0</v>
      </c>
      <c r="V546" s="9">
        <f t="shared" ref="V546" si="5915">IF(U546=0,U545,U546)</f>
        <v>2</v>
      </c>
      <c r="W546" s="346">
        <v>2</v>
      </c>
      <c r="X546" s="9" t="e">
        <f t="shared" si="5910"/>
        <v>#N/A</v>
      </c>
      <c r="Y546" s="348"/>
      <c r="Z546" s="9">
        <f>SUM(Y$7:Y546)</f>
        <v>0</v>
      </c>
      <c r="AE546" s="9">
        <f t="shared" ref="AE546" si="5916">MIN(AH546,V546)</f>
        <v>2</v>
      </c>
      <c r="AH546" s="9">
        <v>2</v>
      </c>
      <c r="AI546" s="350" t="s">
        <v>2303</v>
      </c>
      <c r="AJ546" s="350">
        <v>1805113</v>
      </c>
      <c r="AK546" s="350">
        <v>5783147</v>
      </c>
      <c r="AL546" s="350">
        <v>0</v>
      </c>
      <c r="AM546" s="351">
        <v>6</v>
      </c>
      <c r="AN546" s="350">
        <v>21</v>
      </c>
      <c r="AO546" s="9">
        <v>1</v>
      </c>
      <c r="AP546" s="9">
        <v>0</v>
      </c>
      <c r="AQ546" s="9">
        <v>1</v>
      </c>
      <c r="AR546" s="9">
        <v>0</v>
      </c>
      <c r="AU546" s="9">
        <v>0</v>
      </c>
      <c r="AV546" s="9">
        <f>U545</f>
        <v>2</v>
      </c>
    </row>
    <row r="547" spans="1:50" ht="51">
      <c r="A547" s="211">
        <f t="shared" si="5647"/>
        <v>0</v>
      </c>
      <c r="B547" s="67" t="s">
        <v>1158</v>
      </c>
      <c r="C547" s="142" t="s">
        <v>1093</v>
      </c>
      <c r="D547" s="43" t="s">
        <v>2733</v>
      </c>
      <c r="E547" s="217" t="str">
        <f>Labels!$C$54</f>
        <v>Control Point</v>
      </c>
      <c r="F547" s="26" t="s">
        <v>2734</v>
      </c>
      <c r="G547" s="30" t="str">
        <f>IF(OR(ISERR(P548),ISERR(P549),ISERR(Q548),ISERR(Q549)),Labels!$C$94,Q547)</f>
        <v>Input Accepted</v>
      </c>
      <c r="H547" s="15" t="str">
        <f t="shared" ref="H547" si="5917">IF(F548&lt;&gt;"",IF(TRIM(VLOOKUP(F548,$AI$2:$AR$5000,8,FALSE))="1","X",""),"")</f>
        <v/>
      </c>
      <c r="I547" s="15" t="str">
        <f t="shared" ref="I547" si="5918">IF(F548&lt;&gt;"",IF(TRIM(VLOOKUP(F548,$AI$2:$AR$5000,9,FALSE))="1","X",""),"")</f>
        <v/>
      </c>
      <c r="J547" s="15" t="str">
        <f t="shared" ref="J547" si="5919">IF(TRIM(""&amp;G549)&lt;&gt;"","X","")</f>
        <v/>
      </c>
      <c r="K547" s="15" t="str">
        <f t="shared" ref="K547" si="5920">IF(TRIM(""&amp;G548)&lt;&gt;"","X","")</f>
        <v>X</v>
      </c>
      <c r="L547" s="31" t="str">
        <f>IF(G547&lt;&gt;Labels!$C$92,"X","")</f>
        <v/>
      </c>
      <c r="M547" s="16"/>
      <c r="N547" s="17">
        <v>1805093</v>
      </c>
      <c r="O547" s="17">
        <v>15573</v>
      </c>
      <c r="P547" s="17"/>
      <c r="Q547" s="22" t="str">
        <f>IF(F548="",Labels!$C$93,R547)</f>
        <v>Input Accepted</v>
      </c>
      <c r="R547" s="9" t="str">
        <f t="shared" ref="R547" si="5921"><![CDATA[IF(OR(O548&""<>D547&"",O549&""<>D547&""),"You are not allowed to copy cells in the answer column. Press Ctrl-z immediately to attempt to fix this error.",S547)]]></f>
        <v>Input Accepted</v>
      </c>
      <c r="S547" s="9" t="str">
        <f>IF(AND(OR(H547="X",S548=6,C547=Labels!$C$49,C547=Labels!$C$46,AX547="Y"),Q548=""),Labels!$C$95,T547)</f>
        <v>Input Accepted</v>
      </c>
      <c r="T547" s="345" t="str">
        <f>IF(OR(S549=6,AND(S549&gt;0,S548=6)),Labels!$C$96,IF(S549=1,Labels!$C$143,U547))</f>
        <v>Input Accepted</v>
      </c>
      <c r="U547" s="9" t="str">
        <f>IF(AND(S549&gt;0,U549&lt;=U548),Labels!C$97,V547)</f>
        <v>Input Accepted</v>
      </c>
      <c r="V547" s="9" t="str">
        <f>IF(AND(S549&gt;0,Q549=""),Labels!$C$98,W547)</f>
        <v>Input Accepted</v>
      </c>
      <c r="W547" s="9" t="str">
        <f>IF(AND(S549=0,Q549&lt;&gt;""),Labels!$C$99,Labels!$C$92)</f>
        <v>Input Accepted</v>
      </c>
      <c r="Y547" s="9">
        <f t="shared" ref="Y547" si="5922">IF(H547="X",1,0)</f>
        <v>0</v>
      </c>
      <c r="Z547" s="9">
        <f>SUM(Y$7:Y547)</f>
        <v>0</v>
      </c>
      <c r="AA547" s="9" t="str">
        <f t="shared" ref="AA547" si="5923">Q548</f>
        <v>None</v>
      </c>
      <c r="AB547" s="9">
        <f t="shared" ref="AB547" si="5924">VLOOKUP(P548,$AI$2:$AN$5000,6,FALSE)</f>
        <v>21</v>
      </c>
      <c r="AC547" s="9" t="str">
        <f t="shared" ref="AC547" si="5925">Q549</f>
        <v/>
      </c>
      <c r="AD547" s="9">
        <f t="shared" ref="AD547" si="5926">IF(TRIM(F548)="",1,0)</f>
        <v>0</v>
      </c>
      <c r="AF547" s="346">
        <f t="shared" ref="AF547" si="5927">SUM($AD$7:$AD$5000)</f>
        <v>0</v>
      </c>
      <c r="AG547" s="9">
        <f>IF(AND(H547="X",C547=Labels!C589),1,0)</f>
        <v>0</v>
      </c>
      <c r="AI547" s="350" t="s">
        <v>2304</v>
      </c>
      <c r="AJ547" s="350">
        <v>1805113</v>
      </c>
      <c r="AK547" s="350">
        <v>5783146</v>
      </c>
      <c r="AL547" s="350">
        <v>0</v>
      </c>
      <c r="AM547" s="351">
        <v>5</v>
      </c>
      <c r="AN547" s="350">
        <v>21</v>
      </c>
      <c r="AO547" s="9">
        <v>0</v>
      </c>
      <c r="AP547" s="9">
        <v>1</v>
      </c>
      <c r="AQ547" s="9">
        <v>0</v>
      </c>
      <c r="AR547" s="9">
        <v>0</v>
      </c>
      <c r="AX547" s="9" t="s">
        <v>664</v>
      </c>
    </row>
    <row r="548" spans="1:50" ht="25.5">
      <c r="A548" s="211">
        <f t="shared" si="5647"/>
        <v>0</v>
      </c>
      <c r="B548" s="18" t="s">
        <v>1158</v>
      </c>
      <c r="C548" s="218" t="str">
        <f t="shared" ref="C548" si="5928">C547</f>
        <v>Major Must</v>
      </c>
      <c r="D548" s="44" t="str">
        <f t="shared" ref="D548" si="5929">D547</f>
        <v>FV. 5.1.1</v>
      </c>
      <c r="E548" s="19" t="str">
        <f>Labels!$C$103</f>
        <v>Answer 1 / Comment</v>
      </c>
      <c r="F548" s="62" t="str">
        <f>$AI$490</f>
        <v>FV. 5.1.1 -Yes</v>
      </c>
      <c r="G548" s="46" t="s">
        <v>2826</v>
      </c>
      <c r="H548" s="20" t="str">
        <f t="shared" ref="H548:H549" si="5930">H547</f>
        <v/>
      </c>
      <c r="I548" s="20" t="str">
        <f t="shared" ref="I548:I549" si="5931">I547</f>
        <v/>
      </c>
      <c r="J548" s="20" t="str">
        <f t="shared" ref="J548:J549" si="5932">J547</f>
        <v/>
      </c>
      <c r="K548" s="20" t="str">
        <f t="shared" ref="K548:K549" si="5933">K547</f>
        <v>X</v>
      </c>
      <c r="L548" s="28" t="str">
        <f t="shared" ref="L548" si="5934">L547</f>
        <v/>
      </c>
      <c r="M548" s="21"/>
      <c r="N548" s="22" t="str">
        <f t="shared" ref="N548:N549" si="5935">LEFT(F548,FIND(" -",F548)-1)</f>
        <v>FV. 5.1.1</v>
      </c>
      <c r="O548" s="22" t="str">
        <f t="shared" ref="O548" si="5936">IF(ISERR(N548),D547,N548)</f>
        <v>FV. 5.1.1</v>
      </c>
      <c r="P548" s="22" t="str">
        <f t="shared" ref="P548:P549" si="5937">TRIM(F548&amp;"")</f>
        <v>FV. 5.1.1 -Yes</v>
      </c>
      <c r="Q548" s="22" t="str">
        <f t="shared" ref="Q548:Q549" si="5938">TRIM(G548&amp;"")</f>
        <v>None</v>
      </c>
      <c r="R548" s="9">
        <f t="shared" ref="R548:R549" si="5939">VLOOKUP(F548,$AI$2:$AM$5000,5,FALSE)</f>
        <v>2</v>
      </c>
      <c r="S548" s="9">
        <f t="shared" ref="S548:S549" si="5940">IF(ISNA(R548),0,R548)</f>
        <v>2</v>
      </c>
      <c r="T548" s="9">
        <f t="shared" ref="T548:T549" si="5941">VLOOKUP(F548,$AI$2:$AL$5000,4,FALSE)</f>
        <v>2</v>
      </c>
      <c r="U548" s="9">
        <f t="shared" ref="U548:U549" si="5942">IF(ISNA(T548),0,T548)</f>
        <v>2</v>
      </c>
      <c r="X548" s="9">
        <f t="shared" ref="X548:X549" si="5943">VLOOKUP(F548,$AI$2:$AL$5000,3,FALSE)</f>
        <v>5783088</v>
      </c>
      <c r="Y548" s="348"/>
      <c r="Z548" s="9">
        <f>SUM(Y$7:Y548)</f>
        <v>0</v>
      </c>
      <c r="AC548" s="349">
        <f t="shared" ref="AC548" si="5944">IF(ISNA(VLOOKUP(F548,$AI$2:$AS$5000,11,FALSE)),"", VLOOKUP(F548,$AI$2:$AS$5000,11,FALSE))</f>
        <v>0</v>
      </c>
      <c r="AI548" s="350" t="s">
        <v>2305</v>
      </c>
      <c r="AJ548" s="350">
        <v>1805113</v>
      </c>
      <c r="AK548" s="350">
        <v>5783145</v>
      </c>
      <c r="AL548" s="350">
        <v>2</v>
      </c>
      <c r="AM548" s="351">
        <v>2</v>
      </c>
      <c r="AN548" s="350">
        <v>21</v>
      </c>
      <c r="AO548" s="9">
        <v>1</v>
      </c>
      <c r="AP548" s="9">
        <v>0</v>
      </c>
      <c r="AQ548" s="9">
        <v>0</v>
      </c>
      <c r="AR548" s="9">
        <v>0</v>
      </c>
    </row>
    <row r="549" spans="1:50" ht="26.25" thickBot="1">
      <c r="A549" s="211">
        <f t="shared" si="5647"/>
        <v>0</v>
      </c>
      <c r="B549" s="23" t="str">
        <f t="shared" ref="B549:D549" si="5945">B547</f>
        <v>GGFV52FA</v>
      </c>
      <c r="C549" s="219" t="str">
        <f t="shared" si="5945"/>
        <v>Major Must</v>
      </c>
      <c r="D549" s="45" t="str">
        <f t="shared" si="5945"/>
        <v>FV. 5.1.1</v>
      </c>
      <c r="E549" s="24" t="str">
        <f>Labels!$C$104</f>
        <v>Answer 2 / Evidence</v>
      </c>
      <c r="F549" s="221"/>
      <c r="G549" s="222"/>
      <c r="H549" s="25" t="str">
        <f t="shared" si="5930"/>
        <v/>
      </c>
      <c r="I549" s="25" t="str">
        <f t="shared" si="5931"/>
        <v/>
      </c>
      <c r="J549" s="25" t="str">
        <f t="shared" si="5932"/>
        <v/>
      </c>
      <c r="K549" s="25" t="str">
        <f t="shared" si="5933"/>
        <v>X</v>
      </c>
      <c r="L549" s="27" t="str">
        <f t="shared" ref="L549" si="5946">L547</f>
        <v/>
      </c>
      <c r="M549" s="21"/>
      <c r="N549" s="22" t="e">
        <f t="shared" si="5935"/>
        <v>#VALUE!</v>
      </c>
      <c r="O549" s="22" t="str">
        <f t="shared" ref="O549" si="5947">IF(ISERR(N549),D547,N549)</f>
        <v>FV. 5.1.1</v>
      </c>
      <c r="P549" s="22" t="str">
        <f t="shared" si="5937"/>
        <v/>
      </c>
      <c r="Q549" s="22" t="str">
        <f t="shared" si="5938"/>
        <v/>
      </c>
      <c r="R549" s="9" t="e">
        <f t="shared" si="5939"/>
        <v>#N/A</v>
      </c>
      <c r="S549" s="9">
        <f t="shared" si="5940"/>
        <v>0</v>
      </c>
      <c r="T549" s="9" t="e">
        <f t="shared" si="5941"/>
        <v>#N/A</v>
      </c>
      <c r="U549" s="9">
        <f t="shared" si="5942"/>
        <v>0</v>
      </c>
      <c r="V549" s="9">
        <f t="shared" ref="V549" si="5948">IF(U549=0,U548,U549)</f>
        <v>2</v>
      </c>
      <c r="W549" s="346">
        <v>2</v>
      </c>
      <c r="X549" s="9" t="e">
        <f t="shared" si="5943"/>
        <v>#N/A</v>
      </c>
      <c r="Y549" s="348"/>
      <c r="Z549" s="9">
        <f>SUM(Y$7:Y549)</f>
        <v>0</v>
      </c>
      <c r="AE549" s="9">
        <f t="shared" ref="AE549" si="5949">MIN(AH549,V549)</f>
        <v>2</v>
      </c>
      <c r="AH549" s="9">
        <v>2</v>
      </c>
      <c r="AI549" s="350" t="s">
        <v>2306</v>
      </c>
      <c r="AJ549" s="350">
        <v>1805114</v>
      </c>
      <c r="AK549" s="350">
        <v>5783150</v>
      </c>
      <c r="AL549" s="350">
        <v>0</v>
      </c>
      <c r="AM549" s="351">
        <v>6</v>
      </c>
      <c r="AN549" s="350">
        <v>21</v>
      </c>
      <c r="AO549" s="9">
        <v>1</v>
      </c>
      <c r="AP549" s="9">
        <v>0</v>
      </c>
      <c r="AQ549" s="9">
        <v>1</v>
      </c>
      <c r="AR549" s="9">
        <v>0</v>
      </c>
      <c r="AU549" s="9">
        <v>0</v>
      </c>
      <c r="AV549" s="9">
        <f>U548</f>
        <v>2</v>
      </c>
    </row>
    <row r="550" spans="1:50" ht="89.25">
      <c r="A550" s="211">
        <f t="shared" si="5647"/>
        <v>0</v>
      </c>
      <c r="B550" s="67" t="s">
        <v>1158</v>
      </c>
      <c r="C550" s="142" t="s">
        <v>1093</v>
      </c>
      <c r="D550" s="43" t="s">
        <v>2735</v>
      </c>
      <c r="E550" s="217" t="str">
        <f>Labels!$C$54</f>
        <v>Control Point</v>
      </c>
      <c r="F550" s="26" t="s">
        <v>2736</v>
      </c>
      <c r="G550" s="30" t="str">
        <f>IF(OR(ISERR(P551),ISERR(P552),ISERR(Q551),ISERR(Q552)),Labels!$C$94,Q550)</f>
        <v>Input Accepted</v>
      </c>
      <c r="H550" s="15" t="str">
        <f t="shared" ref="H550" si="5950">IF(F551&lt;&gt;"",IF(TRIM(VLOOKUP(F551,$AI$2:$AR$5000,8,FALSE))="1","X",""),"")</f>
        <v/>
      </c>
      <c r="I550" s="15" t="str">
        <f t="shared" ref="I550" si="5951">IF(F551&lt;&gt;"",IF(TRIM(VLOOKUP(F551,$AI$2:$AR$5000,9,FALSE))="1","X",""),"")</f>
        <v/>
      </c>
      <c r="J550" s="15" t="str">
        <f t="shared" ref="J550" si="5952">IF(TRIM(""&amp;G552)&lt;&gt;"","X","")</f>
        <v/>
      </c>
      <c r="K550" s="15" t="str">
        <f t="shared" ref="K550" si="5953">IF(TRIM(""&amp;G551)&lt;&gt;"","X","")</f>
        <v>X</v>
      </c>
      <c r="L550" s="31" t="str">
        <f>IF(G550&lt;&gt;Labels!$C$92,"X","")</f>
        <v/>
      </c>
      <c r="M550" s="16"/>
      <c r="N550" s="17">
        <v>1805094</v>
      </c>
      <c r="O550" s="17">
        <v>15573</v>
      </c>
      <c r="P550" s="17"/>
      <c r="Q550" s="22" t="str">
        <f>IF(F551="",Labels!$C$93,R550)</f>
        <v>Input Accepted</v>
      </c>
      <c r="R550" s="9" t="str">
        <f t="shared" ref="R550" si="5954"><![CDATA[IF(OR(O551&""<>D550&"",O552&""<>D550&""),"You are not allowed to copy cells in the answer column. Press Ctrl-z immediately to attempt to fix this error.",S550)]]></f>
        <v>Input Accepted</v>
      </c>
      <c r="S550" s="9" t="str">
        <f>IF(AND(OR(H550="X",S551=6,C550=Labels!$C$49,C550=Labels!$C$46,AX550="Y"),Q551=""),Labels!$C$95,T550)</f>
        <v>Input Accepted</v>
      </c>
      <c r="T550" s="345" t="str">
        <f>IF(OR(S552=6,AND(S552&gt;0,S551=6)),Labels!$C$96,IF(S552=1,Labels!$C$143,U550))</f>
        <v>Input Accepted</v>
      </c>
      <c r="U550" s="9" t="str">
        <f>IF(AND(S552&gt;0,U552&lt;=U551),Labels!C$97,V550)</f>
        <v>Input Accepted</v>
      </c>
      <c r="V550" s="9" t="str">
        <f>IF(AND(S552&gt;0,Q552=""),Labels!$C$98,W550)</f>
        <v>Input Accepted</v>
      </c>
      <c r="W550" s="9" t="str">
        <f>IF(AND(S552=0,Q552&lt;&gt;""),Labels!$C$99,Labels!$C$92)</f>
        <v>Input Accepted</v>
      </c>
      <c r="Y550" s="9">
        <f t="shared" ref="Y550" si="5955">IF(H550="X",1,0)</f>
        <v>0</v>
      </c>
      <c r="Z550" s="9">
        <f>SUM(Y$7:Y550)</f>
        <v>0</v>
      </c>
      <c r="AA550" s="9" t="str">
        <f t="shared" ref="AA550" si="5956">Q551</f>
        <v>None</v>
      </c>
      <c r="AB550" s="9">
        <f t="shared" ref="AB550" si="5957">VLOOKUP(P551,$AI$2:$AN$5000,6,FALSE)</f>
        <v>21</v>
      </c>
      <c r="AC550" s="9" t="str">
        <f t="shared" ref="AC550" si="5958">Q552</f>
        <v/>
      </c>
      <c r="AD550" s="9">
        <f t="shared" ref="AD550" si="5959">IF(TRIM(F551)="",1,0)</f>
        <v>0</v>
      </c>
      <c r="AF550" s="346">
        <f t="shared" ref="AF550" si="5960">SUM($AD$7:$AD$5000)</f>
        <v>0</v>
      </c>
      <c r="AG550" s="9">
        <f>IF(AND(H550="X",C550=Labels!C592),1,0)</f>
        <v>0</v>
      </c>
      <c r="AI550" s="350" t="s">
        <v>2307</v>
      </c>
      <c r="AJ550" s="350">
        <v>1805114</v>
      </c>
      <c r="AK550" s="350">
        <v>5783149</v>
      </c>
      <c r="AL550" s="350">
        <v>0</v>
      </c>
      <c r="AM550" s="351">
        <v>5</v>
      </c>
      <c r="AN550" s="350">
        <v>21</v>
      </c>
      <c r="AO550" s="9">
        <v>0</v>
      </c>
      <c r="AP550" s="9">
        <v>1</v>
      </c>
      <c r="AQ550" s="9">
        <v>0</v>
      </c>
      <c r="AR550" s="9">
        <v>0</v>
      </c>
      <c r="AX550" s="9" t="s">
        <v>664</v>
      </c>
    </row>
    <row r="551" spans="1:50" ht="25.5">
      <c r="A551" s="211">
        <f t="shared" si="5647"/>
        <v>0</v>
      </c>
      <c r="B551" s="18" t="s">
        <v>1158</v>
      </c>
      <c r="C551" s="218" t="str">
        <f t="shared" ref="C551" si="5961">C550</f>
        <v>Major Must</v>
      </c>
      <c r="D551" s="44" t="str">
        <f t="shared" ref="D551" si="5962">D550</f>
        <v>FV. 5.1.2</v>
      </c>
      <c r="E551" s="19" t="str">
        <f>Labels!$C$103</f>
        <v>Answer 1 / Comment</v>
      </c>
      <c r="F551" s="62" t="str">
        <f>$AI$493</f>
        <v>FV. 5.1.2 -Yes</v>
      </c>
      <c r="G551" s="46" t="s">
        <v>2826</v>
      </c>
      <c r="H551" s="20" t="str">
        <f t="shared" ref="H551:H552" si="5963">H550</f>
        <v/>
      </c>
      <c r="I551" s="20" t="str">
        <f t="shared" ref="I551:I552" si="5964">I550</f>
        <v/>
      </c>
      <c r="J551" s="20" t="str">
        <f t="shared" ref="J551:J552" si="5965">J550</f>
        <v/>
      </c>
      <c r="K551" s="20" t="str">
        <f t="shared" ref="K551:K552" si="5966">K550</f>
        <v>X</v>
      </c>
      <c r="L551" s="28" t="str">
        <f t="shared" ref="L551" si="5967">L550</f>
        <v/>
      </c>
      <c r="M551" s="21"/>
      <c r="N551" s="22" t="str">
        <f t="shared" ref="N551:N552" si="5968">LEFT(F551,FIND(" -",F551)-1)</f>
        <v>FV. 5.1.2</v>
      </c>
      <c r="O551" s="22" t="str">
        <f t="shared" ref="O551" si="5969">IF(ISERR(N551),D550,N551)</f>
        <v>FV. 5.1.2</v>
      </c>
      <c r="P551" s="22" t="str">
        <f t="shared" ref="P551:P552" si="5970">TRIM(F551&amp;"")</f>
        <v>FV. 5.1.2 -Yes</v>
      </c>
      <c r="Q551" s="22" t="str">
        <f t="shared" ref="Q551:Q552" si="5971">TRIM(G551&amp;"")</f>
        <v>None</v>
      </c>
      <c r="R551" s="9">
        <f t="shared" ref="R551:R552" si="5972">VLOOKUP(F551,$AI$2:$AM$5000,5,FALSE)</f>
        <v>2</v>
      </c>
      <c r="S551" s="9">
        <f t="shared" ref="S551:S552" si="5973">IF(ISNA(R551),0,R551)</f>
        <v>2</v>
      </c>
      <c r="T551" s="9">
        <f t="shared" ref="T551:T552" si="5974">VLOOKUP(F551,$AI$2:$AL$5000,4,FALSE)</f>
        <v>2</v>
      </c>
      <c r="U551" s="9">
        <f t="shared" ref="U551:U552" si="5975">IF(ISNA(T551),0,T551)</f>
        <v>2</v>
      </c>
      <c r="X551" s="9">
        <f t="shared" ref="X551:X552" si="5976">VLOOKUP(F551,$AI$2:$AL$5000,3,FALSE)</f>
        <v>5783090</v>
      </c>
      <c r="Y551" s="348"/>
      <c r="Z551" s="9">
        <f>SUM(Y$7:Y551)</f>
        <v>0</v>
      </c>
      <c r="AC551" s="349">
        <f t="shared" ref="AC551" si="5977">IF(ISNA(VLOOKUP(F551,$AI$2:$AS$5000,11,FALSE)),"", VLOOKUP(F551,$AI$2:$AS$5000,11,FALSE))</f>
        <v>0</v>
      </c>
      <c r="AI551" s="350" t="s">
        <v>2308</v>
      </c>
      <c r="AJ551" s="350">
        <v>1805114</v>
      </c>
      <c r="AK551" s="350">
        <v>5783148</v>
      </c>
      <c r="AL551" s="350">
        <v>2</v>
      </c>
      <c r="AM551" s="351">
        <v>2</v>
      </c>
      <c r="AN551" s="350">
        <v>21</v>
      </c>
      <c r="AO551" s="9">
        <v>1</v>
      </c>
      <c r="AP551" s="9">
        <v>0</v>
      </c>
      <c r="AQ551" s="9">
        <v>0</v>
      </c>
      <c r="AR551" s="9">
        <v>0</v>
      </c>
    </row>
    <row r="552" spans="1:50" ht="26.25" thickBot="1">
      <c r="A552" s="211">
        <f t="shared" si="5647"/>
        <v>0</v>
      </c>
      <c r="B552" s="23" t="str">
        <f t="shared" ref="B552:D552" si="5978">B550</f>
        <v>GGFV52FA</v>
      </c>
      <c r="C552" s="219" t="str">
        <f t="shared" si="5978"/>
        <v>Major Must</v>
      </c>
      <c r="D552" s="45" t="str">
        <f t="shared" si="5978"/>
        <v>FV. 5.1.2</v>
      </c>
      <c r="E552" s="24" t="str">
        <f>Labels!$C$104</f>
        <v>Answer 2 / Evidence</v>
      </c>
      <c r="F552" s="221"/>
      <c r="G552" s="222"/>
      <c r="H552" s="25" t="str">
        <f t="shared" si="5963"/>
        <v/>
      </c>
      <c r="I552" s="25" t="str">
        <f t="shared" si="5964"/>
        <v/>
      </c>
      <c r="J552" s="25" t="str">
        <f t="shared" si="5965"/>
        <v/>
      </c>
      <c r="K552" s="25" t="str">
        <f t="shared" si="5966"/>
        <v>X</v>
      </c>
      <c r="L552" s="27" t="str">
        <f t="shared" ref="L552" si="5979">L550</f>
        <v/>
      </c>
      <c r="M552" s="21"/>
      <c r="N552" s="22" t="e">
        <f t="shared" si="5968"/>
        <v>#VALUE!</v>
      </c>
      <c r="O552" s="22" t="str">
        <f t="shared" ref="O552" si="5980">IF(ISERR(N552),D550,N552)</f>
        <v>FV. 5.1.2</v>
      </c>
      <c r="P552" s="22" t="str">
        <f t="shared" si="5970"/>
        <v/>
      </c>
      <c r="Q552" s="22" t="str">
        <f t="shared" si="5971"/>
        <v/>
      </c>
      <c r="R552" s="9" t="e">
        <f t="shared" si="5972"/>
        <v>#N/A</v>
      </c>
      <c r="S552" s="9">
        <f t="shared" si="5973"/>
        <v>0</v>
      </c>
      <c r="T552" s="9" t="e">
        <f t="shared" si="5974"/>
        <v>#N/A</v>
      </c>
      <c r="U552" s="9">
        <f t="shared" si="5975"/>
        <v>0</v>
      </c>
      <c r="V552" s="9">
        <f t="shared" ref="V552" si="5981">IF(U552=0,U551,U552)</f>
        <v>2</v>
      </c>
      <c r="W552" s="346">
        <v>2</v>
      </c>
      <c r="X552" s="9" t="e">
        <f t="shared" si="5976"/>
        <v>#N/A</v>
      </c>
      <c r="Y552" s="348"/>
      <c r="Z552" s="9">
        <f>SUM(Y$7:Y552)</f>
        <v>0</v>
      </c>
      <c r="AE552" s="9">
        <f t="shared" ref="AE552" si="5982">MIN(AH552,V552)</f>
        <v>2</v>
      </c>
      <c r="AH552" s="9">
        <v>2</v>
      </c>
      <c r="AI552" s="350" t="s">
        <v>2309</v>
      </c>
      <c r="AJ552" s="350">
        <v>1805115</v>
      </c>
      <c r="AK552" s="350">
        <v>5783153</v>
      </c>
      <c r="AL552" s="350">
        <v>0</v>
      </c>
      <c r="AM552" s="351">
        <v>6</v>
      </c>
      <c r="AN552" s="350">
        <v>21</v>
      </c>
      <c r="AO552" s="9">
        <v>1</v>
      </c>
      <c r="AP552" s="9">
        <v>0</v>
      </c>
      <c r="AQ552" s="9">
        <v>1</v>
      </c>
      <c r="AR552" s="9">
        <v>0</v>
      </c>
      <c r="AU552" s="9">
        <v>0</v>
      </c>
      <c r="AV552" s="9">
        <f>U551</f>
        <v>2</v>
      </c>
    </row>
    <row r="553" spans="1:50" ht="38.25">
      <c r="A553" s="211">
        <f t="shared" si="5647"/>
        <v>0</v>
      </c>
      <c r="B553" s="67" t="s">
        <v>1158</v>
      </c>
      <c r="C553" s="142" t="s">
        <v>1093</v>
      </c>
      <c r="D553" s="43" t="s">
        <v>2737</v>
      </c>
      <c r="E553" s="217" t="str">
        <f>Labels!$C$54</f>
        <v>Control Point</v>
      </c>
      <c r="F553" s="26" t="s">
        <v>2738</v>
      </c>
      <c r="G553" s="30" t="str">
        <f>IF(OR(ISERR(P554),ISERR(P555),ISERR(Q554),ISERR(Q555)),Labels!$C$94,Q553)</f>
        <v>Input Accepted</v>
      </c>
      <c r="H553" s="15" t="str">
        <f t="shared" ref="H553" si="5983">IF(F554&lt;&gt;"",IF(TRIM(VLOOKUP(F554,$AI$2:$AR$5000,8,FALSE))="1","X",""),"")</f>
        <v/>
      </c>
      <c r="I553" s="15" t="str">
        <f t="shared" ref="I553" si="5984">IF(F554&lt;&gt;"",IF(TRIM(VLOOKUP(F554,$AI$2:$AR$5000,9,FALSE))="1","X",""),"")</f>
        <v/>
      </c>
      <c r="J553" s="15" t="str">
        <f t="shared" ref="J553" si="5985">IF(TRIM(""&amp;G555)&lt;&gt;"","X","")</f>
        <v/>
      </c>
      <c r="K553" s="15" t="str">
        <f t="shared" ref="K553" si="5986">IF(TRIM(""&amp;G554)&lt;&gt;"","X","")</f>
        <v>X</v>
      </c>
      <c r="L553" s="31" t="str">
        <f>IF(G553&lt;&gt;Labels!$C$92,"X","")</f>
        <v/>
      </c>
      <c r="M553" s="16"/>
      <c r="N553" s="17">
        <v>1805095</v>
      </c>
      <c r="O553" s="17">
        <v>15573</v>
      </c>
      <c r="P553" s="17"/>
      <c r="Q553" s="22" t="str">
        <f>IF(F554="",Labels!$C$93,R553)</f>
        <v>Input Accepted</v>
      </c>
      <c r="R553" s="9" t="str">
        <f t="shared" ref="R553" si="5987"><![CDATA[IF(OR(O554&""<>D553&"",O555&""<>D553&""),"You are not allowed to copy cells in the answer column. Press Ctrl-z immediately to attempt to fix this error.",S553)]]></f>
        <v>Input Accepted</v>
      </c>
      <c r="S553" s="9" t="str">
        <f>IF(AND(OR(H553="X",S554=6,C553=Labels!$C$49,C553=Labels!$C$46,AX553="Y"),Q554=""),Labels!$C$95,T553)</f>
        <v>Input Accepted</v>
      </c>
      <c r="T553" s="345" t="str">
        <f>IF(OR(S555=6,AND(S555&gt;0,S554=6)),Labels!$C$96,IF(S555=1,Labels!$C$143,U553))</f>
        <v>Input Accepted</v>
      </c>
      <c r="U553" s="9" t="str">
        <f>IF(AND(S555&gt;0,U555&lt;=U554),Labels!C$97,V553)</f>
        <v>Input Accepted</v>
      </c>
      <c r="V553" s="9" t="str">
        <f>IF(AND(S555&gt;0,Q555=""),Labels!$C$98,W553)</f>
        <v>Input Accepted</v>
      </c>
      <c r="W553" s="9" t="str">
        <f>IF(AND(S555=0,Q555&lt;&gt;""),Labels!$C$99,Labels!$C$92)</f>
        <v>Input Accepted</v>
      </c>
      <c r="Y553" s="9">
        <f t="shared" ref="Y553" si="5988">IF(H553="X",1,0)</f>
        <v>0</v>
      </c>
      <c r="Z553" s="9">
        <f>SUM(Y$7:Y553)</f>
        <v>0</v>
      </c>
      <c r="AA553" s="9" t="str">
        <f t="shared" ref="AA553" si="5989">Q554</f>
        <v>None</v>
      </c>
      <c r="AB553" s="9">
        <f t="shared" ref="AB553" si="5990">VLOOKUP(P554,$AI$2:$AN$5000,6,FALSE)</f>
        <v>21</v>
      </c>
      <c r="AC553" s="9" t="str">
        <f t="shared" ref="AC553" si="5991">Q555</f>
        <v/>
      </c>
      <c r="AD553" s="9">
        <f t="shared" ref="AD553" si="5992">IF(TRIM(F554)="",1,0)</f>
        <v>0</v>
      </c>
      <c r="AF553" s="346">
        <f t="shared" ref="AF553" si="5993">SUM($AD$7:$AD$5000)</f>
        <v>0</v>
      </c>
      <c r="AG553" s="9">
        <f>IF(AND(H553="X",C553=Labels!C595),1,0)</f>
        <v>0</v>
      </c>
      <c r="AI553" s="350" t="s">
        <v>2310</v>
      </c>
      <c r="AJ553" s="350">
        <v>1805115</v>
      </c>
      <c r="AK553" s="350">
        <v>5783152</v>
      </c>
      <c r="AL553" s="350">
        <v>0</v>
      </c>
      <c r="AM553" s="351">
        <v>5</v>
      </c>
      <c r="AN553" s="350">
        <v>21</v>
      </c>
      <c r="AO553" s="9">
        <v>0</v>
      </c>
      <c r="AP553" s="9">
        <v>1</v>
      </c>
      <c r="AQ553" s="9">
        <v>0</v>
      </c>
      <c r="AR553" s="9">
        <v>0</v>
      </c>
      <c r="AX553" s="9" t="s">
        <v>664</v>
      </c>
    </row>
    <row r="554" spans="1:50" ht="25.5">
      <c r="A554" s="211">
        <f t="shared" si="5647"/>
        <v>0</v>
      </c>
      <c r="B554" s="18" t="s">
        <v>1158</v>
      </c>
      <c r="C554" s="218" t="str">
        <f t="shared" ref="C554" si="5994">C553</f>
        <v>Major Must</v>
      </c>
      <c r="D554" s="44" t="str">
        <f t="shared" ref="D554" si="5995">D553</f>
        <v>FV. 5.1.3</v>
      </c>
      <c r="E554" s="19" t="str">
        <f>Labels!$C$103</f>
        <v>Answer 1 / Comment</v>
      </c>
      <c r="F554" s="62" t="str">
        <f>$AI$495</f>
        <v>FV. 5.1.3 -Yes</v>
      </c>
      <c r="G554" s="46" t="s">
        <v>2826</v>
      </c>
      <c r="H554" s="20" t="str">
        <f t="shared" ref="H554:H555" si="5996">H553</f>
        <v/>
      </c>
      <c r="I554" s="20" t="str">
        <f t="shared" ref="I554:I555" si="5997">I553</f>
        <v/>
      </c>
      <c r="J554" s="20" t="str">
        <f t="shared" ref="J554:J555" si="5998">J553</f>
        <v/>
      </c>
      <c r="K554" s="20" t="str">
        <f t="shared" ref="K554:K555" si="5999">K553</f>
        <v>X</v>
      </c>
      <c r="L554" s="28" t="str">
        <f t="shared" ref="L554" si="6000">L553</f>
        <v/>
      </c>
      <c r="M554" s="21"/>
      <c r="N554" s="22" t="str">
        <f t="shared" ref="N554:N555" si="6001">LEFT(F554,FIND(" -",F554)-1)</f>
        <v>FV. 5.1.3</v>
      </c>
      <c r="O554" s="22" t="str">
        <f t="shared" ref="O554" si="6002">IF(ISERR(N554),D553,N554)</f>
        <v>FV. 5.1.3</v>
      </c>
      <c r="P554" s="22" t="str">
        <f t="shared" ref="P554:P555" si="6003">TRIM(F554&amp;"")</f>
        <v>FV. 5.1.3 -Yes</v>
      </c>
      <c r="Q554" s="22" t="str">
        <f t="shared" ref="Q554:Q555" si="6004">TRIM(G554&amp;"")</f>
        <v>None</v>
      </c>
      <c r="R554" s="9">
        <f t="shared" ref="R554:R555" si="6005">VLOOKUP(F554,$AI$2:$AM$5000,5,FALSE)</f>
        <v>2</v>
      </c>
      <c r="S554" s="9">
        <f t="shared" ref="S554:S555" si="6006">IF(ISNA(R554),0,R554)</f>
        <v>2</v>
      </c>
      <c r="T554" s="9">
        <f t="shared" ref="T554:T555" si="6007">VLOOKUP(F554,$AI$2:$AL$5000,4,FALSE)</f>
        <v>2</v>
      </c>
      <c r="U554" s="9">
        <f t="shared" ref="U554:U555" si="6008">IF(ISNA(T554),0,T554)</f>
        <v>2</v>
      </c>
      <c r="X554" s="9">
        <f t="shared" ref="X554:X555" si="6009">VLOOKUP(F554,$AI$2:$AL$5000,3,FALSE)</f>
        <v>5783093</v>
      </c>
      <c r="Y554" s="348"/>
      <c r="Z554" s="9">
        <f>SUM(Y$7:Y554)</f>
        <v>0</v>
      </c>
      <c r="AC554" s="349">
        <f t="shared" ref="AC554" si="6010">IF(ISNA(VLOOKUP(F554,$AI$2:$AS$5000,11,FALSE)),"", VLOOKUP(F554,$AI$2:$AS$5000,11,FALSE))</f>
        <v>0</v>
      </c>
      <c r="AI554" s="350" t="s">
        <v>2311</v>
      </c>
      <c r="AJ554" s="350">
        <v>1805115</v>
      </c>
      <c r="AK554" s="350">
        <v>5783151</v>
      </c>
      <c r="AL554" s="350">
        <v>2</v>
      </c>
      <c r="AM554" s="351">
        <v>2</v>
      </c>
      <c r="AN554" s="350">
        <v>21</v>
      </c>
      <c r="AO554" s="9">
        <v>1</v>
      </c>
      <c r="AP554" s="9">
        <v>0</v>
      </c>
      <c r="AQ554" s="9">
        <v>0</v>
      </c>
      <c r="AR554" s="9">
        <v>0</v>
      </c>
    </row>
    <row r="555" spans="1:50" ht="26.25" thickBot="1">
      <c r="A555" s="211">
        <f t="shared" si="5647"/>
        <v>0</v>
      </c>
      <c r="B555" s="23" t="str">
        <f t="shared" ref="B555:D555" si="6011">B553</f>
        <v>GGFV52FA</v>
      </c>
      <c r="C555" s="219" t="str">
        <f t="shared" si="6011"/>
        <v>Major Must</v>
      </c>
      <c r="D555" s="45" t="str">
        <f t="shared" si="6011"/>
        <v>FV. 5.1.3</v>
      </c>
      <c r="E555" s="24" t="str">
        <f>Labels!$C$104</f>
        <v>Answer 2 / Evidence</v>
      </c>
      <c r="F555" s="221"/>
      <c r="G555" s="222"/>
      <c r="H555" s="25" t="str">
        <f t="shared" si="5996"/>
        <v/>
      </c>
      <c r="I555" s="25" t="str">
        <f t="shared" si="5997"/>
        <v/>
      </c>
      <c r="J555" s="25" t="str">
        <f t="shared" si="5998"/>
        <v/>
      </c>
      <c r="K555" s="25" t="str">
        <f t="shared" si="5999"/>
        <v>X</v>
      </c>
      <c r="L555" s="27" t="str">
        <f t="shared" ref="L555" si="6012">L553</f>
        <v/>
      </c>
      <c r="M555" s="21"/>
      <c r="N555" s="22" t="e">
        <f t="shared" si="6001"/>
        <v>#VALUE!</v>
      </c>
      <c r="O555" s="22" t="str">
        <f t="shared" ref="O555" si="6013">IF(ISERR(N555),D553,N555)</f>
        <v>FV. 5.1.3</v>
      </c>
      <c r="P555" s="22" t="str">
        <f t="shared" si="6003"/>
        <v/>
      </c>
      <c r="Q555" s="22" t="str">
        <f t="shared" si="6004"/>
        <v/>
      </c>
      <c r="R555" s="9" t="e">
        <f t="shared" si="6005"/>
        <v>#N/A</v>
      </c>
      <c r="S555" s="9">
        <f t="shared" si="6006"/>
        <v>0</v>
      </c>
      <c r="T555" s="9" t="e">
        <f t="shared" si="6007"/>
        <v>#N/A</v>
      </c>
      <c r="U555" s="9">
        <f t="shared" si="6008"/>
        <v>0</v>
      </c>
      <c r="V555" s="9">
        <f t="shared" ref="V555" si="6014">IF(U555=0,U554,U555)</f>
        <v>2</v>
      </c>
      <c r="W555" s="346">
        <v>2</v>
      </c>
      <c r="X555" s="9" t="e">
        <f t="shared" si="6009"/>
        <v>#N/A</v>
      </c>
      <c r="Y555" s="348"/>
      <c r="Z555" s="9">
        <f>SUM(Y$7:Y555)</f>
        <v>0</v>
      </c>
      <c r="AE555" s="9">
        <f t="shared" ref="AE555" si="6015">MIN(AH555,V555)</f>
        <v>2</v>
      </c>
      <c r="AH555" s="9">
        <v>2</v>
      </c>
      <c r="AI555" s="350" t="s">
        <v>2312</v>
      </c>
      <c r="AJ555" s="350">
        <v>1805116</v>
      </c>
      <c r="AK555" s="350">
        <v>5783156</v>
      </c>
      <c r="AL555" s="350">
        <v>0</v>
      </c>
      <c r="AM555" s="351">
        <v>6</v>
      </c>
      <c r="AN555" s="350">
        <v>21</v>
      </c>
      <c r="AO555" s="9">
        <v>1</v>
      </c>
      <c r="AP555" s="9">
        <v>0</v>
      </c>
      <c r="AQ555" s="9">
        <v>1</v>
      </c>
      <c r="AR555" s="9">
        <v>0</v>
      </c>
      <c r="AU555" s="9">
        <v>0</v>
      </c>
      <c r="AV555" s="9">
        <f>U554</f>
        <v>2</v>
      </c>
    </row>
    <row r="556" spans="1:50" ht="38.25">
      <c r="A556" s="211">
        <f t="shared" si="5647"/>
        <v>0</v>
      </c>
      <c r="B556" s="67" t="s">
        <v>1158</v>
      </c>
      <c r="C556" s="142" t="s">
        <v>1093</v>
      </c>
      <c r="D556" s="43" t="s">
        <v>2739</v>
      </c>
      <c r="E556" s="217" t="str">
        <f>Labels!$C$54</f>
        <v>Control Point</v>
      </c>
      <c r="F556" s="26" t="s">
        <v>2740</v>
      </c>
      <c r="G556" s="30" t="str">
        <f>IF(OR(ISERR(P557),ISERR(P558),ISERR(Q557),ISERR(Q558)),Labels!$C$94,Q556)</f>
        <v>Input Accepted</v>
      </c>
      <c r="H556" s="15" t="str">
        <f t="shared" ref="H556" si="6016">IF(F557&lt;&gt;"",IF(TRIM(VLOOKUP(F557,$AI$2:$AR$5000,8,FALSE))="1","X",""),"")</f>
        <v/>
      </c>
      <c r="I556" s="15" t="str">
        <f t="shared" ref="I556" si="6017">IF(F557&lt;&gt;"",IF(TRIM(VLOOKUP(F557,$AI$2:$AR$5000,9,FALSE))="1","X",""),"")</f>
        <v/>
      </c>
      <c r="J556" s="15" t="str">
        <f t="shared" ref="J556" si="6018">IF(TRIM(""&amp;G558)&lt;&gt;"","X","")</f>
        <v/>
      </c>
      <c r="K556" s="15" t="str">
        <f t="shared" ref="K556" si="6019">IF(TRIM(""&amp;G557)&lt;&gt;"","X","")</f>
        <v>X</v>
      </c>
      <c r="L556" s="31" t="str">
        <f>IF(G556&lt;&gt;Labels!$C$92,"X","")</f>
        <v/>
      </c>
      <c r="M556" s="16"/>
      <c r="N556" s="17">
        <v>1805096</v>
      </c>
      <c r="O556" s="17">
        <v>15573</v>
      </c>
      <c r="P556" s="17"/>
      <c r="Q556" s="22" t="str">
        <f>IF(F557="",Labels!$C$93,R556)</f>
        <v>Input Accepted</v>
      </c>
      <c r="R556" s="9" t="str">
        <f t="shared" ref="R556" si="6020"><![CDATA[IF(OR(O557&""<>D556&"",O558&""<>D556&""),"You are not allowed to copy cells in the answer column. Press Ctrl-z immediately to attempt to fix this error.",S556)]]></f>
        <v>Input Accepted</v>
      </c>
      <c r="S556" s="9" t="str">
        <f>IF(AND(OR(H556="X",S557=6,C556=Labels!$C$49,C556=Labels!$C$46,AX556="Y"),Q557=""),Labels!$C$95,T556)</f>
        <v>Input Accepted</v>
      </c>
      <c r="T556" s="345" t="str">
        <f>IF(OR(S558=6,AND(S558&gt;0,S557=6)),Labels!$C$96,IF(S558=1,Labels!$C$143,U556))</f>
        <v>Input Accepted</v>
      </c>
      <c r="U556" s="9" t="str">
        <f>IF(AND(S558&gt;0,U558&lt;=U557),Labels!C$97,V556)</f>
        <v>Input Accepted</v>
      </c>
      <c r="V556" s="9" t="str">
        <f>IF(AND(S558&gt;0,Q558=""),Labels!$C$98,W556)</f>
        <v>Input Accepted</v>
      </c>
      <c r="W556" s="9" t="str">
        <f>IF(AND(S558=0,Q558&lt;&gt;""),Labels!$C$99,Labels!$C$92)</f>
        <v>Input Accepted</v>
      </c>
      <c r="Y556" s="9">
        <f t="shared" ref="Y556" si="6021">IF(H556="X",1,0)</f>
        <v>0</v>
      </c>
      <c r="Z556" s="9">
        <f>SUM(Y$7:Y556)</f>
        <v>0</v>
      </c>
      <c r="AA556" s="9" t="str">
        <f t="shared" ref="AA556" si="6022">Q557</f>
        <v>None</v>
      </c>
      <c r="AB556" s="9">
        <f t="shared" ref="AB556" si="6023">VLOOKUP(P557,$AI$2:$AN$5000,6,FALSE)</f>
        <v>21</v>
      </c>
      <c r="AC556" s="9" t="str">
        <f t="shared" ref="AC556" si="6024">Q558</f>
        <v/>
      </c>
      <c r="AD556" s="9">
        <f t="shared" ref="AD556" si="6025">IF(TRIM(F557)="",1,0)</f>
        <v>0</v>
      </c>
      <c r="AF556" s="346">
        <f t="shared" ref="AF556" si="6026">SUM($AD$7:$AD$5000)</f>
        <v>0</v>
      </c>
      <c r="AG556" s="9">
        <f>IF(AND(H556="X",C556=Labels!C598),1,0)</f>
        <v>0</v>
      </c>
      <c r="AI556" s="350" t="s">
        <v>2313</v>
      </c>
      <c r="AJ556" s="350">
        <v>1805116</v>
      </c>
      <c r="AK556" s="350">
        <v>5783155</v>
      </c>
      <c r="AL556" s="350">
        <v>0</v>
      </c>
      <c r="AM556" s="351">
        <v>5</v>
      </c>
      <c r="AN556" s="350">
        <v>21</v>
      </c>
      <c r="AO556" s="9">
        <v>0</v>
      </c>
      <c r="AP556" s="9">
        <v>1</v>
      </c>
      <c r="AQ556" s="9">
        <v>0</v>
      </c>
      <c r="AR556" s="9">
        <v>0</v>
      </c>
      <c r="AX556" s="9" t="s">
        <v>664</v>
      </c>
    </row>
    <row r="557" spans="1:50" ht="25.5">
      <c r="A557" s="211">
        <f t="shared" si="5647"/>
        <v>0</v>
      </c>
      <c r="B557" s="18" t="s">
        <v>1158</v>
      </c>
      <c r="C557" s="218" t="str">
        <f t="shared" ref="C557" si="6027">C556</f>
        <v>Major Must</v>
      </c>
      <c r="D557" s="44" t="str">
        <f t="shared" ref="D557" si="6028">D556</f>
        <v>FV. 5.1.4</v>
      </c>
      <c r="E557" s="19" t="str">
        <f>Labels!$C$103</f>
        <v>Answer 1 / Comment</v>
      </c>
      <c r="F557" s="62" t="str">
        <f>$AI$498</f>
        <v>FV. 5.1.4 -Yes</v>
      </c>
      <c r="G557" s="46" t="s">
        <v>2826</v>
      </c>
      <c r="H557" s="20" t="str">
        <f t="shared" ref="H557:H558" si="6029">H556</f>
        <v/>
      </c>
      <c r="I557" s="20" t="str">
        <f t="shared" ref="I557:I558" si="6030">I556</f>
        <v/>
      </c>
      <c r="J557" s="20" t="str">
        <f t="shared" ref="J557:J558" si="6031">J556</f>
        <v/>
      </c>
      <c r="K557" s="20" t="str">
        <f t="shared" ref="K557:K558" si="6032">K556</f>
        <v>X</v>
      </c>
      <c r="L557" s="28" t="str">
        <f t="shared" ref="L557" si="6033">L556</f>
        <v/>
      </c>
      <c r="M557" s="21"/>
      <c r="N557" s="22" t="str">
        <f t="shared" ref="N557:N558" si="6034">LEFT(F557,FIND(" -",F557)-1)</f>
        <v>FV. 5.1.4</v>
      </c>
      <c r="O557" s="22" t="str">
        <f t="shared" ref="O557" si="6035">IF(ISERR(N557),D556,N557)</f>
        <v>FV. 5.1.4</v>
      </c>
      <c r="P557" s="22" t="str">
        <f t="shared" ref="P557:P558" si="6036">TRIM(F557&amp;"")</f>
        <v>FV. 5.1.4 -Yes</v>
      </c>
      <c r="Q557" s="22" t="str">
        <f t="shared" ref="Q557:Q558" si="6037">TRIM(G557&amp;"")</f>
        <v>None</v>
      </c>
      <c r="R557" s="9">
        <f t="shared" ref="R557:R558" si="6038">VLOOKUP(F557,$AI$2:$AM$5000,5,FALSE)</f>
        <v>2</v>
      </c>
      <c r="S557" s="9">
        <f t="shared" ref="S557:S558" si="6039">IF(ISNA(R557),0,R557)</f>
        <v>2</v>
      </c>
      <c r="T557" s="9">
        <f t="shared" ref="T557:T558" si="6040">VLOOKUP(F557,$AI$2:$AL$5000,4,FALSE)</f>
        <v>2</v>
      </c>
      <c r="U557" s="9">
        <f t="shared" ref="U557:U558" si="6041">IF(ISNA(T557),0,T557)</f>
        <v>2</v>
      </c>
      <c r="X557" s="9">
        <f t="shared" ref="X557:X558" si="6042">VLOOKUP(F557,$AI$2:$AL$5000,3,FALSE)</f>
        <v>5783095</v>
      </c>
      <c r="Y557" s="348"/>
      <c r="Z557" s="9">
        <f>SUM(Y$7:Y557)</f>
        <v>0</v>
      </c>
      <c r="AC557" s="349">
        <f t="shared" ref="AC557" si="6043">IF(ISNA(VLOOKUP(F557,$AI$2:$AS$5000,11,FALSE)),"", VLOOKUP(F557,$AI$2:$AS$5000,11,FALSE))</f>
        <v>0</v>
      </c>
      <c r="AI557" s="350" t="s">
        <v>2314</v>
      </c>
      <c r="AJ557" s="350">
        <v>1805116</v>
      </c>
      <c r="AK557" s="350">
        <v>5783154</v>
      </c>
      <c r="AL557" s="350">
        <v>2</v>
      </c>
      <c r="AM557" s="351">
        <v>2</v>
      </c>
      <c r="AN557" s="350">
        <v>21</v>
      </c>
      <c r="AO557" s="9">
        <v>1</v>
      </c>
      <c r="AP557" s="9">
        <v>0</v>
      </c>
      <c r="AQ557" s="9">
        <v>0</v>
      </c>
      <c r="AR557" s="9">
        <v>0</v>
      </c>
    </row>
    <row r="558" spans="1:50" ht="26.25" thickBot="1">
      <c r="A558" s="211">
        <f t="shared" si="5647"/>
        <v>0</v>
      </c>
      <c r="B558" s="23" t="str">
        <f t="shared" ref="B558:D558" si="6044">B556</f>
        <v>GGFV52FA</v>
      </c>
      <c r="C558" s="219" t="str">
        <f t="shared" si="6044"/>
        <v>Major Must</v>
      </c>
      <c r="D558" s="45" t="str">
        <f t="shared" si="6044"/>
        <v>FV. 5.1.4</v>
      </c>
      <c r="E558" s="24" t="str">
        <f>Labels!$C$104</f>
        <v>Answer 2 / Evidence</v>
      </c>
      <c r="F558" s="221"/>
      <c r="G558" s="222"/>
      <c r="H558" s="25" t="str">
        <f t="shared" si="6029"/>
        <v/>
      </c>
      <c r="I558" s="25" t="str">
        <f t="shared" si="6030"/>
        <v/>
      </c>
      <c r="J558" s="25" t="str">
        <f t="shared" si="6031"/>
        <v/>
      </c>
      <c r="K558" s="25" t="str">
        <f t="shared" si="6032"/>
        <v>X</v>
      </c>
      <c r="L558" s="27" t="str">
        <f t="shared" ref="L558" si="6045">L556</f>
        <v/>
      </c>
      <c r="M558" s="21"/>
      <c r="N558" s="22" t="e">
        <f t="shared" si="6034"/>
        <v>#VALUE!</v>
      </c>
      <c r="O558" s="22" t="str">
        <f t="shared" ref="O558" si="6046">IF(ISERR(N558),D556,N558)</f>
        <v>FV. 5.1.4</v>
      </c>
      <c r="P558" s="22" t="str">
        <f t="shared" si="6036"/>
        <v/>
      </c>
      <c r="Q558" s="22" t="str">
        <f t="shared" si="6037"/>
        <v/>
      </c>
      <c r="R558" s="9" t="e">
        <f t="shared" si="6038"/>
        <v>#N/A</v>
      </c>
      <c r="S558" s="9">
        <f t="shared" si="6039"/>
        <v>0</v>
      </c>
      <c r="T558" s="9" t="e">
        <f t="shared" si="6040"/>
        <v>#N/A</v>
      </c>
      <c r="U558" s="9">
        <f t="shared" si="6041"/>
        <v>0</v>
      </c>
      <c r="V558" s="9">
        <f t="shared" ref="V558" si="6047">IF(U558=0,U557,U558)</f>
        <v>2</v>
      </c>
      <c r="W558" s="346">
        <v>2</v>
      </c>
      <c r="X558" s="9" t="e">
        <f t="shared" si="6042"/>
        <v>#N/A</v>
      </c>
      <c r="Y558" s="348"/>
      <c r="Z558" s="9">
        <f>SUM(Y$7:Y558)</f>
        <v>0</v>
      </c>
      <c r="AE558" s="9">
        <f t="shared" ref="AE558" si="6048">MIN(AH558,V558)</f>
        <v>2</v>
      </c>
      <c r="AH558" s="9">
        <v>2</v>
      </c>
      <c r="AI558" s="350" t="s">
        <v>2315</v>
      </c>
      <c r="AJ558" s="350">
        <v>1805117</v>
      </c>
      <c r="AK558" s="350">
        <v>5783158</v>
      </c>
      <c r="AL558" s="350">
        <v>0</v>
      </c>
      <c r="AM558" s="351">
        <v>5</v>
      </c>
      <c r="AN558" s="350">
        <v>21</v>
      </c>
      <c r="AO558" s="9">
        <v>0</v>
      </c>
      <c r="AP558" s="9">
        <v>1</v>
      </c>
      <c r="AQ558" s="9">
        <v>0</v>
      </c>
      <c r="AR558" s="9">
        <v>0</v>
      </c>
      <c r="AU558" s="9">
        <v>0</v>
      </c>
      <c r="AV558" s="9">
        <f>U557</f>
        <v>2</v>
      </c>
    </row>
    <row r="559" spans="1:50" ht="63.75">
      <c r="A559" s="211">
        <f t="shared" si="5647"/>
        <v>0</v>
      </c>
      <c r="B559" s="67" t="s">
        <v>1158</v>
      </c>
      <c r="C559" s="142" t="s">
        <v>1093</v>
      </c>
      <c r="D559" s="43" t="s">
        <v>2741</v>
      </c>
      <c r="E559" s="217" t="str">
        <f>Labels!$C$54</f>
        <v>Control Point</v>
      </c>
      <c r="F559" s="26" t="s">
        <v>2742</v>
      </c>
      <c r="G559" s="30" t="str">
        <f>IF(OR(ISERR(P560),ISERR(P561),ISERR(Q560),ISERR(Q561)),Labels!$C$94,Q559)</f>
        <v>Input Accepted</v>
      </c>
      <c r="H559" s="15" t="str">
        <f t="shared" ref="H559" si="6049">IF(F560&lt;&gt;"",IF(TRIM(VLOOKUP(F560,$AI$2:$AR$5000,8,FALSE))="1","X",""),"")</f>
        <v/>
      </c>
      <c r="I559" s="15" t="str">
        <f t="shared" ref="I559" si="6050">IF(F560&lt;&gt;"",IF(TRIM(VLOOKUP(F560,$AI$2:$AR$5000,9,FALSE))="1","X",""),"")</f>
        <v/>
      </c>
      <c r="J559" s="15" t="str">
        <f t="shared" ref="J559" si="6051">IF(TRIM(""&amp;G561)&lt;&gt;"","X","")</f>
        <v/>
      </c>
      <c r="K559" s="15" t="str">
        <f t="shared" ref="K559" si="6052">IF(TRIM(""&amp;G560)&lt;&gt;"","X","")</f>
        <v>X</v>
      </c>
      <c r="L559" s="31" t="str">
        <f>IF(G559&lt;&gt;Labels!$C$92,"X","")</f>
        <v/>
      </c>
      <c r="M559" s="16"/>
      <c r="N559" s="17">
        <v>1805097</v>
      </c>
      <c r="O559" s="17">
        <v>15573</v>
      </c>
      <c r="P559" s="17"/>
      <c r="Q559" s="22" t="str">
        <f>IF(F560="",Labels!$C$93,R559)</f>
        <v>Input Accepted</v>
      </c>
      <c r="R559" s="9" t="str">
        <f t="shared" ref="R559" si="6053"><![CDATA[IF(OR(O560&""<>D559&"",O561&""<>D559&""),"You are not allowed to copy cells in the answer column. Press Ctrl-z immediately to attempt to fix this error.",S559)]]></f>
        <v>Input Accepted</v>
      </c>
      <c r="S559" s="9" t="str">
        <f>IF(AND(OR(H559="X",S560=6,C559=Labels!$C$49,C559=Labels!$C$46,AX559="Y"),Q560=""),Labels!$C$95,T559)</f>
        <v>Input Accepted</v>
      </c>
      <c r="T559" s="345" t="str">
        <f>IF(OR(S561=6,AND(S561&gt;0,S560=6)),Labels!$C$96,IF(S561=1,Labels!$C$143,U559))</f>
        <v>Input Accepted</v>
      </c>
      <c r="U559" s="9" t="str">
        <f>IF(AND(S561&gt;0,U561&lt;=U560),Labels!C$97,V559)</f>
        <v>Input Accepted</v>
      </c>
      <c r="V559" s="9" t="str">
        <f>IF(AND(S561&gt;0,Q561=""),Labels!$C$98,W559)</f>
        <v>Input Accepted</v>
      </c>
      <c r="W559" s="9" t="str">
        <f>IF(AND(S561=0,Q561&lt;&gt;""),Labels!$C$99,Labels!$C$92)</f>
        <v>Input Accepted</v>
      </c>
      <c r="Y559" s="9">
        <f t="shared" ref="Y559" si="6054">IF(H559="X",1,0)</f>
        <v>0</v>
      </c>
      <c r="Z559" s="9">
        <f>SUM(Y$7:Y559)</f>
        <v>0</v>
      </c>
      <c r="AA559" s="9" t="str">
        <f t="shared" ref="AA559" si="6055">Q560</f>
        <v>None</v>
      </c>
      <c r="AB559" s="9">
        <f t="shared" ref="AB559" si="6056">VLOOKUP(P560,$AI$2:$AN$5000,6,FALSE)</f>
        <v>21</v>
      </c>
      <c r="AC559" s="9" t="str">
        <f t="shared" ref="AC559" si="6057">Q561</f>
        <v/>
      </c>
      <c r="AD559" s="9">
        <f t="shared" ref="AD559" si="6058">IF(TRIM(F560)="",1,0)</f>
        <v>0</v>
      </c>
      <c r="AF559" s="346">
        <f t="shared" ref="AF559" si="6059">SUM($AD$7:$AD$5000)</f>
        <v>0</v>
      </c>
      <c r="AG559" s="9">
        <f>IF(AND(H559="X",C559=Labels!C601),1,0)</f>
        <v>0</v>
      </c>
      <c r="AI559" s="350" t="s">
        <v>2316</v>
      </c>
      <c r="AJ559" s="350">
        <v>1805117</v>
      </c>
      <c r="AK559" s="350">
        <v>5783157</v>
      </c>
      <c r="AL559" s="350">
        <v>2</v>
      </c>
      <c r="AM559" s="351">
        <v>2</v>
      </c>
      <c r="AN559" s="350">
        <v>21</v>
      </c>
      <c r="AO559" s="9">
        <v>1</v>
      </c>
      <c r="AP559" s="9">
        <v>0</v>
      </c>
      <c r="AQ559" s="9">
        <v>0</v>
      </c>
      <c r="AR559" s="9">
        <v>0</v>
      </c>
      <c r="AX559" s="9" t="s">
        <v>664</v>
      </c>
    </row>
    <row r="560" spans="1:50" ht="25.5">
      <c r="A560" s="211">
        <f t="shared" si="5647"/>
        <v>0</v>
      </c>
      <c r="B560" s="18" t="s">
        <v>1158</v>
      </c>
      <c r="C560" s="218" t="str">
        <f t="shared" ref="C560" si="6060">C559</f>
        <v>Major Must</v>
      </c>
      <c r="D560" s="44" t="str">
        <f t="shared" ref="D560" si="6061">D559</f>
        <v>FV. 5.1.5</v>
      </c>
      <c r="E560" s="19" t="str">
        <f>Labels!$C$103</f>
        <v>Answer 1 / Comment</v>
      </c>
      <c r="F560" s="62" t="str">
        <f>$AI$501</f>
        <v>FV. 5.1.5 -Yes</v>
      </c>
      <c r="G560" s="46" t="s">
        <v>2826</v>
      </c>
      <c r="H560" s="20" t="str">
        <f t="shared" ref="H560:H561" si="6062">H559</f>
        <v/>
      </c>
      <c r="I560" s="20" t="str">
        <f t="shared" ref="I560:I561" si="6063">I559</f>
        <v/>
      </c>
      <c r="J560" s="20" t="str">
        <f t="shared" ref="J560:J561" si="6064">J559</f>
        <v/>
      </c>
      <c r="K560" s="20" t="str">
        <f t="shared" ref="K560:K561" si="6065">K559</f>
        <v>X</v>
      </c>
      <c r="L560" s="28" t="str">
        <f t="shared" ref="L560" si="6066">L559</f>
        <v/>
      </c>
      <c r="M560" s="21"/>
      <c r="N560" s="22" t="str">
        <f t="shared" ref="N560:N561" si="6067">LEFT(F560,FIND(" -",F560)-1)</f>
        <v>FV. 5.1.5</v>
      </c>
      <c r="O560" s="22" t="str">
        <f t="shared" ref="O560" si="6068">IF(ISERR(N560),D559,N560)</f>
        <v>FV. 5.1.5</v>
      </c>
      <c r="P560" s="22" t="str">
        <f t="shared" ref="P560:P561" si="6069">TRIM(F560&amp;"")</f>
        <v>FV. 5.1.5 -Yes</v>
      </c>
      <c r="Q560" s="22" t="str">
        <f t="shared" ref="Q560:Q561" si="6070">TRIM(G560&amp;"")</f>
        <v>None</v>
      </c>
      <c r="R560" s="9">
        <f t="shared" ref="R560:R561" si="6071">VLOOKUP(F560,$AI$2:$AM$5000,5,FALSE)</f>
        <v>2</v>
      </c>
      <c r="S560" s="9">
        <f t="shared" ref="S560:S561" si="6072">IF(ISNA(R560),0,R560)</f>
        <v>2</v>
      </c>
      <c r="T560" s="9">
        <f t="shared" ref="T560:T561" si="6073">VLOOKUP(F560,$AI$2:$AL$5000,4,FALSE)</f>
        <v>2</v>
      </c>
      <c r="U560" s="9">
        <f t="shared" ref="U560:U561" si="6074">IF(ISNA(T560),0,T560)</f>
        <v>2</v>
      </c>
      <c r="X560" s="9">
        <f t="shared" ref="X560:X561" si="6075">VLOOKUP(F560,$AI$2:$AL$5000,3,FALSE)</f>
        <v>5783098</v>
      </c>
      <c r="Y560" s="348"/>
      <c r="Z560" s="9">
        <f>SUM(Y$7:Y560)</f>
        <v>0</v>
      </c>
      <c r="AC560" s="349">
        <f t="shared" ref="AC560" si="6076">IF(ISNA(VLOOKUP(F560,$AI$2:$AS$5000,11,FALSE)),"", VLOOKUP(F560,$AI$2:$AS$5000,11,FALSE))</f>
        <v>0</v>
      </c>
      <c r="AI560" s="350" t="s">
        <v>2317</v>
      </c>
      <c r="AJ560" s="350">
        <v>1805118</v>
      </c>
      <c r="AK560" s="350">
        <v>5783160</v>
      </c>
      <c r="AL560" s="350">
        <v>0</v>
      </c>
      <c r="AM560" s="351">
        <v>5</v>
      </c>
      <c r="AN560" s="350">
        <v>21</v>
      </c>
      <c r="AO560" s="9">
        <v>0</v>
      </c>
      <c r="AP560" s="9">
        <v>1</v>
      </c>
      <c r="AQ560" s="9">
        <v>0</v>
      </c>
      <c r="AR560" s="9">
        <v>0</v>
      </c>
    </row>
    <row r="561" spans="1:50" ht="26.25" thickBot="1">
      <c r="A561" s="211">
        <f t="shared" si="5647"/>
        <v>0</v>
      </c>
      <c r="B561" s="23" t="str">
        <f t="shared" ref="B561:D561" si="6077">B559</f>
        <v>GGFV52FA</v>
      </c>
      <c r="C561" s="219" t="str">
        <f t="shared" si="6077"/>
        <v>Major Must</v>
      </c>
      <c r="D561" s="45" t="str">
        <f t="shared" si="6077"/>
        <v>FV. 5.1.5</v>
      </c>
      <c r="E561" s="24" t="str">
        <f>Labels!$C$104</f>
        <v>Answer 2 / Evidence</v>
      </c>
      <c r="F561" s="221"/>
      <c r="G561" s="222"/>
      <c r="H561" s="25" t="str">
        <f t="shared" si="6062"/>
        <v/>
      </c>
      <c r="I561" s="25" t="str">
        <f t="shared" si="6063"/>
        <v/>
      </c>
      <c r="J561" s="25" t="str">
        <f t="shared" si="6064"/>
        <v/>
      </c>
      <c r="K561" s="25" t="str">
        <f t="shared" si="6065"/>
        <v>X</v>
      </c>
      <c r="L561" s="27" t="str">
        <f t="shared" ref="L561" si="6078">L559</f>
        <v/>
      </c>
      <c r="M561" s="21"/>
      <c r="N561" s="22" t="e">
        <f t="shared" si="6067"/>
        <v>#VALUE!</v>
      </c>
      <c r="O561" s="22" t="str">
        <f t="shared" ref="O561" si="6079">IF(ISERR(N561),D559,N561)</f>
        <v>FV. 5.1.5</v>
      </c>
      <c r="P561" s="22" t="str">
        <f t="shared" si="6069"/>
        <v/>
      </c>
      <c r="Q561" s="22" t="str">
        <f t="shared" si="6070"/>
        <v/>
      </c>
      <c r="R561" s="9" t="e">
        <f t="shared" si="6071"/>
        <v>#N/A</v>
      </c>
      <c r="S561" s="9">
        <f t="shared" si="6072"/>
        <v>0</v>
      </c>
      <c r="T561" s="9" t="e">
        <f t="shared" si="6073"/>
        <v>#N/A</v>
      </c>
      <c r="U561" s="9">
        <f t="shared" si="6074"/>
        <v>0</v>
      </c>
      <c r="V561" s="9">
        <f t="shared" ref="V561" si="6080">IF(U561=0,U560,U561)</f>
        <v>2</v>
      </c>
      <c r="W561" s="346">
        <v>2</v>
      </c>
      <c r="X561" s="9" t="e">
        <f t="shared" si="6075"/>
        <v>#N/A</v>
      </c>
      <c r="Y561" s="348"/>
      <c r="Z561" s="9">
        <f>SUM(Y$7:Y561)</f>
        <v>0</v>
      </c>
      <c r="AE561" s="9">
        <f t="shared" ref="AE561" si="6081">MIN(AH561,V561)</f>
        <v>2</v>
      </c>
      <c r="AH561" s="9">
        <v>2</v>
      </c>
      <c r="AI561" s="350" t="s">
        <v>2318</v>
      </c>
      <c r="AJ561" s="350">
        <v>1805118</v>
      </c>
      <c r="AK561" s="350">
        <v>5783159</v>
      </c>
      <c r="AL561" s="350">
        <v>2</v>
      </c>
      <c r="AM561" s="351">
        <v>2</v>
      </c>
      <c r="AN561" s="350">
        <v>21</v>
      </c>
      <c r="AO561" s="9">
        <v>1</v>
      </c>
      <c r="AP561" s="9">
        <v>0</v>
      </c>
      <c r="AQ561" s="9">
        <v>0</v>
      </c>
      <c r="AR561" s="9">
        <v>0</v>
      </c>
      <c r="AU561" s="9">
        <v>0</v>
      </c>
      <c r="AV561" s="9">
        <f>U560</f>
        <v>2</v>
      </c>
    </row>
    <row r="562" spans="1:50" ht="38.25">
      <c r="A562" s="211">
        <f t="shared" si="5647"/>
        <v>0</v>
      </c>
      <c r="B562" s="67" t="s">
        <v>1158</v>
      </c>
      <c r="C562" s="142" t="s">
        <v>1093</v>
      </c>
      <c r="D562" s="43" t="s">
        <v>2743</v>
      </c>
      <c r="E562" s="217" t="str">
        <f>Labels!$C$54</f>
        <v>Control Point</v>
      </c>
      <c r="F562" s="26" t="s">
        <v>2744</v>
      </c>
      <c r="G562" s="30" t="str">
        <f>IF(OR(ISERR(P563),ISERR(P564),ISERR(Q563),ISERR(Q564)),Labels!$C$94,Q562)</f>
        <v>Input Accepted</v>
      </c>
      <c r="H562" s="15" t="str">
        <f t="shared" ref="H562" si="6082">IF(F563&lt;&gt;"",IF(TRIM(VLOOKUP(F563,$AI$2:$AR$5000,8,FALSE))="1","X",""),"")</f>
        <v/>
      </c>
      <c r="I562" s="15" t="str">
        <f t="shared" ref="I562" si="6083">IF(F563&lt;&gt;"",IF(TRIM(VLOOKUP(F563,$AI$2:$AR$5000,9,FALSE))="1","X",""),"")</f>
        <v/>
      </c>
      <c r="J562" s="15" t="str">
        <f t="shared" ref="J562" si="6084">IF(TRIM(""&amp;G564)&lt;&gt;"","X","")</f>
        <v/>
      </c>
      <c r="K562" s="15" t="str">
        <f t="shared" ref="K562" si="6085">IF(TRIM(""&amp;G563)&lt;&gt;"","X","")</f>
        <v>X</v>
      </c>
      <c r="L562" s="31" t="str">
        <f>IF(G562&lt;&gt;Labels!$C$92,"X","")</f>
        <v/>
      </c>
      <c r="M562" s="16"/>
      <c r="N562" s="17">
        <v>1805098</v>
      </c>
      <c r="O562" s="17">
        <v>15573</v>
      </c>
      <c r="P562" s="17"/>
      <c r="Q562" s="22" t="str">
        <f>IF(F563="",Labels!$C$93,R562)</f>
        <v>Input Accepted</v>
      </c>
      <c r="R562" s="9" t="str">
        <f t="shared" ref="R562" si="6086"><![CDATA[IF(OR(O563&""<>D562&"",O564&""<>D562&""),"You are not allowed to copy cells in the answer column. Press Ctrl-z immediately to attempt to fix this error.",S562)]]></f>
        <v>Input Accepted</v>
      </c>
      <c r="S562" s="9" t="str">
        <f>IF(AND(OR(H562="X",S563=6,C562=Labels!$C$49,C562=Labels!$C$46,AX562="Y"),Q563=""),Labels!$C$95,T562)</f>
        <v>Input Accepted</v>
      </c>
      <c r="T562" s="345" t="str">
        <f>IF(OR(S564=6,AND(S564&gt;0,S563=6)),Labels!$C$96,IF(S564=1,Labels!$C$143,U562))</f>
        <v>Input Accepted</v>
      </c>
      <c r="U562" s="9" t="str">
        <f>IF(AND(S564&gt;0,U564&lt;=U563),Labels!C$97,V562)</f>
        <v>Input Accepted</v>
      </c>
      <c r="V562" s="9" t="str">
        <f>IF(AND(S564&gt;0,Q564=""),Labels!$C$98,W562)</f>
        <v>Input Accepted</v>
      </c>
      <c r="W562" s="9" t="str">
        <f>IF(AND(S564=0,Q564&lt;&gt;""),Labels!$C$99,Labels!$C$92)</f>
        <v>Input Accepted</v>
      </c>
      <c r="Y562" s="9">
        <f t="shared" ref="Y562" si="6087">IF(H562="X",1,0)</f>
        <v>0</v>
      </c>
      <c r="Z562" s="9">
        <f>SUM(Y$7:Y562)</f>
        <v>0</v>
      </c>
      <c r="AA562" s="9" t="str">
        <f t="shared" ref="AA562" si="6088">Q563</f>
        <v>None</v>
      </c>
      <c r="AB562" s="9">
        <f t="shared" ref="AB562" si="6089">VLOOKUP(P563,$AI$2:$AN$5000,6,FALSE)</f>
        <v>21</v>
      </c>
      <c r="AC562" s="9" t="str">
        <f t="shared" ref="AC562" si="6090">Q564</f>
        <v/>
      </c>
      <c r="AD562" s="9">
        <f t="shared" ref="AD562" si="6091">IF(TRIM(F563)="",1,0)</f>
        <v>0</v>
      </c>
      <c r="AF562" s="346">
        <f t="shared" ref="AF562" si="6092">SUM($AD$7:$AD$5000)</f>
        <v>0</v>
      </c>
      <c r="AG562" s="9">
        <f>IF(AND(H562="X",C562=Labels!C604),1,0)</f>
        <v>0</v>
      </c>
      <c r="AI562" s="350" t="s">
        <v>2319</v>
      </c>
      <c r="AJ562" s="350">
        <v>1805119</v>
      </c>
      <c r="AK562" s="350">
        <v>5783163</v>
      </c>
      <c r="AL562" s="350">
        <v>0</v>
      </c>
      <c r="AM562" s="351">
        <v>6</v>
      </c>
      <c r="AN562" s="350">
        <v>21</v>
      </c>
      <c r="AO562" s="9">
        <v>1</v>
      </c>
      <c r="AP562" s="9">
        <v>0</v>
      </c>
      <c r="AQ562" s="9">
        <v>1</v>
      </c>
      <c r="AR562" s="9">
        <v>0</v>
      </c>
      <c r="AX562" s="9" t="s">
        <v>664</v>
      </c>
    </row>
    <row r="563" spans="1:50" ht="25.5">
      <c r="A563" s="211">
        <f t="shared" si="5647"/>
        <v>0</v>
      </c>
      <c r="B563" s="18" t="s">
        <v>1158</v>
      </c>
      <c r="C563" s="218" t="str">
        <f t="shared" ref="C563" si="6093">C562</f>
        <v>Major Must</v>
      </c>
      <c r="D563" s="44" t="str">
        <f t="shared" ref="D563" si="6094">D562</f>
        <v>FV. 5.1.6</v>
      </c>
      <c r="E563" s="19" t="str">
        <f>Labels!$C$103</f>
        <v>Answer 1 / Comment</v>
      </c>
      <c r="F563" s="62" t="str">
        <f>$AI$504</f>
        <v>FV. 5.1.6 -Yes</v>
      </c>
      <c r="G563" s="46" t="s">
        <v>2826</v>
      </c>
      <c r="H563" s="20" t="str">
        <f t="shared" ref="H563:H564" si="6095">H562</f>
        <v/>
      </c>
      <c r="I563" s="20" t="str">
        <f t="shared" ref="I563:I564" si="6096">I562</f>
        <v/>
      </c>
      <c r="J563" s="20" t="str">
        <f t="shared" ref="J563:J564" si="6097">J562</f>
        <v/>
      </c>
      <c r="K563" s="20" t="str">
        <f t="shared" ref="K563:K564" si="6098">K562</f>
        <v>X</v>
      </c>
      <c r="L563" s="28" t="str">
        <f t="shared" ref="L563" si="6099">L562</f>
        <v/>
      </c>
      <c r="M563" s="21"/>
      <c r="N563" s="22" t="str">
        <f t="shared" ref="N563:N564" si="6100">LEFT(F563,FIND(" -",F563)-1)</f>
        <v>FV. 5.1.6</v>
      </c>
      <c r="O563" s="22" t="str">
        <f t="shared" ref="O563" si="6101">IF(ISERR(N563),D562,N563)</f>
        <v>FV. 5.1.6</v>
      </c>
      <c r="P563" s="22" t="str">
        <f t="shared" ref="P563:P564" si="6102">TRIM(F563&amp;"")</f>
        <v>FV. 5.1.6 -Yes</v>
      </c>
      <c r="Q563" s="22" t="str">
        <f t="shared" ref="Q563:Q564" si="6103">TRIM(G563&amp;"")</f>
        <v>None</v>
      </c>
      <c r="R563" s="9">
        <f t="shared" ref="R563:R564" si="6104">VLOOKUP(F563,$AI$2:$AM$5000,5,FALSE)</f>
        <v>2</v>
      </c>
      <c r="S563" s="9">
        <f t="shared" ref="S563:S564" si="6105">IF(ISNA(R563),0,R563)</f>
        <v>2</v>
      </c>
      <c r="T563" s="9">
        <f t="shared" ref="T563:T564" si="6106">VLOOKUP(F563,$AI$2:$AL$5000,4,FALSE)</f>
        <v>2</v>
      </c>
      <c r="U563" s="9">
        <f t="shared" ref="U563:U564" si="6107">IF(ISNA(T563),0,T563)</f>
        <v>2</v>
      </c>
      <c r="X563" s="9">
        <f t="shared" ref="X563:X564" si="6108">VLOOKUP(F563,$AI$2:$AL$5000,3,FALSE)</f>
        <v>5783101</v>
      </c>
      <c r="Y563" s="348"/>
      <c r="Z563" s="9">
        <f>SUM(Y$7:Y563)</f>
        <v>0</v>
      </c>
      <c r="AC563" s="349">
        <f t="shared" ref="AC563" si="6109">IF(ISNA(VLOOKUP(F563,$AI$2:$AS$5000,11,FALSE)),"", VLOOKUP(F563,$AI$2:$AS$5000,11,FALSE))</f>
        <v>0</v>
      </c>
      <c r="AI563" s="350" t="s">
        <v>2320</v>
      </c>
      <c r="AJ563" s="350">
        <v>1805119</v>
      </c>
      <c r="AK563" s="350">
        <v>5783162</v>
      </c>
      <c r="AL563" s="350">
        <v>0</v>
      </c>
      <c r="AM563" s="351">
        <v>5</v>
      </c>
      <c r="AN563" s="350">
        <v>21</v>
      </c>
      <c r="AO563" s="9">
        <v>0</v>
      </c>
      <c r="AP563" s="9">
        <v>1</v>
      </c>
      <c r="AQ563" s="9">
        <v>0</v>
      </c>
      <c r="AR563" s="9">
        <v>0</v>
      </c>
    </row>
    <row r="564" spans="1:50" ht="26.25" thickBot="1">
      <c r="A564" s="211">
        <f t="shared" si="5647"/>
        <v>0</v>
      </c>
      <c r="B564" s="23" t="str">
        <f t="shared" ref="B564:D564" si="6110">B562</f>
        <v>GGFV52FA</v>
      </c>
      <c r="C564" s="219" t="str">
        <f t="shared" si="6110"/>
        <v>Major Must</v>
      </c>
      <c r="D564" s="45" t="str">
        <f t="shared" si="6110"/>
        <v>FV. 5.1.6</v>
      </c>
      <c r="E564" s="24" t="str">
        <f>Labels!$C$104</f>
        <v>Answer 2 / Evidence</v>
      </c>
      <c r="F564" s="221"/>
      <c r="G564" s="222"/>
      <c r="H564" s="25" t="str">
        <f t="shared" si="6095"/>
        <v/>
      </c>
      <c r="I564" s="25" t="str">
        <f t="shared" si="6096"/>
        <v/>
      </c>
      <c r="J564" s="25" t="str">
        <f t="shared" si="6097"/>
        <v/>
      </c>
      <c r="K564" s="25" t="str">
        <f t="shared" si="6098"/>
        <v>X</v>
      </c>
      <c r="L564" s="27" t="str">
        <f t="shared" ref="L564" si="6111">L562</f>
        <v/>
      </c>
      <c r="M564" s="21"/>
      <c r="N564" s="22" t="e">
        <f t="shared" si="6100"/>
        <v>#VALUE!</v>
      </c>
      <c r="O564" s="22" t="str">
        <f t="shared" ref="O564" si="6112">IF(ISERR(N564),D562,N564)</f>
        <v>FV. 5.1.6</v>
      </c>
      <c r="P564" s="22" t="str">
        <f t="shared" si="6102"/>
        <v/>
      </c>
      <c r="Q564" s="22" t="str">
        <f t="shared" si="6103"/>
        <v/>
      </c>
      <c r="R564" s="9" t="e">
        <f t="shared" si="6104"/>
        <v>#N/A</v>
      </c>
      <c r="S564" s="9">
        <f t="shared" si="6105"/>
        <v>0</v>
      </c>
      <c r="T564" s="9" t="e">
        <f t="shared" si="6106"/>
        <v>#N/A</v>
      </c>
      <c r="U564" s="9">
        <f t="shared" si="6107"/>
        <v>0</v>
      </c>
      <c r="V564" s="9">
        <f t="shared" ref="V564" si="6113">IF(U564=0,U563,U564)</f>
        <v>2</v>
      </c>
      <c r="W564" s="346">
        <v>2</v>
      </c>
      <c r="X564" s="9" t="e">
        <f t="shared" si="6108"/>
        <v>#N/A</v>
      </c>
      <c r="Y564" s="348"/>
      <c r="Z564" s="9">
        <f>SUM(Y$7:Y564)</f>
        <v>0</v>
      </c>
      <c r="AE564" s="9">
        <f t="shared" ref="AE564" si="6114">MIN(AH564,V564)</f>
        <v>2</v>
      </c>
      <c r="AH564" s="9">
        <v>2</v>
      </c>
      <c r="AI564" s="350" t="s">
        <v>2321</v>
      </c>
      <c r="AJ564" s="350">
        <v>1805119</v>
      </c>
      <c r="AK564" s="350">
        <v>5783161</v>
      </c>
      <c r="AL564" s="350">
        <v>2</v>
      </c>
      <c r="AM564" s="351">
        <v>2</v>
      </c>
      <c r="AN564" s="350">
        <v>21</v>
      </c>
      <c r="AO564" s="9">
        <v>1</v>
      </c>
      <c r="AP564" s="9">
        <v>0</v>
      </c>
      <c r="AQ564" s="9">
        <v>0</v>
      </c>
      <c r="AR564" s="9">
        <v>0</v>
      </c>
      <c r="AU564" s="9">
        <v>0</v>
      </c>
      <c r="AV564" s="9">
        <f>U563</f>
        <v>2</v>
      </c>
    </row>
    <row r="565" spans="1:50" ht="51">
      <c r="A565" s="211">
        <f t="shared" si="5647"/>
        <v>0</v>
      </c>
      <c r="B565" s="67" t="s">
        <v>1158</v>
      </c>
      <c r="C565" s="142" t="s">
        <v>1093</v>
      </c>
      <c r="D565" s="43" t="s">
        <v>2745</v>
      </c>
      <c r="E565" s="217" t="str">
        <f>Labels!$C$54</f>
        <v>Control Point</v>
      </c>
      <c r="F565" s="26" t="s">
        <v>2746</v>
      </c>
      <c r="G565" s="30" t="str">
        <f>IF(OR(ISERR(P566),ISERR(P567),ISERR(Q566),ISERR(Q567)),Labels!$C$94,Q565)</f>
        <v>Input Accepted</v>
      </c>
      <c r="H565" s="15" t="str">
        <f t="shared" ref="H565" si="6115">IF(F566&lt;&gt;"",IF(TRIM(VLOOKUP(F566,$AI$2:$AR$5000,8,FALSE))="1","X",""),"")</f>
        <v/>
      </c>
      <c r="I565" s="15" t="str">
        <f t="shared" ref="I565" si="6116">IF(F566&lt;&gt;"",IF(TRIM(VLOOKUP(F566,$AI$2:$AR$5000,9,FALSE))="1","X",""),"")</f>
        <v/>
      </c>
      <c r="J565" s="15" t="str">
        <f t="shared" ref="J565" si="6117">IF(TRIM(""&amp;G567)&lt;&gt;"","X","")</f>
        <v/>
      </c>
      <c r="K565" s="15" t="str">
        <f t="shared" ref="K565" si="6118">IF(TRIM(""&amp;G566)&lt;&gt;"","X","")</f>
        <v>X</v>
      </c>
      <c r="L565" s="31" t="str">
        <f>IF(G565&lt;&gt;Labels!$C$92,"X","")</f>
        <v/>
      </c>
      <c r="M565" s="16"/>
      <c r="N565" s="17">
        <v>1805099</v>
      </c>
      <c r="O565" s="17">
        <v>15573</v>
      </c>
      <c r="P565" s="17"/>
      <c r="Q565" s="22" t="str">
        <f>IF(F566="",Labels!$C$93,R565)</f>
        <v>Input Accepted</v>
      </c>
      <c r="R565" s="9" t="str">
        <f t="shared" ref="R565" si="6119"><![CDATA[IF(OR(O566&""<>D565&"",O567&""<>D565&""),"You are not allowed to copy cells in the answer column. Press Ctrl-z immediately to attempt to fix this error.",S565)]]></f>
        <v>Input Accepted</v>
      </c>
      <c r="S565" s="9" t="str">
        <f>IF(AND(OR(H565="X",S566=6,C565=Labels!$C$49,C565=Labels!$C$46,AX565="Y"),Q566=""),Labels!$C$95,T565)</f>
        <v>Input Accepted</v>
      </c>
      <c r="T565" s="345" t="str">
        <f>IF(OR(S567=6,AND(S567&gt;0,S566=6)),Labels!$C$96,IF(S567=1,Labels!$C$143,U565))</f>
        <v>Input Accepted</v>
      </c>
      <c r="U565" s="9" t="str">
        <f>IF(AND(S567&gt;0,U567&lt;=U566),Labels!C$97,V565)</f>
        <v>Input Accepted</v>
      </c>
      <c r="V565" s="9" t="str">
        <f>IF(AND(S567&gt;0,Q567=""),Labels!$C$98,W565)</f>
        <v>Input Accepted</v>
      </c>
      <c r="W565" s="9" t="str">
        <f>IF(AND(S567=0,Q567&lt;&gt;""),Labels!$C$99,Labels!$C$92)</f>
        <v>Input Accepted</v>
      </c>
      <c r="Y565" s="9">
        <f t="shared" ref="Y565" si="6120">IF(H565="X",1,0)</f>
        <v>0</v>
      </c>
      <c r="Z565" s="9">
        <f>SUM(Y$7:Y565)</f>
        <v>0</v>
      </c>
      <c r="AA565" s="9" t="str">
        <f t="shared" ref="AA565" si="6121">Q566</f>
        <v>None</v>
      </c>
      <c r="AB565" s="9">
        <f t="shared" ref="AB565" si="6122">VLOOKUP(P566,$AI$2:$AN$5000,6,FALSE)</f>
        <v>21</v>
      </c>
      <c r="AC565" s="9" t="str">
        <f t="shared" ref="AC565" si="6123">Q567</f>
        <v/>
      </c>
      <c r="AD565" s="9">
        <f t="shared" ref="AD565" si="6124">IF(TRIM(F566)="",1,0)</f>
        <v>0</v>
      </c>
      <c r="AF565" s="346">
        <f t="shared" ref="AF565" si="6125">SUM($AD$7:$AD$5000)</f>
        <v>0</v>
      </c>
      <c r="AG565" s="9">
        <f>IF(AND(H565="X",C565=Labels!C607),1,0)</f>
        <v>0</v>
      </c>
      <c r="AI565" s="350" t="s">
        <v>2322</v>
      </c>
      <c r="AJ565" s="350">
        <v>1805120</v>
      </c>
      <c r="AK565" s="350">
        <v>5783166</v>
      </c>
      <c r="AL565" s="350">
        <v>0</v>
      </c>
      <c r="AM565" s="351">
        <v>6</v>
      </c>
      <c r="AN565" s="350">
        <v>21</v>
      </c>
      <c r="AO565" s="9">
        <v>1</v>
      </c>
      <c r="AP565" s="9">
        <v>0</v>
      </c>
      <c r="AQ565" s="9">
        <v>1</v>
      </c>
      <c r="AR565" s="9">
        <v>0</v>
      </c>
      <c r="AX565" s="9" t="s">
        <v>664</v>
      </c>
    </row>
    <row r="566" spans="1:50" ht="25.5">
      <c r="A566" s="211">
        <f t="shared" si="5647"/>
        <v>0</v>
      </c>
      <c r="B566" s="18" t="s">
        <v>1158</v>
      </c>
      <c r="C566" s="218" t="str">
        <f t="shared" ref="C566" si="6126">C565</f>
        <v>Major Must</v>
      </c>
      <c r="D566" s="44" t="str">
        <f t="shared" ref="D566" si="6127">D565</f>
        <v>FV. 5.2.1</v>
      </c>
      <c r="E566" s="19" t="str">
        <f>Labels!$C$103</f>
        <v>Answer 1 / Comment</v>
      </c>
      <c r="F566" s="62" t="str">
        <f>$AI$506</f>
        <v>FV. 5.2.1 -Yes</v>
      </c>
      <c r="G566" s="46" t="s">
        <v>2826</v>
      </c>
      <c r="H566" s="20" t="str">
        <f t="shared" ref="H566:H567" si="6128">H565</f>
        <v/>
      </c>
      <c r="I566" s="20" t="str">
        <f t="shared" ref="I566:I567" si="6129">I565</f>
        <v/>
      </c>
      <c r="J566" s="20" t="str">
        <f t="shared" ref="J566:J567" si="6130">J565</f>
        <v/>
      </c>
      <c r="K566" s="20" t="str">
        <f t="shared" ref="K566:K567" si="6131">K565</f>
        <v>X</v>
      </c>
      <c r="L566" s="28" t="str">
        <f t="shared" ref="L566" si="6132">L565</f>
        <v/>
      </c>
      <c r="M566" s="21"/>
      <c r="N566" s="22" t="str">
        <f t="shared" ref="N566:N567" si="6133">LEFT(F566,FIND(" -",F566)-1)</f>
        <v>FV. 5.2.1</v>
      </c>
      <c r="O566" s="22" t="str">
        <f t="shared" ref="O566" si="6134">IF(ISERR(N566),D565,N566)</f>
        <v>FV. 5.2.1</v>
      </c>
      <c r="P566" s="22" t="str">
        <f t="shared" ref="P566:P567" si="6135">TRIM(F566&amp;"")</f>
        <v>FV. 5.2.1 -Yes</v>
      </c>
      <c r="Q566" s="22" t="str">
        <f t="shared" ref="Q566:Q567" si="6136">TRIM(G566&amp;"")</f>
        <v>None</v>
      </c>
      <c r="R566" s="9">
        <f t="shared" ref="R566:R567" si="6137">VLOOKUP(F566,$AI$2:$AM$5000,5,FALSE)</f>
        <v>2</v>
      </c>
      <c r="S566" s="9">
        <f t="shared" ref="S566:S567" si="6138">IF(ISNA(R566),0,R566)</f>
        <v>2</v>
      </c>
      <c r="T566" s="9">
        <f t="shared" ref="T566:T567" si="6139">VLOOKUP(F566,$AI$2:$AL$5000,4,FALSE)</f>
        <v>2</v>
      </c>
      <c r="U566" s="9">
        <f t="shared" ref="U566:U567" si="6140">IF(ISNA(T566),0,T566)</f>
        <v>2</v>
      </c>
      <c r="X566" s="9">
        <f t="shared" ref="X566:X567" si="6141">VLOOKUP(F566,$AI$2:$AL$5000,3,FALSE)</f>
        <v>5783104</v>
      </c>
      <c r="Y566" s="348"/>
      <c r="Z566" s="9">
        <f>SUM(Y$7:Y566)</f>
        <v>0</v>
      </c>
      <c r="AC566" s="349">
        <f t="shared" ref="AC566" si="6142">IF(ISNA(VLOOKUP(F566,$AI$2:$AS$5000,11,FALSE)),"", VLOOKUP(F566,$AI$2:$AS$5000,11,FALSE))</f>
        <v>0</v>
      </c>
      <c r="AI566" s="350" t="s">
        <v>2323</v>
      </c>
      <c r="AJ566" s="350">
        <v>1805120</v>
      </c>
      <c r="AK566" s="350">
        <v>5783165</v>
      </c>
      <c r="AL566" s="350">
        <v>0</v>
      </c>
      <c r="AM566" s="351">
        <v>5</v>
      </c>
      <c r="AN566" s="350">
        <v>21</v>
      </c>
      <c r="AO566" s="9">
        <v>0</v>
      </c>
      <c r="AP566" s="9">
        <v>1</v>
      </c>
      <c r="AQ566" s="9">
        <v>0</v>
      </c>
      <c r="AR566" s="9">
        <v>0</v>
      </c>
    </row>
    <row r="567" spans="1:50" ht="26.25" thickBot="1">
      <c r="A567" s="211">
        <f t="shared" si="5647"/>
        <v>0</v>
      </c>
      <c r="B567" s="23" t="str">
        <f t="shared" ref="B567:D567" si="6143">B565</f>
        <v>GGFV52FA</v>
      </c>
      <c r="C567" s="219" t="str">
        <f t="shared" si="6143"/>
        <v>Major Must</v>
      </c>
      <c r="D567" s="45" t="str">
        <f t="shared" si="6143"/>
        <v>FV. 5.2.1</v>
      </c>
      <c r="E567" s="24" t="str">
        <f>Labels!$C$104</f>
        <v>Answer 2 / Evidence</v>
      </c>
      <c r="F567" s="221"/>
      <c r="G567" s="222"/>
      <c r="H567" s="25" t="str">
        <f t="shared" si="6128"/>
        <v/>
      </c>
      <c r="I567" s="25" t="str">
        <f t="shared" si="6129"/>
        <v/>
      </c>
      <c r="J567" s="25" t="str">
        <f t="shared" si="6130"/>
        <v/>
      </c>
      <c r="K567" s="25" t="str">
        <f t="shared" si="6131"/>
        <v>X</v>
      </c>
      <c r="L567" s="27" t="str">
        <f t="shared" ref="L567" si="6144">L565</f>
        <v/>
      </c>
      <c r="M567" s="21"/>
      <c r="N567" s="22" t="e">
        <f t="shared" si="6133"/>
        <v>#VALUE!</v>
      </c>
      <c r="O567" s="22" t="str">
        <f t="shared" ref="O567" si="6145">IF(ISERR(N567),D565,N567)</f>
        <v>FV. 5.2.1</v>
      </c>
      <c r="P567" s="22" t="str">
        <f t="shared" si="6135"/>
        <v/>
      </c>
      <c r="Q567" s="22" t="str">
        <f t="shared" si="6136"/>
        <v/>
      </c>
      <c r="R567" s="9" t="e">
        <f t="shared" si="6137"/>
        <v>#N/A</v>
      </c>
      <c r="S567" s="9">
        <f t="shared" si="6138"/>
        <v>0</v>
      </c>
      <c r="T567" s="9" t="e">
        <f t="shared" si="6139"/>
        <v>#N/A</v>
      </c>
      <c r="U567" s="9">
        <f t="shared" si="6140"/>
        <v>0</v>
      </c>
      <c r="V567" s="9">
        <f t="shared" ref="V567" si="6146">IF(U567=0,U566,U567)</f>
        <v>2</v>
      </c>
      <c r="W567" s="346">
        <v>2</v>
      </c>
      <c r="X567" s="9" t="e">
        <f t="shared" si="6141"/>
        <v>#N/A</v>
      </c>
      <c r="Y567" s="348"/>
      <c r="Z567" s="9">
        <f>SUM(Y$7:Y567)</f>
        <v>0</v>
      </c>
      <c r="AE567" s="9">
        <f t="shared" ref="AE567" si="6147">MIN(AH567,V567)</f>
        <v>2</v>
      </c>
      <c r="AH567" s="9">
        <v>2</v>
      </c>
      <c r="AI567" s="350" t="s">
        <v>2324</v>
      </c>
      <c r="AJ567" s="350">
        <v>1805120</v>
      </c>
      <c r="AK567" s="350">
        <v>5783164</v>
      </c>
      <c r="AL567" s="350">
        <v>2</v>
      </c>
      <c r="AM567" s="351">
        <v>2</v>
      </c>
      <c r="AN567" s="350">
        <v>21</v>
      </c>
      <c r="AO567" s="9">
        <v>1</v>
      </c>
      <c r="AP567" s="9">
        <v>0</v>
      </c>
      <c r="AQ567" s="9">
        <v>0</v>
      </c>
      <c r="AR567" s="9">
        <v>0</v>
      </c>
      <c r="AU567" s="9">
        <v>0</v>
      </c>
      <c r="AV567" s="9">
        <f>U566</f>
        <v>2</v>
      </c>
    </row>
    <row r="568" spans="1:50" ht="25.5">
      <c r="A568" s="211">
        <f t="shared" si="5647"/>
        <v>0</v>
      </c>
      <c r="B568" s="67" t="s">
        <v>1158</v>
      </c>
      <c r="C568" s="142" t="s">
        <v>1094</v>
      </c>
      <c r="D568" s="43" t="s">
        <v>2747</v>
      </c>
      <c r="E568" s="217" t="str">
        <f>Labels!$C$54</f>
        <v>Control Point</v>
      </c>
      <c r="F568" s="26" t="s">
        <v>2748</v>
      </c>
      <c r="G568" s="30" t="str">
        <f>IF(OR(ISERR(P569),ISERR(P570),ISERR(Q569),ISERR(Q570)),Labels!$C$94,Q568)</f>
        <v>Input Accepted</v>
      </c>
      <c r="H568" s="15" t="str">
        <f t="shared" ref="H568" si="6148">IF(F569&lt;&gt;"",IF(TRIM(VLOOKUP(F569,$AI$2:$AR$5000,8,FALSE))="1","X",""),"")</f>
        <v/>
      </c>
      <c r="I568" s="15" t="str">
        <f t="shared" ref="I568" si="6149">IF(F569&lt;&gt;"",IF(TRIM(VLOOKUP(F569,$AI$2:$AR$5000,9,FALSE))="1","X",""),"")</f>
        <v/>
      </c>
      <c r="J568" s="15" t="str">
        <f t="shared" ref="J568" si="6150">IF(TRIM(""&amp;G570)&lt;&gt;"","X","")</f>
        <v/>
      </c>
      <c r="K568" s="15" t="str">
        <f t="shared" ref="K568" si="6151">IF(TRIM(""&amp;G569)&lt;&gt;"","X","")</f>
        <v>X</v>
      </c>
      <c r="L568" s="31" t="str">
        <f>IF(G568&lt;&gt;Labels!$C$92,"X","")</f>
        <v/>
      </c>
      <c r="M568" s="16"/>
      <c r="N568" s="17">
        <v>1805100</v>
      </c>
      <c r="O568" s="17">
        <v>15573</v>
      </c>
      <c r="P568" s="17"/>
      <c r="Q568" s="22" t="str">
        <f>IF(F569="",Labels!$C$93,R568)</f>
        <v>Input Accepted</v>
      </c>
      <c r="R568" s="9" t="str">
        <f t="shared" ref="R568" si="6152"><![CDATA[IF(OR(O569&""<>D568&"",O570&""<>D568&""),"You are not allowed to copy cells in the answer column. Press Ctrl-z immediately to attempt to fix this error.",S568)]]></f>
        <v>Input Accepted</v>
      </c>
      <c r="S568" s="9" t="str">
        <f>IF(AND(OR(H568="X",S569=6,C568=Labels!$C$49,C568=Labels!$C$46,AX568="Y"),Q569=""),Labels!$C$95,T568)</f>
        <v>Input Accepted</v>
      </c>
      <c r="T568" s="345" t="str">
        <f>IF(OR(S570=6,AND(S570&gt;0,S569=6)),Labels!$C$96,IF(S570=1,Labels!$C$143,U568))</f>
        <v>Input Accepted</v>
      </c>
      <c r="U568" s="9" t="str">
        <f>IF(AND(S570&gt;0,U570&lt;=U569),Labels!C$97,V568)</f>
        <v>Input Accepted</v>
      </c>
      <c r="V568" s="9" t="str">
        <f>IF(AND(S570&gt;0,Q570=""),Labels!$C$98,W568)</f>
        <v>Input Accepted</v>
      </c>
      <c r="W568" s="9" t="str">
        <f>IF(AND(S570=0,Q570&lt;&gt;""),Labels!$C$99,Labels!$C$92)</f>
        <v>Input Accepted</v>
      </c>
      <c r="Y568" s="9">
        <f t="shared" ref="Y568" si="6153">IF(H568="X",1,0)</f>
        <v>0</v>
      </c>
      <c r="Z568" s="9">
        <f>SUM(Y$7:Y568)</f>
        <v>0</v>
      </c>
      <c r="AA568" s="9" t="str">
        <f t="shared" ref="AA568" si="6154">Q569</f>
        <v>None</v>
      </c>
      <c r="AB568" s="9">
        <f t="shared" ref="AB568" si="6155">VLOOKUP(P569,$AI$2:$AN$5000,6,FALSE)</f>
        <v>21</v>
      </c>
      <c r="AC568" s="9" t="str">
        <f t="shared" ref="AC568" si="6156">Q570</f>
        <v/>
      </c>
      <c r="AD568" s="9">
        <f t="shared" ref="AD568" si="6157">IF(TRIM(F569)="",1,0)</f>
        <v>0</v>
      </c>
      <c r="AF568" s="346">
        <f t="shared" ref="AF568" si="6158">SUM($AD$7:$AD$5000)</f>
        <v>0</v>
      </c>
      <c r="AG568" s="9">
        <f>IF(AND(H568="X",C568=Labels!C610),1,0)</f>
        <v>0</v>
      </c>
      <c r="AI568" s="350" t="s">
        <v>2325</v>
      </c>
      <c r="AJ568" s="350">
        <v>1805121</v>
      </c>
      <c r="AK568" s="350">
        <v>5783169</v>
      </c>
      <c r="AL568" s="350">
        <v>0</v>
      </c>
      <c r="AM568" s="351">
        <v>6</v>
      </c>
      <c r="AN568" s="350">
        <v>21</v>
      </c>
      <c r="AO568" s="9">
        <v>1</v>
      </c>
      <c r="AP568" s="9">
        <v>0</v>
      </c>
      <c r="AQ568" s="9">
        <v>1</v>
      </c>
      <c r="AR568" s="9">
        <v>0</v>
      </c>
      <c r="AX568" s="9" t="s">
        <v>664</v>
      </c>
    </row>
    <row r="569" spans="1:50" ht="25.5">
      <c r="A569" s="211">
        <f t="shared" si="5647"/>
        <v>0</v>
      </c>
      <c r="B569" s="18" t="s">
        <v>1158</v>
      </c>
      <c r="C569" s="218" t="str">
        <f t="shared" ref="C569" si="6159">C568</f>
        <v>Minor Must</v>
      </c>
      <c r="D569" s="44" t="str">
        <f t="shared" ref="D569" si="6160">D568</f>
        <v>FV. 5.2.2</v>
      </c>
      <c r="E569" s="19" t="str">
        <f>Labels!$C$103</f>
        <v>Answer 1 / Comment</v>
      </c>
      <c r="F569" s="62" t="str">
        <f>$AI$509</f>
        <v>FV. 5.2.2 -Yes</v>
      </c>
      <c r="G569" s="46" t="s">
        <v>2826</v>
      </c>
      <c r="H569" s="20" t="str">
        <f t="shared" ref="H569:H570" si="6161">H568</f>
        <v/>
      </c>
      <c r="I569" s="20" t="str">
        <f t="shared" ref="I569:I570" si="6162">I568</f>
        <v/>
      </c>
      <c r="J569" s="20" t="str">
        <f t="shared" ref="J569:J570" si="6163">J568</f>
        <v/>
      </c>
      <c r="K569" s="20" t="str">
        <f t="shared" ref="K569:K570" si="6164">K568</f>
        <v>X</v>
      </c>
      <c r="L569" s="28" t="str">
        <f t="shared" ref="L569" si="6165">L568</f>
        <v/>
      </c>
      <c r="M569" s="21"/>
      <c r="N569" s="22" t="str">
        <f t="shared" ref="N569:N570" si="6166">LEFT(F569,FIND(" -",F569)-1)</f>
        <v>FV. 5.2.2</v>
      </c>
      <c r="O569" s="22" t="str">
        <f t="shared" ref="O569" si="6167">IF(ISERR(N569),D568,N569)</f>
        <v>FV. 5.2.2</v>
      </c>
      <c r="P569" s="22" t="str">
        <f t="shared" ref="P569:P570" si="6168">TRIM(F569&amp;"")</f>
        <v>FV. 5.2.2 -Yes</v>
      </c>
      <c r="Q569" s="22" t="str">
        <f t="shared" ref="Q569:Q570" si="6169">TRIM(G569&amp;"")</f>
        <v>None</v>
      </c>
      <c r="R569" s="9">
        <f t="shared" ref="R569:R570" si="6170">VLOOKUP(F569,$AI$2:$AM$5000,5,FALSE)</f>
        <v>2</v>
      </c>
      <c r="S569" s="9">
        <f t="shared" ref="S569:S570" si="6171">IF(ISNA(R569),0,R569)</f>
        <v>2</v>
      </c>
      <c r="T569" s="9">
        <f t="shared" ref="T569:T570" si="6172">VLOOKUP(F569,$AI$2:$AL$5000,4,FALSE)</f>
        <v>2</v>
      </c>
      <c r="U569" s="9">
        <f t="shared" ref="U569:U570" si="6173">IF(ISNA(T569),0,T569)</f>
        <v>2</v>
      </c>
      <c r="X569" s="9">
        <f t="shared" ref="X569:X570" si="6174">VLOOKUP(F569,$AI$2:$AL$5000,3,FALSE)</f>
        <v>5783106</v>
      </c>
      <c r="Y569" s="348"/>
      <c r="Z569" s="9">
        <f>SUM(Y$7:Y569)</f>
        <v>0</v>
      </c>
      <c r="AC569" s="349">
        <f t="shared" ref="AC569" si="6175">IF(ISNA(VLOOKUP(F569,$AI$2:$AS$5000,11,FALSE)),"", VLOOKUP(F569,$AI$2:$AS$5000,11,FALSE))</f>
        <v>0</v>
      </c>
      <c r="AI569" s="350" t="s">
        <v>2326</v>
      </c>
      <c r="AJ569" s="350">
        <v>1805121</v>
      </c>
      <c r="AK569" s="350">
        <v>5783168</v>
      </c>
      <c r="AL569" s="350">
        <v>0</v>
      </c>
      <c r="AM569" s="351">
        <v>5</v>
      </c>
      <c r="AN569" s="350">
        <v>21</v>
      </c>
      <c r="AO569" s="9">
        <v>0</v>
      </c>
      <c r="AP569" s="9">
        <v>1</v>
      </c>
      <c r="AQ569" s="9">
        <v>0</v>
      </c>
      <c r="AR569" s="9">
        <v>0</v>
      </c>
    </row>
    <row r="570" spans="1:50" ht="26.25" thickBot="1">
      <c r="A570" s="211">
        <f t="shared" si="5647"/>
        <v>0</v>
      </c>
      <c r="B570" s="23" t="str">
        <f t="shared" ref="B570:D570" si="6176">B568</f>
        <v>GGFV52FA</v>
      </c>
      <c r="C570" s="219" t="str">
        <f t="shared" si="6176"/>
        <v>Minor Must</v>
      </c>
      <c r="D570" s="45" t="str">
        <f t="shared" si="6176"/>
        <v>FV. 5.2.2</v>
      </c>
      <c r="E570" s="24" t="str">
        <f>Labels!$C$104</f>
        <v>Answer 2 / Evidence</v>
      </c>
      <c r="F570" s="221"/>
      <c r="G570" s="222"/>
      <c r="H570" s="25" t="str">
        <f t="shared" si="6161"/>
        <v/>
      </c>
      <c r="I570" s="25" t="str">
        <f t="shared" si="6162"/>
        <v/>
      </c>
      <c r="J570" s="25" t="str">
        <f t="shared" si="6163"/>
        <v/>
      </c>
      <c r="K570" s="25" t="str">
        <f t="shared" si="6164"/>
        <v>X</v>
      </c>
      <c r="L570" s="27" t="str">
        <f t="shared" ref="L570" si="6177">L568</f>
        <v/>
      </c>
      <c r="M570" s="21"/>
      <c r="N570" s="22" t="e">
        <f t="shared" si="6166"/>
        <v>#VALUE!</v>
      </c>
      <c r="O570" s="22" t="str">
        <f t="shared" ref="O570" si="6178">IF(ISERR(N570),D568,N570)</f>
        <v>FV. 5.2.2</v>
      </c>
      <c r="P570" s="22" t="str">
        <f t="shared" si="6168"/>
        <v/>
      </c>
      <c r="Q570" s="22" t="str">
        <f t="shared" si="6169"/>
        <v/>
      </c>
      <c r="R570" s="9" t="e">
        <f t="shared" si="6170"/>
        <v>#N/A</v>
      </c>
      <c r="S570" s="9">
        <f t="shared" si="6171"/>
        <v>0</v>
      </c>
      <c r="T570" s="9" t="e">
        <f t="shared" si="6172"/>
        <v>#N/A</v>
      </c>
      <c r="U570" s="9">
        <f t="shared" si="6173"/>
        <v>0</v>
      </c>
      <c r="V570" s="9">
        <f t="shared" ref="V570" si="6179">IF(U570=0,U569,U570)</f>
        <v>2</v>
      </c>
      <c r="W570" s="346">
        <v>2</v>
      </c>
      <c r="X570" s="9" t="e">
        <f t="shared" si="6174"/>
        <v>#N/A</v>
      </c>
      <c r="Y570" s="348"/>
      <c r="Z570" s="9">
        <f>SUM(Y$7:Y570)</f>
        <v>0</v>
      </c>
      <c r="AE570" s="9">
        <f t="shared" ref="AE570" si="6180">MIN(AH570,V570)</f>
        <v>2</v>
      </c>
      <c r="AH570" s="9">
        <v>2</v>
      </c>
      <c r="AI570" s="350" t="s">
        <v>2327</v>
      </c>
      <c r="AJ570" s="350">
        <v>1805121</v>
      </c>
      <c r="AK570" s="350">
        <v>5783167</v>
      </c>
      <c r="AL570" s="350">
        <v>2</v>
      </c>
      <c r="AM570" s="351">
        <v>2</v>
      </c>
      <c r="AN570" s="350">
        <v>21</v>
      </c>
      <c r="AO570" s="9">
        <v>1</v>
      </c>
      <c r="AP570" s="9">
        <v>0</v>
      </c>
      <c r="AQ570" s="9">
        <v>0</v>
      </c>
      <c r="AR570" s="9">
        <v>0</v>
      </c>
      <c r="AU570" s="9">
        <v>0</v>
      </c>
      <c r="AV570" s="9">
        <f>U569</f>
        <v>2</v>
      </c>
    </row>
    <row r="571" spans="1:50" ht="51">
      <c r="A571" s="211">
        <f t="shared" si="5647"/>
        <v>0</v>
      </c>
      <c r="B571" s="67" t="s">
        <v>1158</v>
      </c>
      <c r="C571" s="142" t="s">
        <v>1093</v>
      </c>
      <c r="D571" s="43" t="s">
        <v>2749</v>
      </c>
      <c r="E571" s="217" t="str">
        <f>Labels!$C$54</f>
        <v>Control Point</v>
      </c>
      <c r="F571" s="26" t="s">
        <v>2750</v>
      </c>
      <c r="G571" s="30" t="str">
        <f>IF(OR(ISERR(P572),ISERR(P573),ISERR(Q572),ISERR(Q573)),Labels!$C$94,Q571)</f>
        <v>Input Accepted</v>
      </c>
      <c r="H571" s="15" t="str">
        <f t="shared" ref="H571" si="6181">IF(F572&lt;&gt;"",IF(TRIM(VLOOKUP(F572,$AI$2:$AR$5000,8,FALSE))="1","X",""),"")</f>
        <v/>
      </c>
      <c r="I571" s="15" t="str">
        <f t="shared" ref="I571" si="6182">IF(F572&lt;&gt;"",IF(TRIM(VLOOKUP(F572,$AI$2:$AR$5000,9,FALSE))="1","X",""),"")</f>
        <v/>
      </c>
      <c r="J571" s="15" t="str">
        <f t="shared" ref="J571" si="6183">IF(TRIM(""&amp;G573)&lt;&gt;"","X","")</f>
        <v/>
      </c>
      <c r="K571" s="15" t="str">
        <f t="shared" ref="K571" si="6184">IF(TRIM(""&amp;G572)&lt;&gt;"","X","")</f>
        <v>X</v>
      </c>
      <c r="L571" s="31" t="str">
        <f>IF(G571&lt;&gt;Labels!$C$92,"X","")</f>
        <v/>
      </c>
      <c r="M571" s="16"/>
      <c r="N571" s="17">
        <v>1805101</v>
      </c>
      <c r="O571" s="17">
        <v>15573</v>
      </c>
      <c r="P571" s="17"/>
      <c r="Q571" s="22" t="str">
        <f>IF(F572="",Labels!$C$93,R571)</f>
        <v>Input Accepted</v>
      </c>
      <c r="R571" s="9" t="str">
        <f t="shared" ref="R571" si="6185"><![CDATA[IF(OR(O572&""<>D571&"",O573&""<>D571&""),"You are not allowed to copy cells in the answer column. Press Ctrl-z immediately to attempt to fix this error.",S571)]]></f>
        <v>Input Accepted</v>
      </c>
      <c r="S571" s="9" t="str">
        <f>IF(AND(OR(H571="X",S572=6,C571=Labels!$C$49,C571=Labels!$C$46,AX571="Y"),Q572=""),Labels!$C$95,T571)</f>
        <v>Input Accepted</v>
      </c>
      <c r="T571" s="345" t="str">
        <f>IF(OR(S573=6,AND(S573&gt;0,S572=6)),Labels!$C$96,IF(S573=1,Labels!$C$143,U571))</f>
        <v>Input Accepted</v>
      </c>
      <c r="U571" s="9" t="str">
        <f>IF(AND(S573&gt;0,U573&lt;=U572),Labels!C$97,V571)</f>
        <v>Input Accepted</v>
      </c>
      <c r="V571" s="9" t="str">
        <f>IF(AND(S573&gt;0,Q573=""),Labels!$C$98,W571)</f>
        <v>Input Accepted</v>
      </c>
      <c r="W571" s="9" t="str">
        <f>IF(AND(S573=0,Q573&lt;&gt;""),Labels!$C$99,Labels!$C$92)</f>
        <v>Input Accepted</v>
      </c>
      <c r="Y571" s="9">
        <f t="shared" ref="Y571" si="6186">IF(H571="X",1,0)</f>
        <v>0</v>
      </c>
      <c r="Z571" s="9">
        <f>SUM(Y$7:Y571)</f>
        <v>0</v>
      </c>
      <c r="AA571" s="9" t="str">
        <f t="shared" ref="AA571" si="6187">Q572</f>
        <v>None</v>
      </c>
      <c r="AB571" s="9">
        <f t="shared" ref="AB571" si="6188">VLOOKUP(P572,$AI$2:$AN$5000,6,FALSE)</f>
        <v>21</v>
      </c>
      <c r="AC571" s="9" t="str">
        <f t="shared" ref="AC571" si="6189">Q573</f>
        <v/>
      </c>
      <c r="AD571" s="9">
        <f t="shared" ref="AD571" si="6190">IF(TRIM(F572)="",1,0)</f>
        <v>0</v>
      </c>
      <c r="AF571" s="346">
        <f t="shared" ref="AF571" si="6191">SUM($AD$7:$AD$5000)</f>
        <v>0</v>
      </c>
      <c r="AG571" s="9">
        <f>IF(AND(H571="X",C571=Labels!C613),1,0)</f>
        <v>0</v>
      </c>
      <c r="AI571" s="350" t="s">
        <v>2328</v>
      </c>
      <c r="AJ571" s="350">
        <v>1805122</v>
      </c>
      <c r="AK571" s="350">
        <v>5783172</v>
      </c>
      <c r="AL571" s="350">
        <v>0</v>
      </c>
      <c r="AM571" s="351">
        <v>6</v>
      </c>
      <c r="AN571" s="350">
        <v>21</v>
      </c>
      <c r="AO571" s="9">
        <v>1</v>
      </c>
      <c r="AP571" s="9">
        <v>0</v>
      </c>
      <c r="AQ571" s="9">
        <v>1</v>
      </c>
      <c r="AR571" s="9">
        <v>0</v>
      </c>
      <c r="AX571" s="9" t="s">
        <v>664</v>
      </c>
    </row>
    <row r="572" spans="1:50" ht="25.5">
      <c r="A572" s="211">
        <f t="shared" si="5647"/>
        <v>0</v>
      </c>
      <c r="B572" s="18" t="s">
        <v>1158</v>
      </c>
      <c r="C572" s="218" t="str">
        <f t="shared" ref="C572" si="6192">C571</f>
        <v>Major Must</v>
      </c>
      <c r="D572" s="44" t="str">
        <f t="shared" ref="D572" si="6193">D571</f>
        <v>FV. 5.2.3</v>
      </c>
      <c r="E572" s="19" t="str">
        <f>Labels!$C$103</f>
        <v>Answer 1 / Comment</v>
      </c>
      <c r="F572" s="62" t="str">
        <f>$AI$512</f>
        <v>FV. 5.2.3 -Yes</v>
      </c>
      <c r="G572" s="46" t="s">
        <v>2826</v>
      </c>
      <c r="H572" s="20" t="str">
        <f t="shared" ref="H572:H573" si="6194">H571</f>
        <v/>
      </c>
      <c r="I572" s="20" t="str">
        <f t="shared" ref="I572:I573" si="6195">I571</f>
        <v/>
      </c>
      <c r="J572" s="20" t="str">
        <f t="shared" ref="J572:J573" si="6196">J571</f>
        <v/>
      </c>
      <c r="K572" s="20" t="str">
        <f t="shared" ref="K572:K573" si="6197">K571</f>
        <v>X</v>
      </c>
      <c r="L572" s="28" t="str">
        <f t="shared" ref="L572" si="6198">L571</f>
        <v/>
      </c>
      <c r="M572" s="21"/>
      <c r="N572" s="22" t="str">
        <f t="shared" ref="N572:N573" si="6199">LEFT(F572,FIND(" -",F572)-1)</f>
        <v>FV. 5.2.3</v>
      </c>
      <c r="O572" s="22" t="str">
        <f t="shared" ref="O572" si="6200">IF(ISERR(N572),D571,N572)</f>
        <v>FV. 5.2.3</v>
      </c>
      <c r="P572" s="22" t="str">
        <f t="shared" ref="P572:P573" si="6201">TRIM(F572&amp;"")</f>
        <v>FV. 5.2.3 -Yes</v>
      </c>
      <c r="Q572" s="22" t="str">
        <f t="shared" ref="Q572:Q573" si="6202">TRIM(G572&amp;"")</f>
        <v>None</v>
      </c>
      <c r="R572" s="9">
        <f t="shared" ref="R572:R573" si="6203">VLOOKUP(F572,$AI$2:$AM$5000,5,FALSE)</f>
        <v>2</v>
      </c>
      <c r="S572" s="9">
        <f t="shared" ref="S572:S573" si="6204">IF(ISNA(R572),0,R572)</f>
        <v>2</v>
      </c>
      <c r="T572" s="9">
        <f t="shared" ref="T572:T573" si="6205">VLOOKUP(F572,$AI$2:$AL$5000,4,FALSE)</f>
        <v>2</v>
      </c>
      <c r="U572" s="9">
        <f t="shared" ref="U572:U573" si="6206">IF(ISNA(T572),0,T572)</f>
        <v>2</v>
      </c>
      <c r="X572" s="9">
        <f t="shared" ref="X572:X573" si="6207">VLOOKUP(F572,$AI$2:$AL$5000,3,FALSE)</f>
        <v>5783109</v>
      </c>
      <c r="Y572" s="348"/>
      <c r="Z572" s="9">
        <f>SUM(Y$7:Y572)</f>
        <v>0</v>
      </c>
      <c r="AC572" s="349">
        <f t="shared" ref="AC572" si="6208">IF(ISNA(VLOOKUP(F572,$AI$2:$AS$5000,11,FALSE)),"", VLOOKUP(F572,$AI$2:$AS$5000,11,FALSE))</f>
        <v>0</v>
      </c>
      <c r="AI572" s="350" t="s">
        <v>2329</v>
      </c>
      <c r="AJ572" s="350">
        <v>1805122</v>
      </c>
      <c r="AK572" s="350">
        <v>5783171</v>
      </c>
      <c r="AL572" s="350">
        <v>0</v>
      </c>
      <c r="AM572" s="351">
        <v>5</v>
      </c>
      <c r="AN572" s="350">
        <v>21</v>
      </c>
      <c r="AO572" s="9">
        <v>0</v>
      </c>
      <c r="AP572" s="9">
        <v>1</v>
      </c>
      <c r="AQ572" s="9">
        <v>0</v>
      </c>
      <c r="AR572" s="9">
        <v>0</v>
      </c>
    </row>
    <row r="573" spans="1:50" ht="26.25" thickBot="1">
      <c r="A573" s="211">
        <f t="shared" si="5647"/>
        <v>0</v>
      </c>
      <c r="B573" s="23" t="str">
        <f t="shared" ref="B573:D573" si="6209">B571</f>
        <v>GGFV52FA</v>
      </c>
      <c r="C573" s="219" t="str">
        <f t="shared" si="6209"/>
        <v>Major Must</v>
      </c>
      <c r="D573" s="45" t="str">
        <f t="shared" si="6209"/>
        <v>FV. 5.2.3</v>
      </c>
      <c r="E573" s="24" t="str">
        <f>Labels!$C$104</f>
        <v>Answer 2 / Evidence</v>
      </c>
      <c r="F573" s="221"/>
      <c r="G573" s="222"/>
      <c r="H573" s="25" t="str">
        <f t="shared" si="6194"/>
        <v/>
      </c>
      <c r="I573" s="25" t="str">
        <f t="shared" si="6195"/>
        <v/>
      </c>
      <c r="J573" s="25" t="str">
        <f t="shared" si="6196"/>
        <v/>
      </c>
      <c r="K573" s="25" t="str">
        <f t="shared" si="6197"/>
        <v>X</v>
      </c>
      <c r="L573" s="27" t="str">
        <f t="shared" ref="L573" si="6210">L571</f>
        <v/>
      </c>
      <c r="M573" s="21"/>
      <c r="N573" s="22" t="e">
        <f t="shared" si="6199"/>
        <v>#VALUE!</v>
      </c>
      <c r="O573" s="22" t="str">
        <f t="shared" ref="O573" si="6211">IF(ISERR(N573),D571,N573)</f>
        <v>FV. 5.2.3</v>
      </c>
      <c r="P573" s="22" t="str">
        <f t="shared" si="6201"/>
        <v/>
      </c>
      <c r="Q573" s="22" t="str">
        <f t="shared" si="6202"/>
        <v/>
      </c>
      <c r="R573" s="9" t="e">
        <f t="shared" si="6203"/>
        <v>#N/A</v>
      </c>
      <c r="S573" s="9">
        <f t="shared" si="6204"/>
        <v>0</v>
      </c>
      <c r="T573" s="9" t="e">
        <f t="shared" si="6205"/>
        <v>#N/A</v>
      </c>
      <c r="U573" s="9">
        <f t="shared" si="6206"/>
        <v>0</v>
      </c>
      <c r="V573" s="9">
        <f t="shared" ref="V573" si="6212">IF(U573=0,U572,U573)</f>
        <v>2</v>
      </c>
      <c r="W573" s="346">
        <v>2</v>
      </c>
      <c r="X573" s="9" t="e">
        <f t="shared" si="6207"/>
        <v>#N/A</v>
      </c>
      <c r="Y573" s="348"/>
      <c r="Z573" s="9">
        <f>SUM(Y$7:Y573)</f>
        <v>0</v>
      </c>
      <c r="AE573" s="9">
        <f t="shared" ref="AE573" si="6213">MIN(AH573,V573)</f>
        <v>2</v>
      </c>
      <c r="AH573" s="9">
        <v>2</v>
      </c>
      <c r="AI573" s="350" t="s">
        <v>2330</v>
      </c>
      <c r="AJ573" s="350">
        <v>1805122</v>
      </c>
      <c r="AK573" s="350">
        <v>5783170</v>
      </c>
      <c r="AL573" s="350">
        <v>2</v>
      </c>
      <c r="AM573" s="351">
        <v>2</v>
      </c>
      <c r="AN573" s="350">
        <v>21</v>
      </c>
      <c r="AO573" s="9">
        <v>1</v>
      </c>
      <c r="AP573" s="9">
        <v>0</v>
      </c>
      <c r="AQ573" s="9">
        <v>0</v>
      </c>
      <c r="AR573" s="9">
        <v>0</v>
      </c>
      <c r="AU573" s="9">
        <v>0</v>
      </c>
      <c r="AV573" s="9">
        <f>U572</f>
        <v>2</v>
      </c>
    </row>
    <row r="574" spans="1:50" ht="76.5">
      <c r="A574" s="211">
        <f t="shared" si="5647"/>
        <v>0</v>
      </c>
      <c r="B574" s="67" t="s">
        <v>1158</v>
      </c>
      <c r="C574" s="142" t="s">
        <v>1093</v>
      </c>
      <c r="D574" s="43" t="s">
        <v>2751</v>
      </c>
      <c r="E574" s="217" t="str">
        <f>Labels!$C$54</f>
        <v>Control Point</v>
      </c>
      <c r="F574" s="26" t="s">
        <v>2752</v>
      </c>
      <c r="G574" s="30" t="str">
        <f>IF(OR(ISERR(P575),ISERR(P576),ISERR(Q575),ISERR(Q576)),Labels!$C$94,Q574)</f>
        <v>Input Accepted</v>
      </c>
      <c r="H574" s="15" t="str">
        <f t="shared" ref="H574" si="6214">IF(F575&lt;&gt;"",IF(TRIM(VLOOKUP(F575,$AI$2:$AR$5000,8,FALSE))="1","X",""),"")</f>
        <v/>
      </c>
      <c r="I574" s="15" t="str">
        <f t="shared" ref="I574" si="6215">IF(F575&lt;&gt;"",IF(TRIM(VLOOKUP(F575,$AI$2:$AR$5000,9,FALSE))="1","X",""),"")</f>
        <v/>
      </c>
      <c r="J574" s="15" t="str">
        <f t="shared" ref="J574" si="6216">IF(TRIM(""&amp;G576)&lt;&gt;"","X","")</f>
        <v/>
      </c>
      <c r="K574" s="15" t="str">
        <f t="shared" ref="K574" si="6217">IF(TRIM(""&amp;G575)&lt;&gt;"","X","")</f>
        <v>X</v>
      </c>
      <c r="L574" s="31" t="str">
        <f>IF(G574&lt;&gt;Labels!$C$92,"X","")</f>
        <v/>
      </c>
      <c r="M574" s="16"/>
      <c r="N574" s="17">
        <v>1805102</v>
      </c>
      <c r="O574" s="17">
        <v>15573</v>
      </c>
      <c r="P574" s="17"/>
      <c r="Q574" s="22" t="str">
        <f>IF(F575="",Labels!$C$93,R574)</f>
        <v>Input Accepted</v>
      </c>
      <c r="R574" s="9" t="str">
        <f t="shared" ref="R574" si="6218"><![CDATA[IF(OR(O575&""<>D574&"",O576&""<>D574&""),"You are not allowed to copy cells in the answer column. Press Ctrl-z immediately to attempt to fix this error.",S574)]]></f>
        <v>Input Accepted</v>
      </c>
      <c r="S574" s="9" t="str">
        <f>IF(AND(OR(H574="X",S575=6,C574=Labels!$C$49,C574=Labels!$C$46,AX574="Y"),Q575=""),Labels!$C$95,T574)</f>
        <v>Input Accepted</v>
      </c>
      <c r="T574" s="345" t="str">
        <f>IF(OR(S576=6,AND(S576&gt;0,S575=6)),Labels!$C$96,IF(S576=1,Labels!$C$143,U574))</f>
        <v>Input Accepted</v>
      </c>
      <c r="U574" s="9" t="str">
        <f>IF(AND(S576&gt;0,U576&lt;=U575),Labels!C$97,V574)</f>
        <v>Input Accepted</v>
      </c>
      <c r="V574" s="9" t="str">
        <f>IF(AND(S576&gt;0,Q576=""),Labels!$C$98,W574)</f>
        <v>Input Accepted</v>
      </c>
      <c r="W574" s="9" t="str">
        <f>IF(AND(S576=0,Q576&lt;&gt;""),Labels!$C$99,Labels!$C$92)</f>
        <v>Input Accepted</v>
      </c>
      <c r="Y574" s="9">
        <f t="shared" ref="Y574" si="6219">IF(H574="X",1,0)</f>
        <v>0</v>
      </c>
      <c r="Z574" s="9">
        <f>SUM(Y$7:Y574)</f>
        <v>0</v>
      </c>
      <c r="AA574" s="9" t="str">
        <f t="shared" ref="AA574" si="6220">Q575</f>
        <v>None</v>
      </c>
      <c r="AB574" s="9">
        <f t="shared" ref="AB574" si="6221">VLOOKUP(P575,$AI$2:$AN$5000,6,FALSE)</f>
        <v>21</v>
      </c>
      <c r="AC574" s="9" t="str">
        <f t="shared" ref="AC574" si="6222">Q576</f>
        <v/>
      </c>
      <c r="AD574" s="9">
        <f t="shared" ref="AD574" si="6223">IF(TRIM(F575)="",1,0)</f>
        <v>0</v>
      </c>
      <c r="AF574" s="346">
        <f t="shared" ref="AF574" si="6224">SUM($AD$7:$AD$5000)</f>
        <v>0</v>
      </c>
      <c r="AG574" s="9">
        <f>IF(AND(H574="X",C574=Labels!C616),1,0)</f>
        <v>0</v>
      </c>
      <c r="AI574" s="350" t="s">
        <v>2331</v>
      </c>
      <c r="AJ574" s="350">
        <v>1805123</v>
      </c>
      <c r="AK574" s="350">
        <v>5783174</v>
      </c>
      <c r="AL574" s="350">
        <v>0</v>
      </c>
      <c r="AM574" s="351">
        <v>6</v>
      </c>
      <c r="AN574" s="350">
        <v>21</v>
      </c>
      <c r="AO574" s="9">
        <v>1</v>
      </c>
      <c r="AP574" s="9">
        <v>0</v>
      </c>
      <c r="AQ574" s="9">
        <v>1</v>
      </c>
      <c r="AR574" s="9">
        <v>0</v>
      </c>
      <c r="AX574" s="9" t="s">
        <v>664</v>
      </c>
    </row>
    <row r="575" spans="1:50" ht="25.5">
      <c r="A575" s="211">
        <f t="shared" si="5647"/>
        <v>0</v>
      </c>
      <c r="B575" s="18" t="s">
        <v>1158</v>
      </c>
      <c r="C575" s="218" t="str">
        <f t="shared" ref="C575" si="6225">C574</f>
        <v>Major Must</v>
      </c>
      <c r="D575" s="44" t="str">
        <f t="shared" ref="D575" si="6226">D574</f>
        <v>FV. 5.2.4</v>
      </c>
      <c r="E575" s="19" t="str">
        <f>Labels!$C$103</f>
        <v>Answer 1 / Comment</v>
      </c>
      <c r="F575" s="62" t="str">
        <f>$AI$515</f>
        <v>FV. 5.2.4 -Yes</v>
      </c>
      <c r="G575" s="46" t="s">
        <v>2826</v>
      </c>
      <c r="H575" s="20" t="str">
        <f t="shared" ref="H575:H576" si="6227">H574</f>
        <v/>
      </c>
      <c r="I575" s="20" t="str">
        <f t="shared" ref="I575:I576" si="6228">I574</f>
        <v/>
      </c>
      <c r="J575" s="20" t="str">
        <f t="shared" ref="J575:J576" si="6229">J574</f>
        <v/>
      </c>
      <c r="K575" s="20" t="str">
        <f t="shared" ref="K575:K576" si="6230">K574</f>
        <v>X</v>
      </c>
      <c r="L575" s="28" t="str">
        <f t="shared" ref="L575" si="6231">L574</f>
        <v/>
      </c>
      <c r="M575" s="21"/>
      <c r="N575" s="22" t="str">
        <f t="shared" ref="N575:N576" si="6232">LEFT(F575,FIND(" -",F575)-1)</f>
        <v>FV. 5.2.4</v>
      </c>
      <c r="O575" s="22" t="str">
        <f t="shared" ref="O575" si="6233">IF(ISERR(N575),D574,N575)</f>
        <v>FV. 5.2.4</v>
      </c>
      <c r="P575" s="22" t="str">
        <f t="shared" ref="P575:P576" si="6234">TRIM(F575&amp;"")</f>
        <v>FV. 5.2.4 -Yes</v>
      </c>
      <c r="Q575" s="22" t="str">
        <f t="shared" ref="Q575:Q576" si="6235">TRIM(G575&amp;"")</f>
        <v>None</v>
      </c>
      <c r="R575" s="9">
        <f t="shared" ref="R575:R576" si="6236">VLOOKUP(F575,$AI$2:$AM$5000,5,FALSE)</f>
        <v>2</v>
      </c>
      <c r="S575" s="9">
        <f t="shared" ref="S575:S576" si="6237">IF(ISNA(R575),0,R575)</f>
        <v>2</v>
      </c>
      <c r="T575" s="9">
        <f t="shared" ref="T575:T576" si="6238">VLOOKUP(F575,$AI$2:$AL$5000,4,FALSE)</f>
        <v>2</v>
      </c>
      <c r="U575" s="9">
        <f t="shared" ref="U575:U576" si="6239">IF(ISNA(T575),0,T575)</f>
        <v>2</v>
      </c>
      <c r="X575" s="9">
        <f t="shared" ref="X575:X576" si="6240">VLOOKUP(F575,$AI$2:$AL$5000,3,FALSE)</f>
        <v>5783112</v>
      </c>
      <c r="Y575" s="348"/>
      <c r="Z575" s="9">
        <f>SUM(Y$7:Y575)</f>
        <v>0</v>
      </c>
      <c r="AC575" s="349">
        <f t="shared" ref="AC575" si="6241">IF(ISNA(VLOOKUP(F575,$AI$2:$AS$5000,11,FALSE)),"", VLOOKUP(F575,$AI$2:$AS$5000,11,FALSE))</f>
        <v>0</v>
      </c>
      <c r="AI575" s="350" t="s">
        <v>2332</v>
      </c>
      <c r="AJ575" s="350">
        <v>1805123</v>
      </c>
      <c r="AK575" s="350">
        <v>5783173</v>
      </c>
      <c r="AL575" s="350">
        <v>0</v>
      </c>
      <c r="AM575" s="351">
        <v>5</v>
      </c>
      <c r="AN575" s="350">
        <v>21</v>
      </c>
      <c r="AO575" s="9">
        <v>0</v>
      </c>
      <c r="AP575" s="9">
        <v>1</v>
      </c>
      <c r="AQ575" s="9">
        <v>0</v>
      </c>
      <c r="AR575" s="9">
        <v>0</v>
      </c>
    </row>
    <row r="576" spans="1:50" ht="26.25" thickBot="1">
      <c r="A576" s="211">
        <f t="shared" si="5647"/>
        <v>0</v>
      </c>
      <c r="B576" s="23" t="str">
        <f t="shared" ref="B576:D576" si="6242">B574</f>
        <v>GGFV52FA</v>
      </c>
      <c r="C576" s="219" t="str">
        <f t="shared" si="6242"/>
        <v>Major Must</v>
      </c>
      <c r="D576" s="45" t="str">
        <f t="shared" si="6242"/>
        <v>FV. 5.2.4</v>
      </c>
      <c r="E576" s="24" t="str">
        <f>Labels!$C$104</f>
        <v>Answer 2 / Evidence</v>
      </c>
      <c r="F576" s="221"/>
      <c r="G576" s="222"/>
      <c r="H576" s="25" t="str">
        <f t="shared" si="6227"/>
        <v/>
      </c>
      <c r="I576" s="25" t="str">
        <f t="shared" si="6228"/>
        <v/>
      </c>
      <c r="J576" s="25" t="str">
        <f t="shared" si="6229"/>
        <v/>
      </c>
      <c r="K576" s="25" t="str">
        <f t="shared" si="6230"/>
        <v>X</v>
      </c>
      <c r="L576" s="27" t="str">
        <f t="shared" ref="L576" si="6243">L574</f>
        <v/>
      </c>
      <c r="M576" s="21"/>
      <c r="N576" s="22" t="e">
        <f t="shared" si="6232"/>
        <v>#VALUE!</v>
      </c>
      <c r="O576" s="22" t="str">
        <f t="shared" ref="O576" si="6244">IF(ISERR(N576),D574,N576)</f>
        <v>FV. 5.2.4</v>
      </c>
      <c r="P576" s="22" t="str">
        <f t="shared" si="6234"/>
        <v/>
      </c>
      <c r="Q576" s="22" t="str">
        <f t="shared" si="6235"/>
        <v/>
      </c>
      <c r="R576" s="9" t="e">
        <f t="shared" si="6236"/>
        <v>#N/A</v>
      </c>
      <c r="S576" s="9">
        <f t="shared" si="6237"/>
        <v>0</v>
      </c>
      <c r="T576" s="9" t="e">
        <f t="shared" si="6238"/>
        <v>#N/A</v>
      </c>
      <c r="U576" s="9">
        <f t="shared" si="6239"/>
        <v>0</v>
      </c>
      <c r="V576" s="9">
        <f t="shared" ref="V576" si="6245">IF(U576=0,U575,U576)</f>
        <v>2</v>
      </c>
      <c r="W576" s="346">
        <v>2</v>
      </c>
      <c r="X576" s="9" t="e">
        <f t="shared" si="6240"/>
        <v>#N/A</v>
      </c>
      <c r="Y576" s="348"/>
      <c r="Z576" s="9">
        <f>SUM(Y$7:Y576)</f>
        <v>0</v>
      </c>
      <c r="AE576" s="9">
        <f t="shared" ref="AE576" si="6246">MIN(AH576,V576)</f>
        <v>2</v>
      </c>
      <c r="AH576" s="9">
        <v>2</v>
      </c>
      <c r="AI576" s="350" t="s">
        <v>2333</v>
      </c>
      <c r="AJ576" s="350">
        <v>1805123</v>
      </c>
      <c r="AK576" s="350">
        <v>5783175</v>
      </c>
      <c r="AL576" s="350">
        <v>2</v>
      </c>
      <c r="AM576" s="351">
        <v>2</v>
      </c>
      <c r="AN576" s="350">
        <v>21</v>
      </c>
      <c r="AO576" s="9">
        <v>1</v>
      </c>
      <c r="AP576" s="9">
        <v>0</v>
      </c>
      <c r="AQ576" s="9">
        <v>0</v>
      </c>
      <c r="AR576" s="9">
        <v>0</v>
      </c>
      <c r="AU576" s="9">
        <v>0</v>
      </c>
      <c r="AV576" s="9">
        <f>U575</f>
        <v>2</v>
      </c>
    </row>
    <row r="577" spans="1:50" ht="25.5">
      <c r="A577" s="211">
        <f t="shared" si="5647"/>
        <v>0</v>
      </c>
      <c r="B577" s="67" t="s">
        <v>1158</v>
      </c>
      <c r="C577" s="142" t="s">
        <v>407</v>
      </c>
      <c r="D577" s="43" t="s">
        <v>2753</v>
      </c>
      <c r="E577" s="217" t="str">
        <f>Labels!$C$54</f>
        <v>Control Point</v>
      </c>
      <c r="F577" s="26" t="s">
        <v>2754</v>
      </c>
      <c r="G577" s="30" t="str">
        <f>IF(OR(ISERR(P578),ISERR(P579),ISERR(Q578),ISERR(Q579)),Labels!$C$94,Q577)</f>
        <v>Input Accepted</v>
      </c>
      <c r="H577" s="15" t="str">
        <f t="shared" ref="H577" si="6247">IF(F578&lt;&gt;"",IF(TRIM(VLOOKUP(F578,$AI$2:$AR$5000,8,FALSE))="1","X",""),"")</f>
        <v/>
      </c>
      <c r="I577" s="15" t="str">
        <f t="shared" ref="I577" si="6248">IF(F578&lt;&gt;"",IF(TRIM(VLOOKUP(F578,$AI$2:$AR$5000,9,FALSE))="1","X",""),"")</f>
        <v/>
      </c>
      <c r="J577" s="15" t="str">
        <f t="shared" ref="J577" si="6249">IF(TRIM(""&amp;G579)&lt;&gt;"","X","")</f>
        <v/>
      </c>
      <c r="K577" s="15" t="str">
        <f t="shared" ref="K577" si="6250">IF(TRIM(""&amp;G578)&lt;&gt;"","X","")</f>
        <v>X</v>
      </c>
      <c r="L577" s="31" t="str">
        <f>IF(G577&lt;&gt;Labels!$C$92,"X","")</f>
        <v/>
      </c>
      <c r="M577" s="16"/>
      <c r="N577" s="17">
        <v>1805103</v>
      </c>
      <c r="O577" s="17">
        <v>15573</v>
      </c>
      <c r="P577" s="17"/>
      <c r="Q577" s="22" t="str">
        <f>IF(F578="",Labels!$C$93,R577)</f>
        <v>Input Accepted</v>
      </c>
      <c r="R577" s="9" t="str">
        <f t="shared" ref="R577" si="6251"><![CDATA[IF(OR(O578&""<>D577&"",O579&""<>D577&""),"You are not allowed to copy cells in the answer column. Press Ctrl-z immediately to attempt to fix this error.",S577)]]></f>
        <v>Input Accepted</v>
      </c>
      <c r="S577" s="9" t="str">
        <f>IF(AND(OR(H577="X",S578=6,C577=Labels!$C$49,C577=Labels!$C$46,AX577="Y"),Q578=""),Labels!$C$95,T577)</f>
        <v>Input Accepted</v>
      </c>
      <c r="T577" s="345" t="str">
        <f>IF(OR(S579=6,AND(S579&gt;0,S578=6)),Labels!$C$96,IF(S579=1,Labels!$C$143,U577))</f>
        <v>Input Accepted</v>
      </c>
      <c r="U577" s="9" t="str">
        <f>IF(AND(S579&gt;0,U579&lt;=U578),Labels!C$97,V577)</f>
        <v>Input Accepted</v>
      </c>
      <c r="V577" s="9" t="str">
        <f>IF(AND(S579&gt;0,Q579=""),Labels!$C$98,W577)</f>
        <v>Input Accepted</v>
      </c>
      <c r="W577" s="9" t="str">
        <f>IF(AND(S579=0,Q579&lt;&gt;""),Labels!$C$99,Labels!$C$92)</f>
        <v>Input Accepted</v>
      </c>
      <c r="Y577" s="9">
        <f t="shared" ref="Y577" si="6252">IF(H577="X",1,0)</f>
        <v>0</v>
      </c>
      <c r="Z577" s="9">
        <f>SUM(Y$7:Y577)</f>
        <v>0</v>
      </c>
      <c r="AA577" s="9" t="str">
        <f t="shared" ref="AA577" si="6253">Q578</f>
        <v>None</v>
      </c>
      <c r="AB577" s="9">
        <f t="shared" ref="AB577" si="6254">VLOOKUP(P578,$AI$2:$AN$5000,6,FALSE)</f>
        <v>21</v>
      </c>
      <c r="AC577" s="9" t="str">
        <f t="shared" ref="AC577" si="6255">Q579</f>
        <v/>
      </c>
      <c r="AD577" s="9">
        <f t="shared" ref="AD577" si="6256">IF(TRIM(F578)="",1,0)</f>
        <v>0</v>
      </c>
      <c r="AF577" s="346">
        <f t="shared" ref="AF577" si="6257">SUM($AD$7:$AD$5000)</f>
        <v>0</v>
      </c>
      <c r="AG577" s="9">
        <f>IF(AND(H577="X",C577=Labels!C619),1,0)</f>
        <v>0</v>
      </c>
      <c r="AI577" s="350" t="s">
        <v>2334</v>
      </c>
      <c r="AJ577" s="350">
        <v>1805124</v>
      </c>
      <c r="AK577" s="350">
        <v>5783178</v>
      </c>
      <c r="AL577" s="350">
        <v>0</v>
      </c>
      <c r="AM577" s="351">
        <v>6</v>
      </c>
      <c r="AN577" s="350">
        <v>21</v>
      </c>
      <c r="AO577" s="9">
        <v>1</v>
      </c>
      <c r="AP577" s="9">
        <v>0</v>
      </c>
      <c r="AQ577" s="9">
        <v>1</v>
      </c>
      <c r="AR577" s="9">
        <v>0</v>
      </c>
      <c r="AX577" s="9" t="s">
        <v>664</v>
      </c>
    </row>
    <row r="578" spans="1:50" ht="25.5">
      <c r="A578" s="211">
        <f t="shared" si="5647"/>
        <v>0</v>
      </c>
      <c r="B578" s="18" t="s">
        <v>1158</v>
      </c>
      <c r="C578" s="218" t="str">
        <f t="shared" ref="C578" si="6258">C577</f>
        <v>Recommended</v>
      </c>
      <c r="D578" s="44" t="str">
        <f t="shared" ref="D578" si="6259">D577</f>
        <v>FV. 5.2.5</v>
      </c>
      <c r="E578" s="19" t="str">
        <f>Labels!$C$103</f>
        <v>Answer 1 / Comment</v>
      </c>
      <c r="F578" s="62" t="str">
        <f>$AI$518</f>
        <v>FV. 5.2.5 -Yes</v>
      </c>
      <c r="G578" s="46" t="s">
        <v>2826</v>
      </c>
      <c r="H578" s="20" t="str">
        <f t="shared" ref="H578:H579" si="6260">H577</f>
        <v/>
      </c>
      <c r="I578" s="20" t="str">
        <f t="shared" ref="I578:I579" si="6261">I577</f>
        <v/>
      </c>
      <c r="J578" s="20" t="str">
        <f t="shared" ref="J578:J579" si="6262">J577</f>
        <v/>
      </c>
      <c r="K578" s="20" t="str">
        <f t="shared" ref="K578:K579" si="6263">K577</f>
        <v>X</v>
      </c>
      <c r="L578" s="28" t="str">
        <f t="shared" ref="L578" si="6264">L577</f>
        <v/>
      </c>
      <c r="M578" s="21"/>
      <c r="N578" s="22" t="str">
        <f t="shared" ref="N578:N579" si="6265">LEFT(F578,FIND(" -",F578)-1)</f>
        <v>FV. 5.2.5</v>
      </c>
      <c r="O578" s="22" t="str">
        <f t="shared" ref="O578" si="6266">IF(ISERR(N578),D577,N578)</f>
        <v>FV. 5.2.5</v>
      </c>
      <c r="P578" s="22" t="str">
        <f t="shared" ref="P578:P579" si="6267">TRIM(F578&amp;"")</f>
        <v>FV. 5.2.5 -Yes</v>
      </c>
      <c r="Q578" s="22" t="str">
        <f t="shared" ref="Q578:Q579" si="6268">TRIM(G578&amp;"")</f>
        <v>None</v>
      </c>
      <c r="R578" s="9">
        <f t="shared" ref="R578:R579" si="6269">VLOOKUP(F578,$AI$2:$AM$5000,5,FALSE)</f>
        <v>2</v>
      </c>
      <c r="S578" s="9">
        <f t="shared" ref="S578:S579" si="6270">IF(ISNA(R578),0,R578)</f>
        <v>2</v>
      </c>
      <c r="T578" s="9">
        <f t="shared" ref="T578:T579" si="6271">VLOOKUP(F578,$AI$2:$AL$5000,4,FALSE)</f>
        <v>2</v>
      </c>
      <c r="U578" s="9">
        <f t="shared" ref="U578:U579" si="6272">IF(ISNA(T578),0,T578)</f>
        <v>2</v>
      </c>
      <c r="X578" s="9">
        <f t="shared" ref="X578:X579" si="6273">VLOOKUP(F578,$AI$2:$AL$5000,3,FALSE)</f>
        <v>5783115</v>
      </c>
      <c r="Y578" s="348"/>
      <c r="Z578" s="9">
        <f>SUM(Y$7:Y578)</f>
        <v>0</v>
      </c>
      <c r="AC578" s="349">
        <f t="shared" ref="AC578" si="6274">IF(ISNA(VLOOKUP(F578,$AI$2:$AS$5000,11,FALSE)),"", VLOOKUP(F578,$AI$2:$AS$5000,11,FALSE))</f>
        <v>0</v>
      </c>
      <c r="AI578" s="350" t="s">
        <v>2335</v>
      </c>
      <c r="AJ578" s="350">
        <v>1805124</v>
      </c>
      <c r="AK578" s="350">
        <v>5783177</v>
      </c>
      <c r="AL578" s="350">
        <v>0</v>
      </c>
      <c r="AM578" s="351">
        <v>5</v>
      </c>
      <c r="AN578" s="350">
        <v>21</v>
      </c>
      <c r="AO578" s="9">
        <v>0</v>
      </c>
      <c r="AP578" s="9">
        <v>1</v>
      </c>
      <c r="AQ578" s="9">
        <v>0</v>
      </c>
      <c r="AR578" s="9">
        <v>0</v>
      </c>
    </row>
    <row r="579" spans="1:50" ht="26.25" thickBot="1">
      <c r="A579" s="211">
        <f t="shared" si="5647"/>
        <v>0</v>
      </c>
      <c r="B579" s="23" t="str">
        <f t="shared" ref="B579:D579" si="6275">B577</f>
        <v>GGFV52FA</v>
      </c>
      <c r="C579" s="219" t="str">
        <f t="shared" si="6275"/>
        <v>Recommended</v>
      </c>
      <c r="D579" s="45" t="str">
        <f t="shared" si="6275"/>
        <v>FV. 5.2.5</v>
      </c>
      <c r="E579" s="24" t="str">
        <f>Labels!$C$104</f>
        <v>Answer 2 / Evidence</v>
      </c>
      <c r="F579" s="221"/>
      <c r="G579" s="222"/>
      <c r="H579" s="25" t="str">
        <f t="shared" si="6260"/>
        <v/>
      </c>
      <c r="I579" s="25" t="str">
        <f t="shared" si="6261"/>
        <v/>
      </c>
      <c r="J579" s="25" t="str">
        <f t="shared" si="6262"/>
        <v/>
      </c>
      <c r="K579" s="25" t="str">
        <f t="shared" si="6263"/>
        <v>X</v>
      </c>
      <c r="L579" s="27" t="str">
        <f t="shared" ref="L579" si="6276">L577</f>
        <v/>
      </c>
      <c r="M579" s="21"/>
      <c r="N579" s="22" t="e">
        <f t="shared" si="6265"/>
        <v>#VALUE!</v>
      </c>
      <c r="O579" s="22" t="str">
        <f t="shared" ref="O579" si="6277">IF(ISERR(N579),D577,N579)</f>
        <v>FV. 5.2.5</v>
      </c>
      <c r="P579" s="22" t="str">
        <f t="shared" si="6267"/>
        <v/>
      </c>
      <c r="Q579" s="22" t="str">
        <f t="shared" si="6268"/>
        <v/>
      </c>
      <c r="R579" s="9" t="e">
        <f t="shared" si="6269"/>
        <v>#N/A</v>
      </c>
      <c r="S579" s="9">
        <f t="shared" si="6270"/>
        <v>0</v>
      </c>
      <c r="T579" s="9" t="e">
        <f t="shared" si="6271"/>
        <v>#N/A</v>
      </c>
      <c r="U579" s="9">
        <f t="shared" si="6272"/>
        <v>0</v>
      </c>
      <c r="V579" s="9">
        <f t="shared" ref="V579" si="6278">IF(U579=0,U578,U579)</f>
        <v>2</v>
      </c>
      <c r="W579" s="346">
        <v>2</v>
      </c>
      <c r="X579" s="9" t="e">
        <f t="shared" si="6273"/>
        <v>#N/A</v>
      </c>
      <c r="Y579" s="348"/>
      <c r="Z579" s="9">
        <f>SUM(Y$7:Y579)</f>
        <v>0</v>
      </c>
      <c r="AE579" s="9">
        <f t="shared" ref="AE579" si="6279">MIN(AH579,V579)</f>
        <v>2</v>
      </c>
      <c r="AH579" s="9">
        <v>2</v>
      </c>
      <c r="AI579" s="350" t="s">
        <v>2336</v>
      </c>
      <c r="AJ579" s="350">
        <v>1805124</v>
      </c>
      <c r="AK579" s="350">
        <v>5783176</v>
      </c>
      <c r="AL579" s="350">
        <v>2</v>
      </c>
      <c r="AM579" s="351">
        <v>2</v>
      </c>
      <c r="AN579" s="350">
        <v>21</v>
      </c>
      <c r="AO579" s="9">
        <v>1</v>
      </c>
      <c r="AP579" s="9">
        <v>0</v>
      </c>
      <c r="AQ579" s="9">
        <v>0</v>
      </c>
      <c r="AR579" s="9">
        <v>0</v>
      </c>
      <c r="AU579" s="9">
        <v>0</v>
      </c>
      <c r="AV579" s="9">
        <f>U578</f>
        <v>2</v>
      </c>
    </row>
    <row r="580" spans="1:50" ht="51">
      <c r="A580" s="211">
        <f t="shared" si="5647"/>
        <v>0</v>
      </c>
      <c r="B580" s="67" t="s">
        <v>1158</v>
      </c>
      <c r="C580" s="142" t="s">
        <v>1093</v>
      </c>
      <c r="D580" s="43" t="s">
        <v>2755</v>
      </c>
      <c r="E580" s="217" t="str">
        <f>Labels!$C$54</f>
        <v>Control Point</v>
      </c>
      <c r="F580" s="26" t="s">
        <v>2756</v>
      </c>
      <c r="G580" s="30" t="str">
        <f>IF(OR(ISERR(P581),ISERR(P582),ISERR(Q581),ISERR(Q582)),Labels!$C$94,Q580)</f>
        <v>Input Accepted</v>
      </c>
      <c r="H580" s="15" t="str">
        <f t="shared" ref="H580" si="6280">IF(F581&lt;&gt;"",IF(TRIM(VLOOKUP(F581,$AI$2:$AR$5000,8,FALSE))="1","X",""),"")</f>
        <v/>
      </c>
      <c r="I580" s="15" t="str">
        <f t="shared" ref="I580" si="6281">IF(F581&lt;&gt;"",IF(TRIM(VLOOKUP(F581,$AI$2:$AR$5000,9,FALSE))="1","X",""),"")</f>
        <v/>
      </c>
      <c r="J580" s="15" t="str">
        <f t="shared" ref="J580" si="6282">IF(TRIM(""&amp;G582)&lt;&gt;"","X","")</f>
        <v/>
      </c>
      <c r="K580" s="15" t="str">
        <f t="shared" ref="K580" si="6283">IF(TRIM(""&amp;G581)&lt;&gt;"","X","")</f>
        <v>X</v>
      </c>
      <c r="L580" s="31" t="str">
        <f>IF(G580&lt;&gt;Labels!$C$92,"X","")</f>
        <v/>
      </c>
      <c r="M580" s="16"/>
      <c r="N580" s="17">
        <v>1805104</v>
      </c>
      <c r="O580" s="17">
        <v>15573</v>
      </c>
      <c r="P580" s="17"/>
      <c r="Q580" s="22" t="str">
        <f>IF(F581="",Labels!$C$93,R580)</f>
        <v>Input Accepted</v>
      </c>
      <c r="R580" s="9" t="str">
        <f t="shared" ref="R580" si="6284"><![CDATA[IF(OR(O581&""<>D580&"",O582&""<>D580&""),"You are not allowed to copy cells in the answer column. Press Ctrl-z immediately to attempt to fix this error.",S580)]]></f>
        <v>Input Accepted</v>
      </c>
      <c r="S580" s="9" t="str">
        <f>IF(AND(OR(H580="X",S581=6,C580=Labels!$C$49,C580=Labels!$C$46,AX580="Y"),Q581=""),Labels!$C$95,T580)</f>
        <v>Input Accepted</v>
      </c>
      <c r="T580" s="345" t="str">
        <f>IF(OR(S582=6,AND(S582&gt;0,S581=6)),Labels!$C$96,IF(S582=1,Labels!$C$143,U580))</f>
        <v>Input Accepted</v>
      </c>
      <c r="U580" s="9" t="str">
        <f>IF(AND(S582&gt;0,U582&lt;=U581),Labels!C$97,V580)</f>
        <v>Input Accepted</v>
      </c>
      <c r="V580" s="9" t="str">
        <f>IF(AND(S582&gt;0,Q582=""),Labels!$C$98,W580)</f>
        <v>Input Accepted</v>
      </c>
      <c r="W580" s="9" t="str">
        <f>IF(AND(S582=0,Q582&lt;&gt;""),Labels!$C$99,Labels!$C$92)</f>
        <v>Input Accepted</v>
      </c>
      <c r="Y580" s="9">
        <f t="shared" ref="Y580" si="6285">IF(H580="X",1,0)</f>
        <v>0</v>
      </c>
      <c r="Z580" s="9">
        <f>SUM(Y$7:Y580)</f>
        <v>0</v>
      </c>
      <c r="AA580" s="9" t="str">
        <f t="shared" ref="AA580" si="6286">Q581</f>
        <v>None</v>
      </c>
      <c r="AB580" s="9">
        <f t="shared" ref="AB580" si="6287">VLOOKUP(P581,$AI$2:$AN$5000,6,FALSE)</f>
        <v>21</v>
      </c>
      <c r="AC580" s="9" t="str">
        <f t="shared" ref="AC580" si="6288">Q582</f>
        <v/>
      </c>
      <c r="AD580" s="9">
        <f t="shared" ref="AD580" si="6289">IF(TRIM(F581)="",1,0)</f>
        <v>0</v>
      </c>
      <c r="AF580" s="346">
        <f t="shared" ref="AF580" si="6290">SUM($AD$7:$AD$5000)</f>
        <v>0</v>
      </c>
      <c r="AG580" s="9">
        <f>IF(AND(H580="X",C580=Labels!C622),1,0)</f>
        <v>0</v>
      </c>
      <c r="AI580" s="350" t="s">
        <v>2337</v>
      </c>
      <c r="AJ580" s="350">
        <v>1805125</v>
      </c>
      <c r="AK580" s="350">
        <v>5783180</v>
      </c>
      <c r="AL580" s="350">
        <v>0</v>
      </c>
      <c r="AM580" s="351">
        <v>5</v>
      </c>
      <c r="AN580" s="350">
        <v>21</v>
      </c>
      <c r="AO580" s="9">
        <v>0</v>
      </c>
      <c r="AP580" s="9">
        <v>1</v>
      </c>
      <c r="AQ580" s="9">
        <v>0</v>
      </c>
      <c r="AR580" s="9">
        <v>0</v>
      </c>
      <c r="AX580" s="9" t="s">
        <v>664</v>
      </c>
    </row>
    <row r="581" spans="1:50" ht="25.5">
      <c r="A581" s="211">
        <f t="shared" si="5647"/>
        <v>0</v>
      </c>
      <c r="B581" s="18" t="s">
        <v>1158</v>
      </c>
      <c r="C581" s="218" t="str">
        <f t="shared" ref="C581" si="6291">C580</f>
        <v>Major Must</v>
      </c>
      <c r="D581" s="44" t="str">
        <f t="shared" ref="D581" si="6292">D580</f>
        <v>FV. 5.2.6</v>
      </c>
      <c r="E581" s="19" t="str">
        <f>Labels!$C$103</f>
        <v>Answer 1 / Comment</v>
      </c>
      <c r="F581" s="62" t="str">
        <f>$AI$521</f>
        <v>FV. 5.2.6 -Yes</v>
      </c>
      <c r="G581" s="46" t="s">
        <v>2826</v>
      </c>
      <c r="H581" s="20" t="str">
        <f t="shared" ref="H581:H582" si="6293">H580</f>
        <v/>
      </c>
      <c r="I581" s="20" t="str">
        <f t="shared" ref="I581:I582" si="6294">I580</f>
        <v/>
      </c>
      <c r="J581" s="20" t="str">
        <f t="shared" ref="J581:J582" si="6295">J580</f>
        <v/>
      </c>
      <c r="K581" s="20" t="str">
        <f t="shared" ref="K581:K582" si="6296">K580</f>
        <v>X</v>
      </c>
      <c r="L581" s="28" t="str">
        <f t="shared" ref="L581" si="6297">L580</f>
        <v/>
      </c>
      <c r="M581" s="21"/>
      <c r="N581" s="22" t="str">
        <f t="shared" ref="N581:N582" si="6298">LEFT(F581,FIND(" -",F581)-1)</f>
        <v>FV. 5.2.6</v>
      </c>
      <c r="O581" s="22" t="str">
        <f t="shared" ref="O581" si="6299">IF(ISERR(N581),D580,N581)</f>
        <v>FV. 5.2.6</v>
      </c>
      <c r="P581" s="22" t="str">
        <f t="shared" ref="P581:P582" si="6300">TRIM(F581&amp;"")</f>
        <v>FV. 5.2.6 -Yes</v>
      </c>
      <c r="Q581" s="22" t="str">
        <f t="shared" ref="Q581:Q582" si="6301">TRIM(G581&amp;"")</f>
        <v>None</v>
      </c>
      <c r="R581" s="9">
        <f t="shared" ref="R581:R582" si="6302">VLOOKUP(F581,$AI$2:$AM$5000,5,FALSE)</f>
        <v>2</v>
      </c>
      <c r="S581" s="9">
        <f t="shared" ref="S581:S582" si="6303">IF(ISNA(R581),0,R581)</f>
        <v>2</v>
      </c>
      <c r="T581" s="9">
        <f t="shared" ref="T581:T582" si="6304">VLOOKUP(F581,$AI$2:$AL$5000,4,FALSE)</f>
        <v>2</v>
      </c>
      <c r="U581" s="9">
        <f t="shared" ref="U581:U582" si="6305">IF(ISNA(T581),0,T581)</f>
        <v>2</v>
      </c>
      <c r="X581" s="9">
        <f t="shared" ref="X581:X582" si="6306">VLOOKUP(F581,$AI$2:$AL$5000,3,FALSE)</f>
        <v>5783118</v>
      </c>
      <c r="Y581" s="348"/>
      <c r="Z581" s="9">
        <f>SUM(Y$7:Y581)</f>
        <v>0</v>
      </c>
      <c r="AC581" s="349">
        <f t="shared" ref="AC581" si="6307">IF(ISNA(VLOOKUP(F581,$AI$2:$AS$5000,11,FALSE)),"", VLOOKUP(F581,$AI$2:$AS$5000,11,FALSE))</f>
        <v>0</v>
      </c>
      <c r="AI581" s="350" t="s">
        <v>2338</v>
      </c>
      <c r="AJ581" s="350">
        <v>1805125</v>
      </c>
      <c r="AK581" s="350">
        <v>5783179</v>
      </c>
      <c r="AL581" s="350">
        <v>2</v>
      </c>
      <c r="AM581" s="351">
        <v>2</v>
      </c>
      <c r="AN581" s="350">
        <v>21</v>
      </c>
      <c r="AO581" s="9">
        <v>1</v>
      </c>
      <c r="AP581" s="9">
        <v>0</v>
      </c>
      <c r="AQ581" s="9">
        <v>0</v>
      </c>
      <c r="AR581" s="9">
        <v>0</v>
      </c>
    </row>
    <row r="582" spans="1:50" ht="26.25" thickBot="1">
      <c r="A582" s="211">
        <f t="shared" si="5647"/>
        <v>0</v>
      </c>
      <c r="B582" s="23" t="str">
        <f t="shared" ref="B582:D582" si="6308">B580</f>
        <v>GGFV52FA</v>
      </c>
      <c r="C582" s="219" t="str">
        <f t="shared" si="6308"/>
        <v>Major Must</v>
      </c>
      <c r="D582" s="45" t="str">
        <f t="shared" si="6308"/>
        <v>FV. 5.2.6</v>
      </c>
      <c r="E582" s="24" t="str">
        <f>Labels!$C$104</f>
        <v>Answer 2 / Evidence</v>
      </c>
      <c r="F582" s="221"/>
      <c r="G582" s="222"/>
      <c r="H582" s="25" t="str">
        <f t="shared" si="6293"/>
        <v/>
      </c>
      <c r="I582" s="25" t="str">
        <f t="shared" si="6294"/>
        <v/>
      </c>
      <c r="J582" s="25" t="str">
        <f t="shared" si="6295"/>
        <v/>
      </c>
      <c r="K582" s="25" t="str">
        <f t="shared" si="6296"/>
        <v>X</v>
      </c>
      <c r="L582" s="27" t="str">
        <f t="shared" ref="L582" si="6309">L580</f>
        <v/>
      </c>
      <c r="M582" s="21"/>
      <c r="N582" s="22" t="e">
        <f t="shared" si="6298"/>
        <v>#VALUE!</v>
      </c>
      <c r="O582" s="22" t="str">
        <f t="shared" ref="O582" si="6310">IF(ISERR(N582),D580,N582)</f>
        <v>FV. 5.2.6</v>
      </c>
      <c r="P582" s="22" t="str">
        <f t="shared" si="6300"/>
        <v/>
      </c>
      <c r="Q582" s="22" t="str">
        <f t="shared" si="6301"/>
        <v/>
      </c>
      <c r="R582" s="9" t="e">
        <f t="shared" si="6302"/>
        <v>#N/A</v>
      </c>
      <c r="S582" s="9">
        <f t="shared" si="6303"/>
        <v>0</v>
      </c>
      <c r="T582" s="9" t="e">
        <f t="shared" si="6304"/>
        <v>#N/A</v>
      </c>
      <c r="U582" s="9">
        <f t="shared" si="6305"/>
        <v>0</v>
      </c>
      <c r="V582" s="9">
        <f t="shared" ref="V582" si="6311">IF(U582=0,U581,U582)</f>
        <v>2</v>
      </c>
      <c r="W582" s="346">
        <v>2</v>
      </c>
      <c r="X582" s="9" t="e">
        <f t="shared" si="6306"/>
        <v>#N/A</v>
      </c>
      <c r="Y582" s="348"/>
      <c r="Z582" s="9">
        <f>SUM(Y$7:Y582)</f>
        <v>0</v>
      </c>
      <c r="AE582" s="9">
        <f t="shared" ref="AE582" si="6312">MIN(AH582,V582)</f>
        <v>2</v>
      </c>
      <c r="AH582" s="9">
        <v>2</v>
      </c>
      <c r="AI582" s="350" t="s">
        <v>2339</v>
      </c>
      <c r="AJ582" s="350">
        <v>1805126</v>
      </c>
      <c r="AK582" s="350">
        <v>5783183</v>
      </c>
      <c r="AL582" s="350">
        <v>0</v>
      </c>
      <c r="AM582" s="351">
        <v>6</v>
      </c>
      <c r="AN582" s="350">
        <v>21</v>
      </c>
      <c r="AO582" s="9">
        <v>1</v>
      </c>
      <c r="AP582" s="9">
        <v>0</v>
      </c>
      <c r="AQ582" s="9">
        <v>1</v>
      </c>
      <c r="AR582" s="9">
        <v>0</v>
      </c>
      <c r="AU582" s="9">
        <v>0</v>
      </c>
      <c r="AV582" s="9">
        <f>U581</f>
        <v>2</v>
      </c>
    </row>
    <row r="583" spans="1:50" ht="63.75">
      <c r="A583" s="211">
        <f t="shared" si="5647"/>
        <v>0</v>
      </c>
      <c r="B583" s="67" t="s">
        <v>1158</v>
      </c>
      <c r="C583" s="142" t="s">
        <v>1093</v>
      </c>
      <c r="D583" s="43" t="s">
        <v>2757</v>
      </c>
      <c r="E583" s="217" t="str">
        <f>Labels!$C$54</f>
        <v>Control Point</v>
      </c>
      <c r="F583" s="26" t="s">
        <v>2758</v>
      </c>
      <c r="G583" s="30" t="str">
        <f>IF(OR(ISERR(P584),ISERR(P585),ISERR(Q584),ISERR(Q585)),Labels!$C$94,Q583)</f>
        <v>Input Accepted</v>
      </c>
      <c r="H583" s="15" t="str">
        <f t="shared" ref="H583" si="6313">IF(F584&lt;&gt;"",IF(TRIM(VLOOKUP(F584,$AI$2:$AR$5000,8,FALSE))="1","X",""),"")</f>
        <v/>
      </c>
      <c r="I583" s="15" t="str">
        <f t="shared" ref="I583" si="6314">IF(F584&lt;&gt;"",IF(TRIM(VLOOKUP(F584,$AI$2:$AR$5000,9,FALSE))="1","X",""),"")</f>
        <v/>
      </c>
      <c r="J583" s="15" t="str">
        <f t="shared" ref="J583" si="6315">IF(TRIM(""&amp;G585)&lt;&gt;"","X","")</f>
        <v/>
      </c>
      <c r="K583" s="15" t="str">
        <f t="shared" ref="K583" si="6316">IF(TRIM(""&amp;G584)&lt;&gt;"","X","")</f>
        <v>X</v>
      </c>
      <c r="L583" s="31" t="str">
        <f>IF(G583&lt;&gt;Labels!$C$92,"X","")</f>
        <v/>
      </c>
      <c r="M583" s="16"/>
      <c r="N583" s="17">
        <v>1805105</v>
      </c>
      <c r="O583" s="17">
        <v>15573</v>
      </c>
      <c r="P583" s="17"/>
      <c r="Q583" s="22" t="str">
        <f>IF(F584="",Labels!$C$93,R583)</f>
        <v>Input Accepted</v>
      </c>
      <c r="R583" s="9" t="str">
        <f t="shared" ref="R583" si="6317"><![CDATA[IF(OR(O584&""<>D583&"",O585&""<>D583&""),"You are not allowed to copy cells in the answer column. Press Ctrl-z immediately to attempt to fix this error.",S583)]]></f>
        <v>Input Accepted</v>
      </c>
      <c r="S583" s="9" t="str">
        <f>IF(AND(OR(H583="X",S584=6,C583=Labels!$C$49,C583=Labels!$C$46,AX583="Y"),Q584=""),Labels!$C$95,T583)</f>
        <v>Input Accepted</v>
      </c>
      <c r="T583" s="345" t="str">
        <f>IF(OR(S585=6,AND(S585&gt;0,S584=6)),Labels!$C$96,IF(S585=1,Labels!$C$143,U583))</f>
        <v>Input Accepted</v>
      </c>
      <c r="U583" s="9" t="str">
        <f>IF(AND(S585&gt;0,U585&lt;=U584),Labels!C$97,V583)</f>
        <v>Input Accepted</v>
      </c>
      <c r="V583" s="9" t="str">
        <f>IF(AND(S585&gt;0,Q585=""),Labels!$C$98,W583)</f>
        <v>Input Accepted</v>
      </c>
      <c r="W583" s="9" t="str">
        <f>IF(AND(S585=0,Q585&lt;&gt;""),Labels!$C$99,Labels!$C$92)</f>
        <v>Input Accepted</v>
      </c>
      <c r="Y583" s="9">
        <f t="shared" ref="Y583" si="6318">IF(H583="X",1,0)</f>
        <v>0</v>
      </c>
      <c r="Z583" s="9">
        <f>SUM(Y$7:Y583)</f>
        <v>0</v>
      </c>
      <c r="AA583" s="9" t="str">
        <f t="shared" ref="AA583" si="6319">Q584</f>
        <v>None</v>
      </c>
      <c r="AB583" s="9">
        <f t="shared" ref="AB583" si="6320">VLOOKUP(P584,$AI$2:$AN$5000,6,FALSE)</f>
        <v>21</v>
      </c>
      <c r="AC583" s="9" t="str">
        <f t="shared" ref="AC583" si="6321">Q585</f>
        <v/>
      </c>
      <c r="AD583" s="9">
        <f t="shared" ref="AD583" si="6322">IF(TRIM(F584)="",1,0)</f>
        <v>0</v>
      </c>
      <c r="AF583" s="346">
        <f t="shared" ref="AF583" si="6323">SUM($AD$7:$AD$5000)</f>
        <v>0</v>
      </c>
      <c r="AG583" s="9">
        <f>IF(AND(H583="X",C583=Labels!C625),1,0)</f>
        <v>0</v>
      </c>
      <c r="AI583" s="350" t="s">
        <v>2340</v>
      </c>
      <c r="AJ583" s="350">
        <v>1805126</v>
      </c>
      <c r="AK583" s="350">
        <v>5783182</v>
      </c>
      <c r="AL583" s="350">
        <v>0</v>
      </c>
      <c r="AM583" s="351">
        <v>5</v>
      </c>
      <c r="AN583" s="350">
        <v>21</v>
      </c>
      <c r="AO583" s="9">
        <v>0</v>
      </c>
      <c r="AP583" s="9">
        <v>1</v>
      </c>
      <c r="AQ583" s="9">
        <v>0</v>
      </c>
      <c r="AR583" s="9">
        <v>0</v>
      </c>
      <c r="AX583" s="9" t="s">
        <v>664</v>
      </c>
    </row>
    <row r="584" spans="1:50" ht="25.5">
      <c r="A584" s="211">
        <f t="shared" si="5647"/>
        <v>0</v>
      </c>
      <c r="B584" s="18" t="s">
        <v>1158</v>
      </c>
      <c r="C584" s="218" t="str">
        <f t="shared" ref="C584" si="6324">C583</f>
        <v>Major Must</v>
      </c>
      <c r="D584" s="44" t="str">
        <f t="shared" ref="D584" si="6325">D583</f>
        <v>FV. 5.3.1</v>
      </c>
      <c r="E584" s="19" t="str">
        <f>Labels!$C$103</f>
        <v>Answer 1 / Comment</v>
      </c>
      <c r="F584" s="62" t="str">
        <f>$AI$524</f>
        <v>FV. 5.3.1 -Yes</v>
      </c>
      <c r="G584" s="46" t="s">
        <v>2826</v>
      </c>
      <c r="H584" s="20" t="str">
        <f t="shared" ref="H584:H585" si="6326">H583</f>
        <v/>
      </c>
      <c r="I584" s="20" t="str">
        <f t="shared" ref="I584:I585" si="6327">I583</f>
        <v/>
      </c>
      <c r="J584" s="20" t="str">
        <f t="shared" ref="J584:J585" si="6328">J583</f>
        <v/>
      </c>
      <c r="K584" s="20" t="str">
        <f t="shared" ref="K584:K585" si="6329">K583</f>
        <v>X</v>
      </c>
      <c r="L584" s="28" t="str">
        <f t="shared" ref="L584" si="6330">L583</f>
        <v/>
      </c>
      <c r="M584" s="21"/>
      <c r="N584" s="22" t="str">
        <f t="shared" ref="N584:N585" si="6331">LEFT(F584,FIND(" -",F584)-1)</f>
        <v>FV. 5.3.1</v>
      </c>
      <c r="O584" s="22" t="str">
        <f t="shared" ref="O584" si="6332">IF(ISERR(N584),D583,N584)</f>
        <v>FV. 5.3.1</v>
      </c>
      <c r="P584" s="22" t="str">
        <f t="shared" ref="P584:P585" si="6333">TRIM(F584&amp;"")</f>
        <v>FV. 5.3.1 -Yes</v>
      </c>
      <c r="Q584" s="22" t="str">
        <f t="shared" ref="Q584:Q585" si="6334">TRIM(G584&amp;"")</f>
        <v>None</v>
      </c>
      <c r="R584" s="9">
        <f t="shared" ref="R584:R585" si="6335">VLOOKUP(F584,$AI$2:$AM$5000,5,FALSE)</f>
        <v>2</v>
      </c>
      <c r="S584" s="9">
        <f t="shared" ref="S584:S585" si="6336">IF(ISNA(R584),0,R584)</f>
        <v>2</v>
      </c>
      <c r="T584" s="9">
        <f t="shared" ref="T584:T585" si="6337">VLOOKUP(F584,$AI$2:$AL$5000,4,FALSE)</f>
        <v>2</v>
      </c>
      <c r="U584" s="9">
        <f t="shared" ref="U584:U585" si="6338">IF(ISNA(T584),0,T584)</f>
        <v>2</v>
      </c>
      <c r="X584" s="9">
        <f t="shared" ref="X584:X585" si="6339">VLOOKUP(F584,$AI$2:$AL$5000,3,FALSE)</f>
        <v>5783121</v>
      </c>
      <c r="Y584" s="348"/>
      <c r="Z584" s="9">
        <f>SUM(Y$7:Y584)</f>
        <v>0</v>
      </c>
      <c r="AC584" s="349">
        <f t="shared" ref="AC584" si="6340">IF(ISNA(VLOOKUP(F584,$AI$2:$AS$5000,11,FALSE)),"", VLOOKUP(F584,$AI$2:$AS$5000,11,FALSE))</f>
        <v>0</v>
      </c>
      <c r="AI584" s="350" t="s">
        <v>2341</v>
      </c>
      <c r="AJ584" s="350">
        <v>1805126</v>
      </c>
      <c r="AK584" s="350">
        <v>5783181</v>
      </c>
      <c r="AL584" s="350">
        <v>2</v>
      </c>
      <c r="AM584" s="351">
        <v>2</v>
      </c>
      <c r="AN584" s="350">
        <v>21</v>
      </c>
      <c r="AO584" s="9">
        <v>1</v>
      </c>
      <c r="AP584" s="9">
        <v>0</v>
      </c>
      <c r="AQ584" s="9">
        <v>0</v>
      </c>
      <c r="AR584" s="9">
        <v>0</v>
      </c>
    </row>
    <row r="585" spans="1:50" ht="26.25" thickBot="1">
      <c r="A585" s="211">
        <f t="shared" si="5647"/>
        <v>0</v>
      </c>
      <c r="B585" s="23" t="str">
        <f t="shared" ref="B585:D585" si="6341">B583</f>
        <v>GGFV52FA</v>
      </c>
      <c r="C585" s="219" t="str">
        <f t="shared" si="6341"/>
        <v>Major Must</v>
      </c>
      <c r="D585" s="45" t="str">
        <f t="shared" si="6341"/>
        <v>FV. 5.3.1</v>
      </c>
      <c r="E585" s="24" t="str">
        <f>Labels!$C$104</f>
        <v>Answer 2 / Evidence</v>
      </c>
      <c r="F585" s="221"/>
      <c r="G585" s="222"/>
      <c r="H585" s="25" t="str">
        <f t="shared" si="6326"/>
        <v/>
      </c>
      <c r="I585" s="25" t="str">
        <f t="shared" si="6327"/>
        <v/>
      </c>
      <c r="J585" s="25" t="str">
        <f t="shared" si="6328"/>
        <v/>
      </c>
      <c r="K585" s="25" t="str">
        <f t="shared" si="6329"/>
        <v>X</v>
      </c>
      <c r="L585" s="27" t="str">
        <f t="shared" ref="L585" si="6342">L583</f>
        <v/>
      </c>
      <c r="M585" s="21"/>
      <c r="N585" s="22" t="e">
        <f t="shared" si="6331"/>
        <v>#VALUE!</v>
      </c>
      <c r="O585" s="22" t="str">
        <f t="shared" ref="O585" si="6343">IF(ISERR(N585),D583,N585)</f>
        <v>FV. 5.3.1</v>
      </c>
      <c r="P585" s="22" t="str">
        <f t="shared" si="6333"/>
        <v/>
      </c>
      <c r="Q585" s="22" t="str">
        <f t="shared" si="6334"/>
        <v/>
      </c>
      <c r="R585" s="9" t="e">
        <f t="shared" si="6335"/>
        <v>#N/A</v>
      </c>
      <c r="S585" s="9">
        <f t="shared" si="6336"/>
        <v>0</v>
      </c>
      <c r="T585" s="9" t="e">
        <f t="shared" si="6337"/>
        <v>#N/A</v>
      </c>
      <c r="U585" s="9">
        <f t="shared" si="6338"/>
        <v>0</v>
      </c>
      <c r="V585" s="9">
        <f t="shared" ref="V585" si="6344">IF(U585=0,U584,U585)</f>
        <v>2</v>
      </c>
      <c r="W585" s="346">
        <v>2</v>
      </c>
      <c r="X585" s="9" t="e">
        <f t="shared" si="6339"/>
        <v>#N/A</v>
      </c>
      <c r="Y585" s="348"/>
      <c r="Z585" s="9">
        <f>SUM(Y$7:Y585)</f>
        <v>0</v>
      </c>
      <c r="AE585" s="9">
        <f t="shared" ref="AE585" si="6345">MIN(AH585,V585)</f>
        <v>2</v>
      </c>
      <c r="AH585" s="9">
        <v>2</v>
      </c>
      <c r="AI585" s="350" t="s">
        <v>2342</v>
      </c>
      <c r="AJ585" s="350">
        <v>1805127</v>
      </c>
      <c r="AK585" s="350">
        <v>5783186</v>
      </c>
      <c r="AL585" s="350">
        <v>0</v>
      </c>
      <c r="AM585" s="351">
        <v>6</v>
      </c>
      <c r="AN585" s="350">
        <v>21</v>
      </c>
      <c r="AO585" s="9">
        <v>1</v>
      </c>
      <c r="AP585" s="9">
        <v>0</v>
      </c>
      <c r="AQ585" s="9">
        <v>1</v>
      </c>
      <c r="AR585" s="9">
        <v>0</v>
      </c>
      <c r="AU585" s="9">
        <v>0</v>
      </c>
      <c r="AV585" s="9">
        <f>U584</f>
        <v>2</v>
      </c>
    </row>
    <row r="586" spans="1:50" ht="25.5">
      <c r="A586" s="211">
        <f t="shared" ref="A586:A649" si="6346">Z586</f>
        <v>0</v>
      </c>
      <c r="B586" s="67" t="s">
        <v>1158</v>
      </c>
      <c r="C586" s="142" t="s">
        <v>1093</v>
      </c>
      <c r="D586" s="43" t="s">
        <v>2759</v>
      </c>
      <c r="E586" s="217" t="str">
        <f>Labels!$C$54</f>
        <v>Control Point</v>
      </c>
      <c r="F586" s="26" t="s">
        <v>2760</v>
      </c>
      <c r="G586" s="30" t="str">
        <f>IF(OR(ISERR(P587),ISERR(P588),ISERR(Q587),ISERR(Q588)),Labels!$C$94,Q586)</f>
        <v>Input Accepted</v>
      </c>
      <c r="H586" s="15" t="str">
        <f t="shared" ref="H586" si="6347">IF(F587&lt;&gt;"",IF(TRIM(VLOOKUP(F587,$AI$2:$AR$5000,8,FALSE))="1","X",""),"")</f>
        <v/>
      </c>
      <c r="I586" s="15" t="str">
        <f t="shared" ref="I586" si="6348">IF(F587&lt;&gt;"",IF(TRIM(VLOOKUP(F587,$AI$2:$AR$5000,9,FALSE))="1","X",""),"")</f>
        <v/>
      </c>
      <c r="J586" s="15" t="str">
        <f t="shared" ref="J586" si="6349">IF(TRIM(""&amp;G588)&lt;&gt;"","X","")</f>
        <v/>
      </c>
      <c r="K586" s="15" t="str">
        <f t="shared" ref="K586" si="6350">IF(TRIM(""&amp;G587)&lt;&gt;"","X","")</f>
        <v>X</v>
      </c>
      <c r="L586" s="31" t="str">
        <f>IF(G586&lt;&gt;Labels!$C$92,"X","")</f>
        <v/>
      </c>
      <c r="M586" s="16"/>
      <c r="N586" s="17">
        <v>1805106</v>
      </c>
      <c r="O586" s="17">
        <v>15573</v>
      </c>
      <c r="P586" s="17"/>
      <c r="Q586" s="22" t="str">
        <f>IF(F587="",Labels!$C$93,R586)</f>
        <v>Input Accepted</v>
      </c>
      <c r="R586" s="9" t="str">
        <f t="shared" ref="R586" si="6351"><![CDATA[IF(OR(O587&""<>D586&"",O588&""<>D586&""),"You are not allowed to copy cells in the answer column. Press Ctrl-z immediately to attempt to fix this error.",S586)]]></f>
        <v>Input Accepted</v>
      </c>
      <c r="S586" s="9" t="str">
        <f>IF(AND(OR(H586="X",S587=6,C586=Labels!$C$49,C586=Labels!$C$46,AX586="Y"),Q587=""),Labels!$C$95,T586)</f>
        <v>Input Accepted</v>
      </c>
      <c r="T586" s="345" t="str">
        <f>IF(OR(S588=6,AND(S588&gt;0,S587=6)),Labels!$C$96,IF(S588=1,Labels!$C$143,U586))</f>
        <v>Input Accepted</v>
      </c>
      <c r="U586" s="9" t="str">
        <f>IF(AND(S588&gt;0,U588&lt;=U587),Labels!C$97,V586)</f>
        <v>Input Accepted</v>
      </c>
      <c r="V586" s="9" t="str">
        <f>IF(AND(S588&gt;0,Q588=""),Labels!$C$98,W586)</f>
        <v>Input Accepted</v>
      </c>
      <c r="W586" s="9" t="str">
        <f>IF(AND(S588=0,Q588&lt;&gt;""),Labels!$C$99,Labels!$C$92)</f>
        <v>Input Accepted</v>
      </c>
      <c r="Y586" s="9">
        <f t="shared" ref="Y586" si="6352">IF(H586="X",1,0)</f>
        <v>0</v>
      </c>
      <c r="Z586" s="9">
        <f>SUM(Y$7:Y586)</f>
        <v>0</v>
      </c>
      <c r="AA586" s="9" t="str">
        <f t="shared" ref="AA586" si="6353">Q587</f>
        <v>None</v>
      </c>
      <c r="AB586" s="9">
        <f t="shared" ref="AB586" si="6354">VLOOKUP(P587,$AI$2:$AN$5000,6,FALSE)</f>
        <v>21</v>
      </c>
      <c r="AC586" s="9" t="str">
        <f t="shared" ref="AC586" si="6355">Q588</f>
        <v/>
      </c>
      <c r="AD586" s="9">
        <f t="shared" ref="AD586" si="6356">IF(TRIM(F587)="",1,0)</f>
        <v>0</v>
      </c>
      <c r="AF586" s="346">
        <f t="shared" ref="AF586" si="6357">SUM($AD$7:$AD$5000)</f>
        <v>0</v>
      </c>
      <c r="AG586" s="9">
        <f>IF(AND(H586="X",C586=Labels!C628),1,0)</f>
        <v>0</v>
      </c>
      <c r="AI586" s="350" t="s">
        <v>2343</v>
      </c>
      <c r="AJ586" s="350">
        <v>1805127</v>
      </c>
      <c r="AK586" s="350">
        <v>5783185</v>
      </c>
      <c r="AL586" s="350">
        <v>0</v>
      </c>
      <c r="AM586" s="351">
        <v>5</v>
      </c>
      <c r="AN586" s="350">
        <v>21</v>
      </c>
      <c r="AO586" s="9">
        <v>0</v>
      </c>
      <c r="AP586" s="9">
        <v>1</v>
      </c>
      <c r="AQ586" s="9">
        <v>0</v>
      </c>
      <c r="AR586" s="9">
        <v>0</v>
      </c>
      <c r="AX586" s="9" t="s">
        <v>664</v>
      </c>
    </row>
    <row r="587" spans="1:50" ht="25.5">
      <c r="A587" s="211">
        <f t="shared" si="6346"/>
        <v>0</v>
      </c>
      <c r="B587" s="18" t="s">
        <v>1158</v>
      </c>
      <c r="C587" s="218" t="str">
        <f t="shared" ref="C587" si="6358">C586</f>
        <v>Major Must</v>
      </c>
      <c r="D587" s="44" t="str">
        <f t="shared" ref="D587" si="6359">D586</f>
        <v>FV. 5.4.1</v>
      </c>
      <c r="E587" s="19" t="str">
        <f>Labels!$C$103</f>
        <v>Answer 1 / Comment</v>
      </c>
      <c r="F587" s="62" t="str">
        <f>$AI$527</f>
        <v>FV. 5.4.1 -Yes</v>
      </c>
      <c r="G587" s="46" t="s">
        <v>2826</v>
      </c>
      <c r="H587" s="20" t="str">
        <f t="shared" ref="H587:H588" si="6360">H586</f>
        <v/>
      </c>
      <c r="I587" s="20" t="str">
        <f t="shared" ref="I587:I588" si="6361">I586</f>
        <v/>
      </c>
      <c r="J587" s="20" t="str">
        <f t="shared" ref="J587:J588" si="6362">J586</f>
        <v/>
      </c>
      <c r="K587" s="20" t="str">
        <f t="shared" ref="K587:K588" si="6363">K586</f>
        <v>X</v>
      </c>
      <c r="L587" s="28" t="str">
        <f t="shared" ref="L587" si="6364">L586</f>
        <v/>
      </c>
      <c r="M587" s="21"/>
      <c r="N587" s="22" t="str">
        <f t="shared" ref="N587:N588" si="6365">LEFT(F587,FIND(" -",F587)-1)</f>
        <v>FV. 5.4.1</v>
      </c>
      <c r="O587" s="22" t="str">
        <f t="shared" ref="O587" si="6366">IF(ISERR(N587),D586,N587)</f>
        <v>FV. 5.4.1</v>
      </c>
      <c r="P587" s="22" t="str">
        <f t="shared" ref="P587:P588" si="6367">TRIM(F587&amp;"")</f>
        <v>FV. 5.4.1 -Yes</v>
      </c>
      <c r="Q587" s="22" t="str">
        <f t="shared" ref="Q587:Q588" si="6368">TRIM(G587&amp;"")</f>
        <v>None</v>
      </c>
      <c r="R587" s="9">
        <f t="shared" ref="R587:R588" si="6369">VLOOKUP(F587,$AI$2:$AM$5000,5,FALSE)</f>
        <v>2</v>
      </c>
      <c r="S587" s="9">
        <f t="shared" ref="S587:S588" si="6370">IF(ISNA(R587),0,R587)</f>
        <v>2</v>
      </c>
      <c r="T587" s="9">
        <f t="shared" ref="T587:T588" si="6371">VLOOKUP(F587,$AI$2:$AL$5000,4,FALSE)</f>
        <v>2</v>
      </c>
      <c r="U587" s="9">
        <f t="shared" ref="U587:U588" si="6372">IF(ISNA(T587),0,T587)</f>
        <v>2</v>
      </c>
      <c r="X587" s="9">
        <f t="shared" ref="X587:X588" si="6373">VLOOKUP(F587,$AI$2:$AL$5000,3,FALSE)</f>
        <v>5783124</v>
      </c>
      <c r="Y587" s="348"/>
      <c r="Z587" s="9">
        <f>SUM(Y$7:Y587)</f>
        <v>0</v>
      </c>
      <c r="AC587" s="349">
        <f t="shared" ref="AC587" si="6374">IF(ISNA(VLOOKUP(F587,$AI$2:$AS$5000,11,FALSE)),"", VLOOKUP(F587,$AI$2:$AS$5000,11,FALSE))</f>
        <v>0</v>
      </c>
      <c r="AI587" s="350" t="s">
        <v>2344</v>
      </c>
      <c r="AJ587" s="350">
        <v>1805127</v>
      </c>
      <c r="AK587" s="350">
        <v>5783184</v>
      </c>
      <c r="AL587" s="350">
        <v>2</v>
      </c>
      <c r="AM587" s="351">
        <v>2</v>
      </c>
      <c r="AN587" s="350">
        <v>21</v>
      </c>
      <c r="AO587" s="9">
        <v>1</v>
      </c>
      <c r="AP587" s="9">
        <v>0</v>
      </c>
      <c r="AQ587" s="9">
        <v>0</v>
      </c>
      <c r="AR587" s="9">
        <v>0</v>
      </c>
    </row>
    <row r="588" spans="1:50" ht="26.25" thickBot="1">
      <c r="A588" s="211">
        <f t="shared" si="6346"/>
        <v>0</v>
      </c>
      <c r="B588" s="23" t="str">
        <f t="shared" ref="B588:D588" si="6375">B586</f>
        <v>GGFV52FA</v>
      </c>
      <c r="C588" s="219" t="str">
        <f t="shared" si="6375"/>
        <v>Major Must</v>
      </c>
      <c r="D588" s="45" t="str">
        <f t="shared" si="6375"/>
        <v>FV. 5.4.1</v>
      </c>
      <c r="E588" s="24" t="str">
        <f>Labels!$C$104</f>
        <v>Answer 2 / Evidence</v>
      </c>
      <c r="F588" s="221"/>
      <c r="G588" s="222"/>
      <c r="H588" s="25" t="str">
        <f t="shared" si="6360"/>
        <v/>
      </c>
      <c r="I588" s="25" t="str">
        <f t="shared" si="6361"/>
        <v/>
      </c>
      <c r="J588" s="25" t="str">
        <f t="shared" si="6362"/>
        <v/>
      </c>
      <c r="K588" s="25" t="str">
        <f t="shared" si="6363"/>
        <v>X</v>
      </c>
      <c r="L588" s="27" t="str">
        <f t="shared" ref="L588" si="6376">L586</f>
        <v/>
      </c>
      <c r="M588" s="21"/>
      <c r="N588" s="22" t="e">
        <f t="shared" si="6365"/>
        <v>#VALUE!</v>
      </c>
      <c r="O588" s="22" t="str">
        <f t="shared" ref="O588" si="6377">IF(ISERR(N588),D586,N588)</f>
        <v>FV. 5.4.1</v>
      </c>
      <c r="P588" s="22" t="str">
        <f t="shared" si="6367"/>
        <v/>
      </c>
      <c r="Q588" s="22" t="str">
        <f t="shared" si="6368"/>
        <v/>
      </c>
      <c r="R588" s="9" t="e">
        <f t="shared" si="6369"/>
        <v>#N/A</v>
      </c>
      <c r="S588" s="9">
        <f t="shared" si="6370"/>
        <v>0</v>
      </c>
      <c r="T588" s="9" t="e">
        <f t="shared" si="6371"/>
        <v>#N/A</v>
      </c>
      <c r="U588" s="9">
        <f t="shared" si="6372"/>
        <v>0</v>
      </c>
      <c r="V588" s="9">
        <f t="shared" ref="V588" si="6378">IF(U588=0,U587,U588)</f>
        <v>2</v>
      </c>
      <c r="W588" s="346">
        <v>2</v>
      </c>
      <c r="X588" s="9" t="e">
        <f t="shared" si="6373"/>
        <v>#N/A</v>
      </c>
      <c r="Y588" s="348"/>
      <c r="Z588" s="9">
        <f>SUM(Y$7:Y588)</f>
        <v>0</v>
      </c>
      <c r="AE588" s="9">
        <f t="shared" ref="AE588" si="6379">MIN(AH588,V588)</f>
        <v>2</v>
      </c>
      <c r="AH588" s="9">
        <v>2</v>
      </c>
      <c r="AI588" s="350" t="s">
        <v>2345</v>
      </c>
      <c r="AJ588" s="350">
        <v>1805128</v>
      </c>
      <c r="AK588" s="350">
        <v>5783189</v>
      </c>
      <c r="AL588" s="350">
        <v>0</v>
      </c>
      <c r="AM588" s="351">
        <v>6</v>
      </c>
      <c r="AN588" s="350">
        <v>21</v>
      </c>
      <c r="AO588" s="9">
        <v>1</v>
      </c>
      <c r="AP588" s="9">
        <v>0</v>
      </c>
      <c r="AQ588" s="9">
        <v>1</v>
      </c>
      <c r="AR588" s="9">
        <v>0</v>
      </c>
      <c r="AU588" s="9">
        <v>0</v>
      </c>
      <c r="AV588" s="9">
        <f>U587</f>
        <v>2</v>
      </c>
    </row>
    <row r="589" spans="1:50" ht="38.25">
      <c r="A589" s="211">
        <f t="shared" si="6346"/>
        <v>0</v>
      </c>
      <c r="B589" s="67" t="s">
        <v>1158</v>
      </c>
      <c r="C589" s="142" t="s">
        <v>1093</v>
      </c>
      <c r="D589" s="43" t="s">
        <v>2761</v>
      </c>
      <c r="E589" s="217" t="str">
        <f>Labels!$C$54</f>
        <v>Control Point</v>
      </c>
      <c r="F589" s="26" t="s">
        <v>2762</v>
      </c>
      <c r="G589" s="30" t="str">
        <f>IF(OR(ISERR(P590),ISERR(P591),ISERR(Q590),ISERR(Q591)),Labels!$C$94,Q589)</f>
        <v>Input Accepted</v>
      </c>
      <c r="H589" s="15" t="str">
        <f t="shared" ref="H589" si="6380">IF(F590&lt;&gt;"",IF(TRIM(VLOOKUP(F590,$AI$2:$AR$5000,8,FALSE))="1","X",""),"")</f>
        <v/>
      </c>
      <c r="I589" s="15" t="str">
        <f t="shared" ref="I589" si="6381">IF(F590&lt;&gt;"",IF(TRIM(VLOOKUP(F590,$AI$2:$AR$5000,9,FALSE))="1","X",""),"")</f>
        <v/>
      </c>
      <c r="J589" s="15" t="str">
        <f t="shared" ref="J589" si="6382">IF(TRIM(""&amp;G591)&lt;&gt;"","X","")</f>
        <v/>
      </c>
      <c r="K589" s="15" t="str">
        <f t="shared" ref="K589" si="6383">IF(TRIM(""&amp;G590)&lt;&gt;"","X","")</f>
        <v>X</v>
      </c>
      <c r="L589" s="31" t="str">
        <f>IF(G589&lt;&gt;Labels!$C$92,"X","")</f>
        <v/>
      </c>
      <c r="M589" s="16"/>
      <c r="N589" s="17">
        <v>1805107</v>
      </c>
      <c r="O589" s="17">
        <v>15573</v>
      </c>
      <c r="P589" s="17"/>
      <c r="Q589" s="22" t="str">
        <f>IF(F590="",Labels!$C$93,R589)</f>
        <v>Input Accepted</v>
      </c>
      <c r="R589" s="9" t="str">
        <f t="shared" ref="R589" si="6384"><![CDATA[IF(OR(O590&""<>D589&"",O591&""<>D589&""),"You are not allowed to copy cells in the answer column. Press Ctrl-z immediately to attempt to fix this error.",S589)]]></f>
        <v>Input Accepted</v>
      </c>
      <c r="S589" s="9" t="str">
        <f>IF(AND(OR(H589="X",S590=6,C589=Labels!$C$49,C589=Labels!$C$46,AX589="Y"),Q590=""),Labels!$C$95,T589)</f>
        <v>Input Accepted</v>
      </c>
      <c r="T589" s="345" t="str">
        <f>IF(OR(S591=6,AND(S591&gt;0,S590=6)),Labels!$C$96,IF(S591=1,Labels!$C$143,U589))</f>
        <v>Input Accepted</v>
      </c>
      <c r="U589" s="9" t="str">
        <f>IF(AND(S591&gt;0,U591&lt;=U590),Labels!C$97,V589)</f>
        <v>Input Accepted</v>
      </c>
      <c r="V589" s="9" t="str">
        <f>IF(AND(S591&gt;0,Q591=""),Labels!$C$98,W589)</f>
        <v>Input Accepted</v>
      </c>
      <c r="W589" s="9" t="str">
        <f>IF(AND(S591=0,Q591&lt;&gt;""),Labels!$C$99,Labels!$C$92)</f>
        <v>Input Accepted</v>
      </c>
      <c r="Y589" s="9">
        <f t="shared" ref="Y589" si="6385">IF(H589="X",1,0)</f>
        <v>0</v>
      </c>
      <c r="Z589" s="9">
        <f>SUM(Y$7:Y589)</f>
        <v>0</v>
      </c>
      <c r="AA589" s="9" t="str">
        <f t="shared" ref="AA589" si="6386">Q590</f>
        <v>None</v>
      </c>
      <c r="AB589" s="9">
        <f t="shared" ref="AB589" si="6387">VLOOKUP(P590,$AI$2:$AN$5000,6,FALSE)</f>
        <v>21</v>
      </c>
      <c r="AC589" s="9" t="str">
        <f t="shared" ref="AC589" si="6388">Q591</f>
        <v/>
      </c>
      <c r="AD589" s="9">
        <f t="shared" ref="AD589" si="6389">IF(TRIM(F590)="",1,0)</f>
        <v>0</v>
      </c>
      <c r="AF589" s="346">
        <f t="shared" ref="AF589" si="6390">SUM($AD$7:$AD$5000)</f>
        <v>0</v>
      </c>
      <c r="AG589" s="9">
        <f>IF(AND(H589="X",C589=Labels!C631),1,0)</f>
        <v>0</v>
      </c>
      <c r="AI589" s="350" t="s">
        <v>2346</v>
      </c>
      <c r="AJ589" s="350">
        <v>1805128</v>
      </c>
      <c r="AK589" s="350">
        <v>5783188</v>
      </c>
      <c r="AL589" s="350">
        <v>0</v>
      </c>
      <c r="AM589" s="351">
        <v>5</v>
      </c>
      <c r="AN589" s="350">
        <v>21</v>
      </c>
      <c r="AO589" s="9">
        <v>0</v>
      </c>
      <c r="AP589" s="9">
        <v>1</v>
      </c>
      <c r="AQ589" s="9">
        <v>0</v>
      </c>
      <c r="AR589" s="9">
        <v>0</v>
      </c>
      <c r="AX589" s="9" t="s">
        <v>664</v>
      </c>
    </row>
    <row r="590" spans="1:50" ht="25.5">
      <c r="A590" s="211">
        <f t="shared" si="6346"/>
        <v>0</v>
      </c>
      <c r="B590" s="18" t="s">
        <v>1158</v>
      </c>
      <c r="C590" s="218" t="str">
        <f t="shared" ref="C590" si="6391">C589</f>
        <v>Major Must</v>
      </c>
      <c r="D590" s="44" t="str">
        <f t="shared" ref="D590" si="6392">D589</f>
        <v>FV. 5.4.2</v>
      </c>
      <c r="E590" s="19" t="str">
        <f>Labels!$C$103</f>
        <v>Answer 1 / Comment</v>
      </c>
      <c r="F590" s="62" t="str">
        <f>$AI$530</f>
        <v>FV. 5.4.2 -Yes</v>
      </c>
      <c r="G590" s="46" t="s">
        <v>2826</v>
      </c>
      <c r="H590" s="20" t="str">
        <f t="shared" ref="H590:H591" si="6393">H589</f>
        <v/>
      </c>
      <c r="I590" s="20" t="str">
        <f t="shared" ref="I590:I591" si="6394">I589</f>
        <v/>
      </c>
      <c r="J590" s="20" t="str">
        <f t="shared" ref="J590:J591" si="6395">J589</f>
        <v/>
      </c>
      <c r="K590" s="20" t="str">
        <f t="shared" ref="K590:K591" si="6396">K589</f>
        <v>X</v>
      </c>
      <c r="L590" s="28" t="str">
        <f t="shared" ref="L590" si="6397">L589</f>
        <v/>
      </c>
      <c r="M590" s="21"/>
      <c r="N590" s="22" t="str">
        <f t="shared" ref="N590:N591" si="6398">LEFT(F590,FIND(" -",F590)-1)</f>
        <v>FV. 5.4.2</v>
      </c>
      <c r="O590" s="22" t="str">
        <f t="shared" ref="O590" si="6399">IF(ISERR(N590),D589,N590)</f>
        <v>FV. 5.4.2</v>
      </c>
      <c r="P590" s="22" t="str">
        <f t="shared" ref="P590:P591" si="6400">TRIM(F590&amp;"")</f>
        <v>FV. 5.4.2 -Yes</v>
      </c>
      <c r="Q590" s="22" t="str">
        <f t="shared" ref="Q590:Q591" si="6401">TRIM(G590&amp;"")</f>
        <v>None</v>
      </c>
      <c r="R590" s="9">
        <f t="shared" ref="R590:R591" si="6402">VLOOKUP(F590,$AI$2:$AM$5000,5,FALSE)</f>
        <v>2</v>
      </c>
      <c r="S590" s="9">
        <f t="shared" ref="S590:S591" si="6403">IF(ISNA(R590),0,R590)</f>
        <v>2</v>
      </c>
      <c r="T590" s="9">
        <f t="shared" ref="T590:T591" si="6404">VLOOKUP(F590,$AI$2:$AL$5000,4,FALSE)</f>
        <v>2</v>
      </c>
      <c r="U590" s="9">
        <f t="shared" ref="U590:U591" si="6405">IF(ISNA(T590),0,T590)</f>
        <v>2</v>
      </c>
      <c r="X590" s="9">
        <f t="shared" ref="X590:X591" si="6406">VLOOKUP(F590,$AI$2:$AL$5000,3,FALSE)</f>
        <v>5783127</v>
      </c>
      <c r="Y590" s="348"/>
      <c r="Z590" s="9">
        <f>SUM(Y$7:Y590)</f>
        <v>0</v>
      </c>
      <c r="AC590" s="349">
        <f t="shared" ref="AC590" si="6407">IF(ISNA(VLOOKUP(F590,$AI$2:$AS$5000,11,FALSE)),"", VLOOKUP(F590,$AI$2:$AS$5000,11,FALSE))</f>
        <v>0</v>
      </c>
      <c r="AI590" s="350" t="s">
        <v>2347</v>
      </c>
      <c r="AJ590" s="350">
        <v>1805128</v>
      </c>
      <c r="AK590" s="350">
        <v>5783187</v>
      </c>
      <c r="AL590" s="350">
        <v>2</v>
      </c>
      <c r="AM590" s="351">
        <v>2</v>
      </c>
      <c r="AN590" s="350">
        <v>21</v>
      </c>
      <c r="AO590" s="9">
        <v>1</v>
      </c>
      <c r="AP590" s="9">
        <v>0</v>
      </c>
      <c r="AQ590" s="9">
        <v>0</v>
      </c>
      <c r="AR590" s="9">
        <v>0</v>
      </c>
    </row>
    <row r="591" spans="1:50" ht="26.25" thickBot="1">
      <c r="A591" s="211">
        <f t="shared" si="6346"/>
        <v>0</v>
      </c>
      <c r="B591" s="23" t="str">
        <f t="shared" ref="B591:D591" si="6408">B589</f>
        <v>GGFV52FA</v>
      </c>
      <c r="C591" s="219" t="str">
        <f t="shared" si="6408"/>
        <v>Major Must</v>
      </c>
      <c r="D591" s="45" t="str">
        <f t="shared" si="6408"/>
        <v>FV. 5.4.2</v>
      </c>
      <c r="E591" s="24" t="str">
        <f>Labels!$C$104</f>
        <v>Answer 2 / Evidence</v>
      </c>
      <c r="F591" s="221"/>
      <c r="G591" s="222"/>
      <c r="H591" s="25" t="str">
        <f t="shared" si="6393"/>
        <v/>
      </c>
      <c r="I591" s="25" t="str">
        <f t="shared" si="6394"/>
        <v/>
      </c>
      <c r="J591" s="25" t="str">
        <f t="shared" si="6395"/>
        <v/>
      </c>
      <c r="K591" s="25" t="str">
        <f t="shared" si="6396"/>
        <v>X</v>
      </c>
      <c r="L591" s="27" t="str">
        <f t="shared" ref="L591" si="6409">L589</f>
        <v/>
      </c>
      <c r="M591" s="21"/>
      <c r="N591" s="22" t="e">
        <f t="shared" si="6398"/>
        <v>#VALUE!</v>
      </c>
      <c r="O591" s="22" t="str">
        <f t="shared" ref="O591" si="6410">IF(ISERR(N591),D589,N591)</f>
        <v>FV. 5.4.2</v>
      </c>
      <c r="P591" s="22" t="str">
        <f t="shared" si="6400"/>
        <v/>
      </c>
      <c r="Q591" s="22" t="str">
        <f t="shared" si="6401"/>
        <v/>
      </c>
      <c r="R591" s="9" t="e">
        <f t="shared" si="6402"/>
        <v>#N/A</v>
      </c>
      <c r="S591" s="9">
        <f t="shared" si="6403"/>
        <v>0</v>
      </c>
      <c r="T591" s="9" t="e">
        <f t="shared" si="6404"/>
        <v>#N/A</v>
      </c>
      <c r="U591" s="9">
        <f t="shared" si="6405"/>
        <v>0</v>
      </c>
      <c r="V591" s="9">
        <f t="shared" ref="V591" si="6411">IF(U591=0,U590,U591)</f>
        <v>2</v>
      </c>
      <c r="W591" s="346">
        <v>2</v>
      </c>
      <c r="X591" s="9" t="e">
        <f t="shared" si="6406"/>
        <v>#N/A</v>
      </c>
      <c r="Y591" s="348"/>
      <c r="Z591" s="9">
        <f>SUM(Y$7:Y591)</f>
        <v>0</v>
      </c>
      <c r="AE591" s="9">
        <f t="shared" ref="AE591" si="6412">MIN(AH591,V591)</f>
        <v>2</v>
      </c>
      <c r="AH591" s="9">
        <v>2</v>
      </c>
      <c r="AI591" s="350" t="s">
        <v>2348</v>
      </c>
      <c r="AJ591" s="350">
        <v>1805129</v>
      </c>
      <c r="AK591" s="350">
        <v>5783191</v>
      </c>
      <c r="AL591" s="350">
        <v>0</v>
      </c>
      <c r="AM591" s="351">
        <v>5</v>
      </c>
      <c r="AN591" s="350">
        <v>21</v>
      </c>
      <c r="AO591" s="9">
        <v>0</v>
      </c>
      <c r="AP591" s="9">
        <v>1</v>
      </c>
      <c r="AQ591" s="9">
        <v>0</v>
      </c>
      <c r="AR591" s="9">
        <v>0</v>
      </c>
      <c r="AU591" s="9">
        <v>0</v>
      </c>
      <c r="AV591" s="9">
        <f>U590</f>
        <v>2</v>
      </c>
    </row>
    <row r="592" spans="1:50" ht="51">
      <c r="A592" s="211">
        <f t="shared" si="6346"/>
        <v>0</v>
      </c>
      <c r="B592" s="67" t="s">
        <v>1158</v>
      </c>
      <c r="C592" s="142" t="s">
        <v>1093</v>
      </c>
      <c r="D592" s="43" t="s">
        <v>2763</v>
      </c>
      <c r="E592" s="217" t="str">
        <f>Labels!$C$54</f>
        <v>Control Point</v>
      </c>
      <c r="F592" s="26" t="s">
        <v>2764</v>
      </c>
      <c r="G592" s="30" t="str">
        <f>IF(OR(ISERR(P593),ISERR(P594),ISERR(Q593),ISERR(Q594)),Labels!$C$94,Q592)</f>
        <v>Input Accepted</v>
      </c>
      <c r="H592" s="15" t="str">
        <f t="shared" ref="H592" si="6413">IF(F593&lt;&gt;"",IF(TRIM(VLOOKUP(F593,$AI$2:$AR$5000,8,FALSE))="1","X",""),"")</f>
        <v/>
      </c>
      <c r="I592" s="15" t="str">
        <f t="shared" ref="I592" si="6414">IF(F593&lt;&gt;"",IF(TRIM(VLOOKUP(F593,$AI$2:$AR$5000,9,FALSE))="1","X",""),"")</f>
        <v/>
      </c>
      <c r="J592" s="15" t="str">
        <f t="shared" ref="J592" si="6415">IF(TRIM(""&amp;G594)&lt;&gt;"","X","")</f>
        <v/>
      </c>
      <c r="K592" s="15" t="str">
        <f t="shared" ref="K592" si="6416">IF(TRIM(""&amp;G593)&lt;&gt;"","X","")</f>
        <v>X</v>
      </c>
      <c r="L592" s="31" t="str">
        <f>IF(G592&lt;&gt;Labels!$C$92,"X","")</f>
        <v/>
      </c>
      <c r="M592" s="16"/>
      <c r="N592" s="17">
        <v>1805108</v>
      </c>
      <c r="O592" s="17">
        <v>15573</v>
      </c>
      <c r="P592" s="17"/>
      <c r="Q592" s="22" t="str">
        <f>IF(F593="",Labels!$C$93,R592)</f>
        <v>Input Accepted</v>
      </c>
      <c r="R592" s="9" t="str">
        <f t="shared" ref="R592" si="6417"><![CDATA[IF(OR(O593&""<>D592&"",O594&""<>D592&""),"You are not allowed to copy cells in the answer column. Press Ctrl-z immediately to attempt to fix this error.",S592)]]></f>
        <v>Input Accepted</v>
      </c>
      <c r="S592" s="9" t="str">
        <f>IF(AND(OR(H592="X",S593=6,C592=Labels!$C$49,C592=Labels!$C$46,AX592="Y"),Q593=""),Labels!$C$95,T592)</f>
        <v>Input Accepted</v>
      </c>
      <c r="T592" s="345" t="str">
        <f>IF(OR(S594=6,AND(S594&gt;0,S593=6)),Labels!$C$96,IF(S594=1,Labels!$C$143,U592))</f>
        <v>Input Accepted</v>
      </c>
      <c r="U592" s="9" t="str">
        <f>IF(AND(S594&gt;0,U594&lt;=U593),Labels!C$97,V592)</f>
        <v>Input Accepted</v>
      </c>
      <c r="V592" s="9" t="str">
        <f>IF(AND(S594&gt;0,Q594=""),Labels!$C$98,W592)</f>
        <v>Input Accepted</v>
      </c>
      <c r="W592" s="9" t="str">
        <f>IF(AND(S594=0,Q594&lt;&gt;""),Labels!$C$99,Labels!$C$92)</f>
        <v>Input Accepted</v>
      </c>
      <c r="Y592" s="9">
        <f t="shared" ref="Y592" si="6418">IF(H592="X",1,0)</f>
        <v>0</v>
      </c>
      <c r="Z592" s="9">
        <f>SUM(Y$7:Y592)</f>
        <v>0</v>
      </c>
      <c r="AA592" s="9" t="str">
        <f t="shared" ref="AA592" si="6419">Q593</f>
        <v>None</v>
      </c>
      <c r="AB592" s="9">
        <f t="shared" ref="AB592" si="6420">VLOOKUP(P593,$AI$2:$AN$5000,6,FALSE)</f>
        <v>21</v>
      </c>
      <c r="AC592" s="9" t="str">
        <f t="shared" ref="AC592" si="6421">Q594</f>
        <v/>
      </c>
      <c r="AD592" s="9">
        <f t="shared" ref="AD592" si="6422">IF(TRIM(F593)="",1,0)</f>
        <v>0</v>
      </c>
      <c r="AF592" s="346">
        <f t="shared" ref="AF592" si="6423">SUM($AD$7:$AD$5000)</f>
        <v>0</v>
      </c>
      <c r="AG592" s="9">
        <f>IF(AND(H592="X",C592=Labels!C634),1,0)</f>
        <v>0</v>
      </c>
      <c r="AI592" s="350" t="s">
        <v>2349</v>
      </c>
      <c r="AJ592" s="350">
        <v>1805129</v>
      </c>
      <c r="AK592" s="350">
        <v>5783190</v>
      </c>
      <c r="AL592" s="350">
        <v>2</v>
      </c>
      <c r="AM592" s="351">
        <v>2</v>
      </c>
      <c r="AN592" s="350">
        <v>21</v>
      </c>
      <c r="AO592" s="9">
        <v>1</v>
      </c>
      <c r="AP592" s="9">
        <v>0</v>
      </c>
      <c r="AQ592" s="9">
        <v>0</v>
      </c>
      <c r="AR592" s="9">
        <v>0</v>
      </c>
      <c r="AX592" s="9" t="s">
        <v>664</v>
      </c>
    </row>
    <row r="593" spans="1:50" ht="25.5">
      <c r="A593" s="211">
        <f t="shared" si="6346"/>
        <v>0</v>
      </c>
      <c r="B593" s="18" t="s">
        <v>1158</v>
      </c>
      <c r="C593" s="218" t="str">
        <f t="shared" ref="C593" si="6424">C592</f>
        <v>Major Must</v>
      </c>
      <c r="D593" s="44" t="str">
        <f t="shared" ref="D593" si="6425">D592</f>
        <v>FV. 5.4.3</v>
      </c>
      <c r="E593" s="19" t="str">
        <f>Labels!$C$103</f>
        <v>Answer 1 / Comment</v>
      </c>
      <c r="F593" s="62" t="str">
        <f>$AI$533</f>
        <v>FV. 5.4.3 -Yes</v>
      </c>
      <c r="G593" s="46" t="s">
        <v>2826</v>
      </c>
      <c r="H593" s="20" t="str">
        <f t="shared" ref="H593:H594" si="6426">H592</f>
        <v/>
      </c>
      <c r="I593" s="20" t="str">
        <f t="shared" ref="I593:I594" si="6427">I592</f>
        <v/>
      </c>
      <c r="J593" s="20" t="str">
        <f t="shared" ref="J593:J594" si="6428">J592</f>
        <v/>
      </c>
      <c r="K593" s="20" t="str">
        <f t="shared" ref="K593:K594" si="6429">K592</f>
        <v>X</v>
      </c>
      <c r="L593" s="28" t="str">
        <f t="shared" ref="L593" si="6430">L592</f>
        <v/>
      </c>
      <c r="M593" s="21"/>
      <c r="N593" s="22" t="str">
        <f t="shared" ref="N593:N594" si="6431">LEFT(F593,FIND(" -",F593)-1)</f>
        <v>FV. 5.4.3</v>
      </c>
      <c r="O593" s="22" t="str">
        <f t="shared" ref="O593" si="6432">IF(ISERR(N593),D592,N593)</f>
        <v>FV. 5.4.3</v>
      </c>
      <c r="P593" s="22" t="str">
        <f t="shared" ref="P593:P594" si="6433">TRIM(F593&amp;"")</f>
        <v>FV. 5.4.3 -Yes</v>
      </c>
      <c r="Q593" s="22" t="str">
        <f t="shared" ref="Q593:Q594" si="6434">TRIM(G593&amp;"")</f>
        <v>None</v>
      </c>
      <c r="R593" s="9">
        <f t="shared" ref="R593:R594" si="6435">VLOOKUP(F593,$AI$2:$AM$5000,5,FALSE)</f>
        <v>2</v>
      </c>
      <c r="S593" s="9">
        <f t="shared" ref="S593:S594" si="6436">IF(ISNA(R593),0,R593)</f>
        <v>2</v>
      </c>
      <c r="T593" s="9">
        <f t="shared" ref="T593:T594" si="6437">VLOOKUP(F593,$AI$2:$AL$5000,4,FALSE)</f>
        <v>2</v>
      </c>
      <c r="U593" s="9">
        <f t="shared" ref="U593:U594" si="6438">IF(ISNA(T593),0,T593)</f>
        <v>2</v>
      </c>
      <c r="X593" s="9">
        <f t="shared" ref="X593:X594" si="6439">VLOOKUP(F593,$AI$2:$AL$5000,3,FALSE)</f>
        <v>5783130</v>
      </c>
      <c r="Y593" s="348"/>
      <c r="Z593" s="9">
        <f>SUM(Y$7:Y593)</f>
        <v>0</v>
      </c>
      <c r="AC593" s="349">
        <f t="shared" ref="AC593" si="6440">IF(ISNA(VLOOKUP(F593,$AI$2:$AS$5000,11,FALSE)),"", VLOOKUP(F593,$AI$2:$AS$5000,11,FALSE))</f>
        <v>0</v>
      </c>
      <c r="AI593" s="350" t="s">
        <v>2350</v>
      </c>
      <c r="AJ593" s="350">
        <v>1805130</v>
      </c>
      <c r="AK593" s="350">
        <v>5783194</v>
      </c>
      <c r="AL593" s="350">
        <v>0</v>
      </c>
      <c r="AM593" s="351">
        <v>6</v>
      </c>
      <c r="AN593" s="350">
        <v>21</v>
      </c>
      <c r="AO593" s="9">
        <v>1</v>
      </c>
      <c r="AP593" s="9">
        <v>0</v>
      </c>
      <c r="AQ593" s="9">
        <v>1</v>
      </c>
      <c r="AR593" s="9">
        <v>0</v>
      </c>
    </row>
    <row r="594" spans="1:50" ht="26.25" thickBot="1">
      <c r="A594" s="211">
        <f t="shared" si="6346"/>
        <v>0</v>
      </c>
      <c r="B594" s="23" t="str">
        <f t="shared" ref="B594:D594" si="6441">B592</f>
        <v>GGFV52FA</v>
      </c>
      <c r="C594" s="219" t="str">
        <f t="shared" si="6441"/>
        <v>Major Must</v>
      </c>
      <c r="D594" s="45" t="str">
        <f t="shared" si="6441"/>
        <v>FV. 5.4.3</v>
      </c>
      <c r="E594" s="24" t="str">
        <f>Labels!$C$104</f>
        <v>Answer 2 / Evidence</v>
      </c>
      <c r="F594" s="221"/>
      <c r="G594" s="222"/>
      <c r="H594" s="25" t="str">
        <f t="shared" si="6426"/>
        <v/>
      </c>
      <c r="I594" s="25" t="str">
        <f t="shared" si="6427"/>
        <v/>
      </c>
      <c r="J594" s="25" t="str">
        <f t="shared" si="6428"/>
        <v/>
      </c>
      <c r="K594" s="25" t="str">
        <f t="shared" si="6429"/>
        <v>X</v>
      </c>
      <c r="L594" s="27" t="str">
        <f t="shared" ref="L594" si="6442">L592</f>
        <v/>
      </c>
      <c r="M594" s="21"/>
      <c r="N594" s="22" t="e">
        <f t="shared" si="6431"/>
        <v>#VALUE!</v>
      </c>
      <c r="O594" s="22" t="str">
        <f t="shared" ref="O594" si="6443">IF(ISERR(N594),D592,N594)</f>
        <v>FV. 5.4.3</v>
      </c>
      <c r="P594" s="22" t="str">
        <f t="shared" si="6433"/>
        <v/>
      </c>
      <c r="Q594" s="22" t="str">
        <f t="shared" si="6434"/>
        <v/>
      </c>
      <c r="R594" s="9" t="e">
        <f t="shared" si="6435"/>
        <v>#N/A</v>
      </c>
      <c r="S594" s="9">
        <f t="shared" si="6436"/>
        <v>0</v>
      </c>
      <c r="T594" s="9" t="e">
        <f t="shared" si="6437"/>
        <v>#N/A</v>
      </c>
      <c r="U594" s="9">
        <f t="shared" si="6438"/>
        <v>0</v>
      </c>
      <c r="V594" s="9">
        <f t="shared" ref="V594" si="6444">IF(U594=0,U593,U594)</f>
        <v>2</v>
      </c>
      <c r="W594" s="346">
        <v>2</v>
      </c>
      <c r="X594" s="9" t="e">
        <f t="shared" si="6439"/>
        <v>#N/A</v>
      </c>
      <c r="Y594" s="348"/>
      <c r="Z594" s="9">
        <f>SUM(Y$7:Y594)</f>
        <v>0</v>
      </c>
      <c r="AE594" s="9">
        <f t="shared" ref="AE594" si="6445">MIN(AH594,V594)</f>
        <v>2</v>
      </c>
      <c r="AH594" s="9">
        <v>2</v>
      </c>
      <c r="AI594" s="350" t="s">
        <v>2351</v>
      </c>
      <c r="AJ594" s="350">
        <v>1805130</v>
      </c>
      <c r="AK594" s="350">
        <v>5783193</v>
      </c>
      <c r="AL594" s="350">
        <v>0</v>
      </c>
      <c r="AM594" s="351">
        <v>5</v>
      </c>
      <c r="AN594" s="350">
        <v>21</v>
      </c>
      <c r="AO594" s="9">
        <v>0</v>
      </c>
      <c r="AP594" s="9">
        <v>1</v>
      </c>
      <c r="AQ594" s="9">
        <v>0</v>
      </c>
      <c r="AR594" s="9">
        <v>0</v>
      </c>
      <c r="AU594" s="9">
        <v>0</v>
      </c>
      <c r="AV594" s="9">
        <f>U593</f>
        <v>2</v>
      </c>
    </row>
    <row r="595" spans="1:50" ht="25.5">
      <c r="A595" s="211">
        <f t="shared" si="6346"/>
        <v>0</v>
      </c>
      <c r="B595" s="67" t="s">
        <v>1158</v>
      </c>
      <c r="C595" s="142" t="s">
        <v>1094</v>
      </c>
      <c r="D595" s="43" t="s">
        <v>2765</v>
      </c>
      <c r="E595" s="217" t="str">
        <f>Labels!$C$54</f>
        <v>Control Point</v>
      </c>
      <c r="F595" s="26" t="s">
        <v>2766</v>
      </c>
      <c r="G595" s="30" t="str">
        <f>IF(OR(ISERR(P596),ISERR(P597),ISERR(Q596),ISERR(Q597)),Labels!$C$94,Q595)</f>
        <v>Input Accepted</v>
      </c>
      <c r="H595" s="15" t="str">
        <f t="shared" ref="H595" si="6446">IF(F596&lt;&gt;"",IF(TRIM(VLOOKUP(F596,$AI$2:$AR$5000,8,FALSE))="1","X",""),"")</f>
        <v/>
      </c>
      <c r="I595" s="15" t="str">
        <f t="shared" ref="I595" si="6447">IF(F596&lt;&gt;"",IF(TRIM(VLOOKUP(F596,$AI$2:$AR$5000,9,FALSE))="1","X",""),"")</f>
        <v/>
      </c>
      <c r="J595" s="15" t="str">
        <f t="shared" ref="J595" si="6448">IF(TRIM(""&amp;G597)&lt;&gt;"","X","")</f>
        <v/>
      </c>
      <c r="K595" s="15" t="str">
        <f t="shared" ref="K595" si="6449">IF(TRIM(""&amp;G596)&lt;&gt;"","X","")</f>
        <v>X</v>
      </c>
      <c r="L595" s="31" t="str">
        <f>IF(G595&lt;&gt;Labels!$C$92,"X","")</f>
        <v/>
      </c>
      <c r="M595" s="16"/>
      <c r="N595" s="17">
        <v>1805109</v>
      </c>
      <c r="O595" s="17">
        <v>15573</v>
      </c>
      <c r="P595" s="17"/>
      <c r="Q595" s="22" t="str">
        <f>IF(F596="",Labels!$C$93,R595)</f>
        <v>Input Accepted</v>
      </c>
      <c r="R595" s="9" t="str">
        <f t="shared" ref="R595" si="6450"><![CDATA[IF(OR(O596&""<>D595&"",O597&""<>D595&""),"You are not allowed to copy cells in the answer column. Press Ctrl-z immediately to attempt to fix this error.",S595)]]></f>
        <v>Input Accepted</v>
      </c>
      <c r="S595" s="9" t="str">
        <f>IF(AND(OR(H595="X",S596=6,C595=Labels!$C$49,C595=Labels!$C$46,AX595="Y"),Q596=""),Labels!$C$95,T595)</f>
        <v>Input Accepted</v>
      </c>
      <c r="T595" s="345" t="str">
        <f>IF(OR(S597=6,AND(S597&gt;0,S596=6)),Labels!$C$96,IF(S597=1,Labels!$C$143,U595))</f>
        <v>Input Accepted</v>
      </c>
      <c r="U595" s="9" t="str">
        <f>IF(AND(S597&gt;0,U597&lt;=U596),Labels!C$97,V595)</f>
        <v>Input Accepted</v>
      </c>
      <c r="V595" s="9" t="str">
        <f>IF(AND(S597&gt;0,Q597=""),Labels!$C$98,W595)</f>
        <v>Input Accepted</v>
      </c>
      <c r="W595" s="9" t="str">
        <f>IF(AND(S597=0,Q597&lt;&gt;""),Labels!$C$99,Labels!$C$92)</f>
        <v>Input Accepted</v>
      </c>
      <c r="Y595" s="9">
        <f t="shared" ref="Y595" si="6451">IF(H595="X",1,0)</f>
        <v>0</v>
      </c>
      <c r="Z595" s="9">
        <f>SUM(Y$7:Y595)</f>
        <v>0</v>
      </c>
      <c r="AA595" s="9" t="str">
        <f t="shared" ref="AA595" si="6452">Q596</f>
        <v>None</v>
      </c>
      <c r="AB595" s="9">
        <f t="shared" ref="AB595" si="6453">VLOOKUP(P596,$AI$2:$AN$5000,6,FALSE)</f>
        <v>21</v>
      </c>
      <c r="AC595" s="9" t="str">
        <f t="shared" ref="AC595" si="6454">Q597</f>
        <v/>
      </c>
      <c r="AD595" s="9">
        <f t="shared" ref="AD595" si="6455">IF(TRIM(F596)="",1,0)</f>
        <v>0</v>
      </c>
      <c r="AF595" s="346">
        <f t="shared" ref="AF595" si="6456">SUM($AD$7:$AD$5000)</f>
        <v>0</v>
      </c>
      <c r="AG595" s="9">
        <f>IF(AND(H595="X",C595=Labels!C637),1,0)</f>
        <v>0</v>
      </c>
      <c r="AI595" s="350" t="s">
        <v>2352</v>
      </c>
      <c r="AJ595" s="350">
        <v>1805130</v>
      </c>
      <c r="AK595" s="350">
        <v>5783192</v>
      </c>
      <c r="AL595" s="350">
        <v>2</v>
      </c>
      <c r="AM595" s="351">
        <v>2</v>
      </c>
      <c r="AN595" s="350">
        <v>21</v>
      </c>
      <c r="AO595" s="9">
        <v>1</v>
      </c>
      <c r="AP595" s="9">
        <v>0</v>
      </c>
      <c r="AQ595" s="9">
        <v>0</v>
      </c>
      <c r="AR595" s="9">
        <v>0</v>
      </c>
      <c r="AX595" s="9" t="s">
        <v>664</v>
      </c>
    </row>
    <row r="596" spans="1:50" ht="25.5">
      <c r="A596" s="211">
        <f t="shared" si="6346"/>
        <v>0</v>
      </c>
      <c r="B596" s="18" t="s">
        <v>1158</v>
      </c>
      <c r="C596" s="218" t="str">
        <f t="shared" ref="C596" si="6457">C595</f>
        <v>Minor Must</v>
      </c>
      <c r="D596" s="44" t="str">
        <f t="shared" ref="D596" si="6458">D595</f>
        <v>FV. 5.4.4</v>
      </c>
      <c r="E596" s="19" t="str">
        <f>Labels!$C$103</f>
        <v>Answer 1 / Comment</v>
      </c>
      <c r="F596" s="62" t="str">
        <f>$AI$536</f>
        <v>FV. 5.4.4 -Yes</v>
      </c>
      <c r="G596" s="46" t="s">
        <v>2826</v>
      </c>
      <c r="H596" s="20" t="str">
        <f t="shared" ref="H596:H597" si="6459">H595</f>
        <v/>
      </c>
      <c r="I596" s="20" t="str">
        <f t="shared" ref="I596:I597" si="6460">I595</f>
        <v/>
      </c>
      <c r="J596" s="20" t="str">
        <f t="shared" ref="J596:J597" si="6461">J595</f>
        <v/>
      </c>
      <c r="K596" s="20" t="str">
        <f t="shared" ref="K596:K597" si="6462">K595</f>
        <v>X</v>
      </c>
      <c r="L596" s="28" t="str">
        <f t="shared" ref="L596" si="6463">L595</f>
        <v/>
      </c>
      <c r="M596" s="21"/>
      <c r="N596" s="22" t="str">
        <f t="shared" ref="N596:N597" si="6464">LEFT(F596,FIND(" -",F596)-1)</f>
        <v>FV. 5.4.4</v>
      </c>
      <c r="O596" s="22" t="str">
        <f t="shared" ref="O596" si="6465">IF(ISERR(N596),D595,N596)</f>
        <v>FV. 5.4.4</v>
      </c>
      <c r="P596" s="22" t="str">
        <f t="shared" ref="P596:P597" si="6466">TRIM(F596&amp;"")</f>
        <v>FV. 5.4.4 -Yes</v>
      </c>
      <c r="Q596" s="22" t="str">
        <f t="shared" ref="Q596:Q597" si="6467">TRIM(G596&amp;"")</f>
        <v>None</v>
      </c>
      <c r="R596" s="9">
        <f t="shared" ref="R596:R597" si="6468">VLOOKUP(F596,$AI$2:$AM$5000,5,FALSE)</f>
        <v>2</v>
      </c>
      <c r="S596" s="9">
        <f t="shared" ref="S596:S597" si="6469">IF(ISNA(R596),0,R596)</f>
        <v>2</v>
      </c>
      <c r="T596" s="9">
        <f t="shared" ref="T596:T597" si="6470">VLOOKUP(F596,$AI$2:$AL$5000,4,FALSE)</f>
        <v>2</v>
      </c>
      <c r="U596" s="9">
        <f t="shared" ref="U596:U597" si="6471">IF(ISNA(T596),0,T596)</f>
        <v>2</v>
      </c>
      <c r="X596" s="9">
        <f t="shared" ref="X596:X597" si="6472">VLOOKUP(F596,$AI$2:$AL$5000,3,FALSE)</f>
        <v>5783133</v>
      </c>
      <c r="Y596" s="348"/>
      <c r="Z596" s="9">
        <f>SUM(Y$7:Y596)</f>
        <v>0</v>
      </c>
      <c r="AC596" s="349">
        <f t="shared" ref="AC596" si="6473">IF(ISNA(VLOOKUP(F596,$AI$2:$AS$5000,11,FALSE)),"", VLOOKUP(F596,$AI$2:$AS$5000,11,FALSE))</f>
        <v>0</v>
      </c>
      <c r="AI596" s="350" t="s">
        <v>2353</v>
      </c>
      <c r="AJ596" s="350">
        <v>1805131</v>
      </c>
      <c r="AK596" s="350">
        <v>5783197</v>
      </c>
      <c r="AL596" s="350">
        <v>0</v>
      </c>
      <c r="AM596" s="351">
        <v>6</v>
      </c>
      <c r="AN596" s="350">
        <v>21</v>
      </c>
      <c r="AO596" s="9">
        <v>1</v>
      </c>
      <c r="AP596" s="9">
        <v>0</v>
      </c>
      <c r="AQ596" s="9">
        <v>1</v>
      </c>
      <c r="AR596" s="9">
        <v>0</v>
      </c>
    </row>
    <row r="597" spans="1:50" ht="26.25" thickBot="1">
      <c r="A597" s="211">
        <f t="shared" si="6346"/>
        <v>0</v>
      </c>
      <c r="B597" s="23" t="str">
        <f t="shared" ref="B597:D597" si="6474">B595</f>
        <v>GGFV52FA</v>
      </c>
      <c r="C597" s="219" t="str">
        <f t="shared" si="6474"/>
        <v>Minor Must</v>
      </c>
      <c r="D597" s="45" t="str">
        <f t="shared" si="6474"/>
        <v>FV. 5.4.4</v>
      </c>
      <c r="E597" s="24" t="str">
        <f>Labels!$C$104</f>
        <v>Answer 2 / Evidence</v>
      </c>
      <c r="F597" s="221"/>
      <c r="G597" s="222"/>
      <c r="H597" s="25" t="str">
        <f t="shared" si="6459"/>
        <v/>
      </c>
      <c r="I597" s="25" t="str">
        <f t="shared" si="6460"/>
        <v/>
      </c>
      <c r="J597" s="25" t="str">
        <f t="shared" si="6461"/>
        <v/>
      </c>
      <c r="K597" s="25" t="str">
        <f t="shared" si="6462"/>
        <v>X</v>
      </c>
      <c r="L597" s="27" t="str">
        <f t="shared" ref="L597" si="6475">L595</f>
        <v/>
      </c>
      <c r="M597" s="21"/>
      <c r="N597" s="22" t="e">
        <f t="shared" si="6464"/>
        <v>#VALUE!</v>
      </c>
      <c r="O597" s="22" t="str">
        <f t="shared" ref="O597" si="6476">IF(ISERR(N597),D595,N597)</f>
        <v>FV. 5.4.4</v>
      </c>
      <c r="P597" s="22" t="str">
        <f t="shared" si="6466"/>
        <v/>
      </c>
      <c r="Q597" s="22" t="str">
        <f t="shared" si="6467"/>
        <v/>
      </c>
      <c r="R597" s="9" t="e">
        <f t="shared" si="6468"/>
        <v>#N/A</v>
      </c>
      <c r="S597" s="9">
        <f t="shared" si="6469"/>
        <v>0</v>
      </c>
      <c r="T597" s="9" t="e">
        <f t="shared" si="6470"/>
        <v>#N/A</v>
      </c>
      <c r="U597" s="9">
        <f t="shared" si="6471"/>
        <v>0</v>
      </c>
      <c r="V597" s="9">
        <f t="shared" ref="V597" si="6477">IF(U597=0,U596,U597)</f>
        <v>2</v>
      </c>
      <c r="W597" s="346">
        <v>2</v>
      </c>
      <c r="X597" s="9" t="e">
        <f t="shared" si="6472"/>
        <v>#N/A</v>
      </c>
      <c r="Y597" s="348"/>
      <c r="Z597" s="9">
        <f>SUM(Y$7:Y597)</f>
        <v>0</v>
      </c>
      <c r="AE597" s="9">
        <f t="shared" ref="AE597" si="6478">MIN(AH597,V597)</f>
        <v>2</v>
      </c>
      <c r="AH597" s="9">
        <v>2</v>
      </c>
      <c r="AI597" s="350" t="s">
        <v>2354</v>
      </c>
      <c r="AJ597" s="350">
        <v>1805131</v>
      </c>
      <c r="AK597" s="350">
        <v>5783196</v>
      </c>
      <c r="AL597" s="350">
        <v>0</v>
      </c>
      <c r="AM597" s="351">
        <v>5</v>
      </c>
      <c r="AN597" s="350">
        <v>21</v>
      </c>
      <c r="AO597" s="9">
        <v>0</v>
      </c>
      <c r="AP597" s="9">
        <v>1</v>
      </c>
      <c r="AQ597" s="9">
        <v>0</v>
      </c>
      <c r="AR597" s="9">
        <v>0</v>
      </c>
      <c r="AU597" s="9">
        <v>0</v>
      </c>
      <c r="AV597" s="9">
        <f>U596</f>
        <v>2</v>
      </c>
    </row>
    <row r="598" spans="1:50" ht="25.5">
      <c r="A598" s="211">
        <f t="shared" si="6346"/>
        <v>0</v>
      </c>
      <c r="B598" s="67" t="s">
        <v>1158</v>
      </c>
      <c r="C598" s="142" t="s">
        <v>1094</v>
      </c>
      <c r="D598" s="43" t="s">
        <v>2767</v>
      </c>
      <c r="E598" s="217" t="str">
        <f>Labels!$C$54</f>
        <v>Control Point</v>
      </c>
      <c r="F598" s="26" t="s">
        <v>2768</v>
      </c>
      <c r="G598" s="30" t="str">
        <f>IF(OR(ISERR(P599),ISERR(P600),ISERR(Q599),ISERR(Q600)),Labels!$C$94,Q598)</f>
        <v>Input Accepted</v>
      </c>
      <c r="H598" s="15" t="str">
        <f t="shared" ref="H598" si="6479">IF(F599&lt;&gt;"",IF(TRIM(VLOOKUP(F599,$AI$2:$AR$5000,8,FALSE))="1","X",""),"")</f>
        <v/>
      </c>
      <c r="I598" s="15" t="str">
        <f t="shared" ref="I598" si="6480">IF(F599&lt;&gt;"",IF(TRIM(VLOOKUP(F599,$AI$2:$AR$5000,9,FALSE))="1","X",""),"")</f>
        <v/>
      </c>
      <c r="J598" s="15" t="str">
        <f t="shared" ref="J598" si="6481">IF(TRIM(""&amp;G600)&lt;&gt;"","X","")</f>
        <v/>
      </c>
      <c r="K598" s="15" t="str">
        <f t="shared" ref="K598" si="6482">IF(TRIM(""&amp;G599)&lt;&gt;"","X","")</f>
        <v>X</v>
      </c>
      <c r="L598" s="31" t="str">
        <f>IF(G598&lt;&gt;Labels!$C$92,"X","")</f>
        <v/>
      </c>
      <c r="M598" s="16"/>
      <c r="N598" s="17">
        <v>1805110</v>
      </c>
      <c r="O598" s="17">
        <v>15573</v>
      </c>
      <c r="P598" s="17"/>
      <c r="Q598" s="22" t="str">
        <f>IF(F599="",Labels!$C$93,R598)</f>
        <v>Input Accepted</v>
      </c>
      <c r="R598" s="9" t="str">
        <f t="shared" ref="R598" si="6483"><![CDATA[IF(OR(O599&""<>D598&"",O600&""<>D598&""),"You are not allowed to copy cells in the answer column. Press Ctrl-z immediately to attempt to fix this error.",S598)]]></f>
        <v>Input Accepted</v>
      </c>
      <c r="S598" s="9" t="str">
        <f>IF(AND(OR(H598="X",S599=6,C598=Labels!$C$49,C598=Labels!$C$46,AX598="Y"),Q599=""),Labels!$C$95,T598)</f>
        <v>Input Accepted</v>
      </c>
      <c r="T598" s="345" t="str">
        <f>IF(OR(S600=6,AND(S600&gt;0,S599=6)),Labels!$C$96,IF(S600=1,Labels!$C$143,U598))</f>
        <v>Input Accepted</v>
      </c>
      <c r="U598" s="9" t="str">
        <f>IF(AND(S600&gt;0,U600&lt;=U599),Labels!C$97,V598)</f>
        <v>Input Accepted</v>
      </c>
      <c r="V598" s="9" t="str">
        <f>IF(AND(S600&gt;0,Q600=""),Labels!$C$98,W598)</f>
        <v>Input Accepted</v>
      </c>
      <c r="W598" s="9" t="str">
        <f>IF(AND(S600=0,Q600&lt;&gt;""),Labels!$C$99,Labels!$C$92)</f>
        <v>Input Accepted</v>
      </c>
      <c r="Y598" s="9">
        <f t="shared" ref="Y598" si="6484">IF(H598="X",1,0)</f>
        <v>0</v>
      </c>
      <c r="Z598" s="9">
        <f>SUM(Y$7:Y598)</f>
        <v>0</v>
      </c>
      <c r="AA598" s="9" t="str">
        <f t="shared" ref="AA598" si="6485">Q599</f>
        <v>None</v>
      </c>
      <c r="AB598" s="9">
        <f t="shared" ref="AB598" si="6486">VLOOKUP(P599,$AI$2:$AN$5000,6,FALSE)</f>
        <v>21</v>
      </c>
      <c r="AC598" s="9" t="str">
        <f t="shared" ref="AC598" si="6487">Q600</f>
        <v/>
      </c>
      <c r="AD598" s="9">
        <f t="shared" ref="AD598" si="6488">IF(TRIM(F599)="",1,0)</f>
        <v>0</v>
      </c>
      <c r="AF598" s="346">
        <f t="shared" ref="AF598" si="6489">SUM($AD$7:$AD$5000)</f>
        <v>0</v>
      </c>
      <c r="AG598" s="9">
        <f>IF(AND(H598="X",C598=Labels!C640),1,0)</f>
        <v>0</v>
      </c>
      <c r="AI598" s="350" t="s">
        <v>2355</v>
      </c>
      <c r="AJ598" s="350">
        <v>1805131</v>
      </c>
      <c r="AK598" s="350">
        <v>5783195</v>
      </c>
      <c r="AL598" s="350">
        <v>2</v>
      </c>
      <c r="AM598" s="351">
        <v>2</v>
      </c>
      <c r="AN598" s="350">
        <v>21</v>
      </c>
      <c r="AO598" s="9">
        <v>1</v>
      </c>
      <c r="AP598" s="9">
        <v>0</v>
      </c>
      <c r="AQ598" s="9">
        <v>0</v>
      </c>
      <c r="AR598" s="9">
        <v>0</v>
      </c>
      <c r="AX598" s="9" t="s">
        <v>664</v>
      </c>
    </row>
    <row r="599" spans="1:50" ht="25.5">
      <c r="A599" s="211">
        <f t="shared" si="6346"/>
        <v>0</v>
      </c>
      <c r="B599" s="18" t="s">
        <v>1158</v>
      </c>
      <c r="C599" s="218" t="str">
        <f t="shared" ref="C599" si="6490">C598</f>
        <v>Minor Must</v>
      </c>
      <c r="D599" s="44" t="str">
        <f t="shared" ref="D599" si="6491">D598</f>
        <v>FV. 5.4.5</v>
      </c>
      <c r="E599" s="19" t="str">
        <f>Labels!$C$103</f>
        <v>Answer 1 / Comment</v>
      </c>
      <c r="F599" s="62" t="str">
        <f>$AI$539</f>
        <v>FV. 5.4.5 -Yes</v>
      </c>
      <c r="G599" s="46" t="s">
        <v>2826</v>
      </c>
      <c r="H599" s="20" t="str">
        <f t="shared" ref="H599:H600" si="6492">H598</f>
        <v/>
      </c>
      <c r="I599" s="20" t="str">
        <f t="shared" ref="I599:I600" si="6493">I598</f>
        <v/>
      </c>
      <c r="J599" s="20" t="str">
        <f t="shared" ref="J599:J600" si="6494">J598</f>
        <v/>
      </c>
      <c r="K599" s="20" t="str">
        <f t="shared" ref="K599:K600" si="6495">K598</f>
        <v>X</v>
      </c>
      <c r="L599" s="28" t="str">
        <f t="shared" ref="L599" si="6496">L598</f>
        <v/>
      </c>
      <c r="M599" s="21"/>
      <c r="N599" s="22" t="str">
        <f t="shared" ref="N599:N600" si="6497">LEFT(F599,FIND(" -",F599)-1)</f>
        <v>FV. 5.4.5</v>
      </c>
      <c r="O599" s="22" t="str">
        <f t="shared" ref="O599" si="6498">IF(ISERR(N599),D598,N599)</f>
        <v>FV. 5.4.5</v>
      </c>
      <c r="P599" s="22" t="str">
        <f t="shared" ref="P599:P600" si="6499">TRIM(F599&amp;"")</f>
        <v>FV. 5.4.5 -Yes</v>
      </c>
      <c r="Q599" s="22" t="str">
        <f t="shared" ref="Q599:Q600" si="6500">TRIM(G599&amp;"")</f>
        <v>None</v>
      </c>
      <c r="R599" s="9">
        <f t="shared" ref="R599:R600" si="6501">VLOOKUP(F599,$AI$2:$AM$5000,5,FALSE)</f>
        <v>2</v>
      </c>
      <c r="S599" s="9">
        <f t="shared" ref="S599:S600" si="6502">IF(ISNA(R599),0,R599)</f>
        <v>2</v>
      </c>
      <c r="T599" s="9">
        <f t="shared" ref="T599:T600" si="6503">VLOOKUP(F599,$AI$2:$AL$5000,4,FALSE)</f>
        <v>2</v>
      </c>
      <c r="U599" s="9">
        <f t="shared" ref="U599:U600" si="6504">IF(ISNA(T599),0,T599)</f>
        <v>2</v>
      </c>
      <c r="X599" s="9">
        <f t="shared" ref="X599:X600" si="6505">VLOOKUP(F599,$AI$2:$AL$5000,3,FALSE)</f>
        <v>5783136</v>
      </c>
      <c r="Y599" s="348"/>
      <c r="Z599" s="9">
        <f>SUM(Y$7:Y599)</f>
        <v>0</v>
      </c>
      <c r="AC599" s="349">
        <f t="shared" ref="AC599" si="6506">IF(ISNA(VLOOKUP(F599,$AI$2:$AS$5000,11,FALSE)),"", VLOOKUP(F599,$AI$2:$AS$5000,11,FALSE))</f>
        <v>0</v>
      </c>
      <c r="AI599" s="350" t="s">
        <v>2356</v>
      </c>
      <c r="AJ599" s="350">
        <v>1805132</v>
      </c>
      <c r="AK599" s="350">
        <v>5783200</v>
      </c>
      <c r="AL599" s="350">
        <v>0</v>
      </c>
      <c r="AM599" s="351">
        <v>6</v>
      </c>
      <c r="AN599" s="350">
        <v>21</v>
      </c>
      <c r="AO599" s="9">
        <v>1</v>
      </c>
      <c r="AP599" s="9">
        <v>0</v>
      </c>
      <c r="AQ599" s="9">
        <v>1</v>
      </c>
      <c r="AR599" s="9">
        <v>0</v>
      </c>
    </row>
    <row r="600" spans="1:50" ht="26.25" thickBot="1">
      <c r="A600" s="211">
        <f t="shared" si="6346"/>
        <v>0</v>
      </c>
      <c r="B600" s="23" t="str">
        <f t="shared" ref="B600:D600" si="6507">B598</f>
        <v>GGFV52FA</v>
      </c>
      <c r="C600" s="219" t="str">
        <f t="shared" si="6507"/>
        <v>Minor Must</v>
      </c>
      <c r="D600" s="45" t="str">
        <f t="shared" si="6507"/>
        <v>FV. 5.4.5</v>
      </c>
      <c r="E600" s="24" t="str">
        <f>Labels!$C$104</f>
        <v>Answer 2 / Evidence</v>
      </c>
      <c r="F600" s="221"/>
      <c r="G600" s="222"/>
      <c r="H600" s="25" t="str">
        <f t="shared" si="6492"/>
        <v/>
      </c>
      <c r="I600" s="25" t="str">
        <f t="shared" si="6493"/>
        <v/>
      </c>
      <c r="J600" s="25" t="str">
        <f t="shared" si="6494"/>
        <v/>
      </c>
      <c r="K600" s="25" t="str">
        <f t="shared" si="6495"/>
        <v>X</v>
      </c>
      <c r="L600" s="27" t="str">
        <f t="shared" ref="L600" si="6508">L598</f>
        <v/>
      </c>
      <c r="M600" s="21"/>
      <c r="N600" s="22" t="e">
        <f t="shared" si="6497"/>
        <v>#VALUE!</v>
      </c>
      <c r="O600" s="22" t="str">
        <f t="shared" ref="O600" si="6509">IF(ISERR(N600),D598,N600)</f>
        <v>FV. 5.4.5</v>
      </c>
      <c r="P600" s="22" t="str">
        <f t="shared" si="6499"/>
        <v/>
      </c>
      <c r="Q600" s="22" t="str">
        <f t="shared" si="6500"/>
        <v/>
      </c>
      <c r="R600" s="9" t="e">
        <f t="shared" si="6501"/>
        <v>#N/A</v>
      </c>
      <c r="S600" s="9">
        <f t="shared" si="6502"/>
        <v>0</v>
      </c>
      <c r="T600" s="9" t="e">
        <f t="shared" si="6503"/>
        <v>#N/A</v>
      </c>
      <c r="U600" s="9">
        <f t="shared" si="6504"/>
        <v>0</v>
      </c>
      <c r="V600" s="9">
        <f t="shared" ref="V600" si="6510">IF(U600=0,U599,U600)</f>
        <v>2</v>
      </c>
      <c r="W600" s="346">
        <v>2</v>
      </c>
      <c r="X600" s="9" t="e">
        <f t="shared" si="6505"/>
        <v>#N/A</v>
      </c>
      <c r="Y600" s="348"/>
      <c r="Z600" s="9">
        <f>SUM(Y$7:Y600)</f>
        <v>0</v>
      </c>
      <c r="AE600" s="9">
        <f t="shared" ref="AE600" si="6511">MIN(AH600,V600)</f>
        <v>2</v>
      </c>
      <c r="AH600" s="9">
        <v>2</v>
      </c>
      <c r="AI600" s="350" t="s">
        <v>2357</v>
      </c>
      <c r="AJ600" s="350">
        <v>1805132</v>
      </c>
      <c r="AK600" s="350">
        <v>5783199</v>
      </c>
      <c r="AL600" s="350">
        <v>0</v>
      </c>
      <c r="AM600" s="351">
        <v>5</v>
      </c>
      <c r="AN600" s="350">
        <v>21</v>
      </c>
      <c r="AO600" s="9">
        <v>0</v>
      </c>
      <c r="AP600" s="9">
        <v>1</v>
      </c>
      <c r="AQ600" s="9">
        <v>0</v>
      </c>
      <c r="AR600" s="9">
        <v>0</v>
      </c>
      <c r="AU600" s="9">
        <v>0</v>
      </c>
      <c r="AV600" s="9">
        <f>U599</f>
        <v>2</v>
      </c>
    </row>
    <row r="601" spans="1:50" ht="51">
      <c r="A601" s="211">
        <f t="shared" si="6346"/>
        <v>0</v>
      </c>
      <c r="B601" s="67" t="s">
        <v>1158</v>
      </c>
      <c r="C601" s="142" t="s">
        <v>1094</v>
      </c>
      <c r="D601" s="43" t="s">
        <v>2769</v>
      </c>
      <c r="E601" s="217" t="str">
        <f>Labels!$C$54</f>
        <v>Control Point</v>
      </c>
      <c r="F601" s="26" t="s">
        <v>2770</v>
      </c>
      <c r="G601" s="30" t="str">
        <f>IF(OR(ISERR(P602),ISERR(P603),ISERR(Q602),ISERR(Q603)),Labels!$C$94,Q601)</f>
        <v>Input Accepted</v>
      </c>
      <c r="H601" s="15" t="str">
        <f t="shared" ref="H601" si="6512">IF(F602&lt;&gt;"",IF(TRIM(VLOOKUP(F602,$AI$2:$AR$5000,8,FALSE))="1","X",""),"")</f>
        <v/>
      </c>
      <c r="I601" s="15" t="str">
        <f t="shared" ref="I601" si="6513">IF(F602&lt;&gt;"",IF(TRIM(VLOOKUP(F602,$AI$2:$AR$5000,9,FALSE))="1","X",""),"")</f>
        <v/>
      </c>
      <c r="J601" s="15" t="str">
        <f t="shared" ref="J601" si="6514">IF(TRIM(""&amp;G603)&lt;&gt;"","X","")</f>
        <v/>
      </c>
      <c r="K601" s="15" t="str">
        <f t="shared" ref="K601" si="6515">IF(TRIM(""&amp;G602)&lt;&gt;"","X","")</f>
        <v>X</v>
      </c>
      <c r="L601" s="31" t="str">
        <f>IF(G601&lt;&gt;Labels!$C$92,"X","")</f>
        <v/>
      </c>
      <c r="M601" s="16"/>
      <c r="N601" s="17">
        <v>1805111</v>
      </c>
      <c r="O601" s="17">
        <v>15573</v>
      </c>
      <c r="P601" s="17"/>
      <c r="Q601" s="22" t="str">
        <f>IF(F602="",Labels!$C$93,R601)</f>
        <v>Input Accepted</v>
      </c>
      <c r="R601" s="9" t="str">
        <f t="shared" ref="R601" si="6516"><![CDATA[IF(OR(O602&""<>D601&"",O603&""<>D601&""),"You are not allowed to copy cells in the answer column. Press Ctrl-z immediately to attempt to fix this error.",S601)]]></f>
        <v>Input Accepted</v>
      </c>
      <c r="S601" s="9" t="str">
        <f>IF(AND(OR(H601="X",S602=6,C601=Labels!$C$49,C601=Labels!$C$46,AX601="Y"),Q602=""),Labels!$C$95,T601)</f>
        <v>Input Accepted</v>
      </c>
      <c r="T601" s="345" t="str">
        <f>IF(OR(S603=6,AND(S603&gt;0,S602=6)),Labels!$C$96,IF(S603=1,Labels!$C$143,U601))</f>
        <v>Input Accepted</v>
      </c>
      <c r="U601" s="9" t="str">
        <f>IF(AND(S603&gt;0,U603&lt;=U602),Labels!C$97,V601)</f>
        <v>Input Accepted</v>
      </c>
      <c r="V601" s="9" t="str">
        <f>IF(AND(S603&gt;0,Q603=""),Labels!$C$98,W601)</f>
        <v>Input Accepted</v>
      </c>
      <c r="W601" s="9" t="str">
        <f>IF(AND(S603=0,Q603&lt;&gt;""),Labels!$C$99,Labels!$C$92)</f>
        <v>Input Accepted</v>
      </c>
      <c r="Y601" s="9">
        <f t="shared" ref="Y601" si="6517">IF(H601="X",1,0)</f>
        <v>0</v>
      </c>
      <c r="Z601" s="9">
        <f>SUM(Y$7:Y601)</f>
        <v>0</v>
      </c>
      <c r="AA601" s="9" t="str">
        <f t="shared" ref="AA601" si="6518">Q602</f>
        <v>None</v>
      </c>
      <c r="AB601" s="9">
        <f t="shared" ref="AB601" si="6519">VLOOKUP(P602,$AI$2:$AN$5000,6,FALSE)</f>
        <v>21</v>
      </c>
      <c r="AC601" s="9" t="str">
        <f t="shared" ref="AC601" si="6520">Q603</f>
        <v/>
      </c>
      <c r="AD601" s="9">
        <f t="shared" ref="AD601" si="6521">IF(TRIM(F602)="",1,0)</f>
        <v>0</v>
      </c>
      <c r="AF601" s="346">
        <f t="shared" ref="AF601" si="6522">SUM($AD$7:$AD$5000)</f>
        <v>0</v>
      </c>
      <c r="AG601" s="9">
        <f>IF(AND(H601="X",C601=Labels!C643),1,0)</f>
        <v>0</v>
      </c>
      <c r="AI601" s="350" t="s">
        <v>2358</v>
      </c>
      <c r="AJ601" s="350">
        <v>1805132</v>
      </c>
      <c r="AK601" s="350">
        <v>5783198</v>
      </c>
      <c r="AL601" s="350">
        <v>2</v>
      </c>
      <c r="AM601" s="351">
        <v>2</v>
      </c>
      <c r="AN601" s="350">
        <v>21</v>
      </c>
      <c r="AO601" s="9">
        <v>1</v>
      </c>
      <c r="AP601" s="9">
        <v>0</v>
      </c>
      <c r="AQ601" s="9">
        <v>0</v>
      </c>
      <c r="AR601" s="9">
        <v>0</v>
      </c>
      <c r="AX601" s="9" t="s">
        <v>664</v>
      </c>
    </row>
    <row r="602" spans="1:50" ht="25.5">
      <c r="A602" s="211">
        <f t="shared" si="6346"/>
        <v>0</v>
      </c>
      <c r="B602" s="18" t="s">
        <v>1158</v>
      </c>
      <c r="C602" s="218" t="str">
        <f t="shared" ref="C602" si="6523">C601</f>
        <v>Minor Must</v>
      </c>
      <c r="D602" s="44" t="str">
        <f t="shared" ref="D602" si="6524">D601</f>
        <v>FV. 5.4.6</v>
      </c>
      <c r="E602" s="19" t="str">
        <f>Labels!$C$103</f>
        <v>Answer 1 / Comment</v>
      </c>
      <c r="F602" s="62" t="str">
        <f>$AI$542</f>
        <v>FV. 5.4.6 -Yes</v>
      </c>
      <c r="G602" s="46" t="s">
        <v>2826</v>
      </c>
      <c r="H602" s="20" t="str">
        <f t="shared" ref="H602:H603" si="6525">H601</f>
        <v/>
      </c>
      <c r="I602" s="20" t="str">
        <f t="shared" ref="I602:I603" si="6526">I601</f>
        <v/>
      </c>
      <c r="J602" s="20" t="str">
        <f t="shared" ref="J602:J603" si="6527">J601</f>
        <v/>
      </c>
      <c r="K602" s="20" t="str">
        <f t="shared" ref="K602:K603" si="6528">K601</f>
        <v>X</v>
      </c>
      <c r="L602" s="28" t="str">
        <f t="shared" ref="L602" si="6529">L601</f>
        <v/>
      </c>
      <c r="M602" s="21"/>
      <c r="N602" s="22" t="str">
        <f t="shared" ref="N602:N603" si="6530">LEFT(F602,FIND(" -",F602)-1)</f>
        <v>FV. 5.4.6</v>
      </c>
      <c r="O602" s="22" t="str">
        <f t="shared" ref="O602" si="6531">IF(ISERR(N602),D601,N602)</f>
        <v>FV. 5.4.6</v>
      </c>
      <c r="P602" s="22" t="str">
        <f t="shared" ref="P602:P603" si="6532">TRIM(F602&amp;"")</f>
        <v>FV. 5.4.6 -Yes</v>
      </c>
      <c r="Q602" s="22" t="str">
        <f t="shared" ref="Q602:Q603" si="6533">TRIM(G602&amp;"")</f>
        <v>None</v>
      </c>
      <c r="R602" s="9">
        <f t="shared" ref="R602:R603" si="6534">VLOOKUP(F602,$AI$2:$AM$5000,5,FALSE)</f>
        <v>2</v>
      </c>
      <c r="S602" s="9">
        <f t="shared" ref="S602:S603" si="6535">IF(ISNA(R602),0,R602)</f>
        <v>2</v>
      </c>
      <c r="T602" s="9">
        <f t="shared" ref="T602:T603" si="6536">VLOOKUP(F602,$AI$2:$AL$5000,4,FALSE)</f>
        <v>2</v>
      </c>
      <c r="U602" s="9">
        <f t="shared" ref="U602:U603" si="6537">IF(ISNA(T602),0,T602)</f>
        <v>2</v>
      </c>
      <c r="X602" s="9">
        <f t="shared" ref="X602:X603" si="6538">VLOOKUP(F602,$AI$2:$AL$5000,3,FALSE)</f>
        <v>5783139</v>
      </c>
      <c r="Y602" s="348"/>
      <c r="Z602" s="9">
        <f>SUM(Y$7:Y602)</f>
        <v>0</v>
      </c>
      <c r="AC602" s="349">
        <f t="shared" ref="AC602" si="6539">IF(ISNA(VLOOKUP(F602,$AI$2:$AS$5000,11,FALSE)),"", VLOOKUP(F602,$AI$2:$AS$5000,11,FALSE))</f>
        <v>0</v>
      </c>
      <c r="AI602" s="350" t="s">
        <v>2359</v>
      </c>
      <c r="AJ602" s="350">
        <v>1805091</v>
      </c>
      <c r="AK602" s="350">
        <v>5783084</v>
      </c>
      <c r="AL602" s="350">
        <v>0</v>
      </c>
      <c r="AM602" s="351">
        <v>6</v>
      </c>
      <c r="AN602" s="350">
        <v>21</v>
      </c>
      <c r="AO602" s="9">
        <v>1</v>
      </c>
      <c r="AP602" s="9">
        <v>0</v>
      </c>
      <c r="AQ602" s="9">
        <v>1</v>
      </c>
      <c r="AR602" s="9">
        <v>0</v>
      </c>
    </row>
    <row r="603" spans="1:50" ht="26.25" thickBot="1">
      <c r="A603" s="211">
        <f t="shared" si="6346"/>
        <v>0</v>
      </c>
      <c r="B603" s="23" t="str">
        <f t="shared" ref="B603:D603" si="6540">B601</f>
        <v>GGFV52FA</v>
      </c>
      <c r="C603" s="219" t="str">
        <f t="shared" si="6540"/>
        <v>Minor Must</v>
      </c>
      <c r="D603" s="45" t="str">
        <f t="shared" si="6540"/>
        <v>FV. 5.4.6</v>
      </c>
      <c r="E603" s="24" t="str">
        <f>Labels!$C$104</f>
        <v>Answer 2 / Evidence</v>
      </c>
      <c r="F603" s="221"/>
      <c r="G603" s="222"/>
      <c r="H603" s="25" t="str">
        <f t="shared" si="6525"/>
        <v/>
      </c>
      <c r="I603" s="25" t="str">
        <f t="shared" si="6526"/>
        <v/>
      </c>
      <c r="J603" s="25" t="str">
        <f t="shared" si="6527"/>
        <v/>
      </c>
      <c r="K603" s="25" t="str">
        <f t="shared" si="6528"/>
        <v>X</v>
      </c>
      <c r="L603" s="27" t="str">
        <f t="shared" ref="L603" si="6541">L601</f>
        <v/>
      </c>
      <c r="M603" s="21"/>
      <c r="N603" s="22" t="e">
        <f t="shared" si="6530"/>
        <v>#VALUE!</v>
      </c>
      <c r="O603" s="22" t="str">
        <f t="shared" ref="O603" si="6542">IF(ISERR(N603),D601,N603)</f>
        <v>FV. 5.4.6</v>
      </c>
      <c r="P603" s="22" t="str">
        <f t="shared" si="6532"/>
        <v/>
      </c>
      <c r="Q603" s="22" t="str">
        <f t="shared" si="6533"/>
        <v/>
      </c>
      <c r="R603" s="9" t="e">
        <f t="shared" si="6534"/>
        <v>#N/A</v>
      </c>
      <c r="S603" s="9">
        <f t="shared" si="6535"/>
        <v>0</v>
      </c>
      <c r="T603" s="9" t="e">
        <f t="shared" si="6536"/>
        <v>#N/A</v>
      </c>
      <c r="U603" s="9">
        <f t="shared" si="6537"/>
        <v>0</v>
      </c>
      <c r="V603" s="9">
        <f t="shared" ref="V603" si="6543">IF(U603=0,U602,U603)</f>
        <v>2</v>
      </c>
      <c r="W603" s="346">
        <v>2</v>
      </c>
      <c r="X603" s="9" t="e">
        <f t="shared" si="6538"/>
        <v>#N/A</v>
      </c>
      <c r="Y603" s="348"/>
      <c r="Z603" s="9">
        <f>SUM(Y$7:Y603)</f>
        <v>0</v>
      </c>
      <c r="AE603" s="9">
        <f t="shared" ref="AE603" si="6544">MIN(AH603,V603)</f>
        <v>2</v>
      </c>
      <c r="AH603" s="9">
        <v>2</v>
      </c>
      <c r="AI603" s="350" t="s">
        <v>2360</v>
      </c>
      <c r="AJ603" s="350">
        <v>1805091</v>
      </c>
      <c r="AK603" s="350">
        <v>5783083</v>
      </c>
      <c r="AL603" s="350">
        <v>0</v>
      </c>
      <c r="AM603" s="351">
        <v>5</v>
      </c>
      <c r="AN603" s="350">
        <v>21</v>
      </c>
      <c r="AO603" s="9">
        <v>0</v>
      </c>
      <c r="AP603" s="9">
        <v>1</v>
      </c>
      <c r="AQ603" s="9">
        <v>0</v>
      </c>
      <c r="AR603" s="9">
        <v>0</v>
      </c>
      <c r="AU603" s="9">
        <v>0</v>
      </c>
      <c r="AV603" s="9">
        <f>U602</f>
        <v>2</v>
      </c>
    </row>
    <row r="604" spans="1:50" ht="51">
      <c r="A604" s="211">
        <f t="shared" si="6346"/>
        <v>0</v>
      </c>
      <c r="B604" s="67" t="s">
        <v>1158</v>
      </c>
      <c r="C604" s="142" t="s">
        <v>407</v>
      </c>
      <c r="D604" s="43" t="s">
        <v>2771</v>
      </c>
      <c r="E604" s="217" t="str">
        <f>Labels!$C$54</f>
        <v>Control Point</v>
      </c>
      <c r="F604" s="26" t="s">
        <v>2772</v>
      </c>
      <c r="G604" s="30" t="str">
        <f>IF(OR(ISERR(P605),ISERR(P606),ISERR(Q605),ISERR(Q606)),Labels!$C$94,Q604)</f>
        <v>Input Accepted</v>
      </c>
      <c r="H604" s="15" t="str">
        <f t="shared" ref="H604" si="6545">IF(F605&lt;&gt;"",IF(TRIM(VLOOKUP(F605,$AI$2:$AR$5000,8,FALSE))="1","X",""),"")</f>
        <v/>
      </c>
      <c r="I604" s="15" t="str">
        <f t="shared" ref="I604" si="6546">IF(F605&lt;&gt;"",IF(TRIM(VLOOKUP(F605,$AI$2:$AR$5000,9,FALSE))="1","X",""),"")</f>
        <v/>
      </c>
      <c r="J604" s="15" t="str">
        <f t="shared" ref="J604" si="6547">IF(TRIM(""&amp;G606)&lt;&gt;"","X","")</f>
        <v/>
      </c>
      <c r="K604" s="15" t="str">
        <f t="shared" ref="K604" si="6548">IF(TRIM(""&amp;G605)&lt;&gt;"","X","")</f>
        <v>X</v>
      </c>
      <c r="L604" s="31" t="str">
        <f>IF(G604&lt;&gt;Labels!$C$92,"X","")</f>
        <v/>
      </c>
      <c r="M604" s="16"/>
      <c r="N604" s="17">
        <v>1805112</v>
      </c>
      <c r="O604" s="17">
        <v>15573</v>
      </c>
      <c r="P604" s="17"/>
      <c r="Q604" s="22" t="str">
        <f>IF(F605="",Labels!$C$93,R604)</f>
        <v>Input Accepted</v>
      </c>
      <c r="R604" s="9" t="str">
        <f t="shared" ref="R604" si="6549"><![CDATA[IF(OR(O605&""<>D604&"",O606&""<>D604&""),"You are not allowed to copy cells in the answer column. Press Ctrl-z immediately to attempt to fix this error.",S604)]]></f>
        <v>Input Accepted</v>
      </c>
      <c r="S604" s="9" t="str">
        <f>IF(AND(OR(H604="X",S605=6,C604=Labels!$C$49,C604=Labels!$C$46,AX604="Y"),Q605=""),Labels!$C$95,T604)</f>
        <v>Input Accepted</v>
      </c>
      <c r="T604" s="345" t="str">
        <f>IF(OR(S606=6,AND(S606&gt;0,S605=6)),Labels!$C$96,IF(S606=1,Labels!$C$143,U604))</f>
        <v>Input Accepted</v>
      </c>
      <c r="U604" s="9" t="str">
        <f>IF(AND(S606&gt;0,U606&lt;=U605),Labels!C$97,V604)</f>
        <v>Input Accepted</v>
      </c>
      <c r="V604" s="9" t="str">
        <f>IF(AND(S606&gt;0,Q606=""),Labels!$C$98,W604)</f>
        <v>Input Accepted</v>
      </c>
      <c r="W604" s="9" t="str">
        <f>IF(AND(S606=0,Q606&lt;&gt;""),Labels!$C$99,Labels!$C$92)</f>
        <v>Input Accepted</v>
      </c>
      <c r="Y604" s="9">
        <f t="shared" ref="Y604" si="6550">IF(H604="X",1,0)</f>
        <v>0</v>
      </c>
      <c r="Z604" s="9">
        <f>SUM(Y$7:Y604)</f>
        <v>0</v>
      </c>
      <c r="AA604" s="9" t="str">
        <f t="shared" ref="AA604" si="6551">Q605</f>
        <v>None</v>
      </c>
      <c r="AB604" s="9">
        <f t="shared" ref="AB604" si="6552">VLOOKUP(P605,$AI$2:$AN$5000,6,FALSE)</f>
        <v>21</v>
      </c>
      <c r="AC604" s="9" t="str">
        <f t="shared" ref="AC604" si="6553">Q606</f>
        <v/>
      </c>
      <c r="AD604" s="9">
        <f t="shared" ref="AD604" si="6554">IF(TRIM(F605)="",1,0)</f>
        <v>0</v>
      </c>
      <c r="AF604" s="346">
        <f t="shared" ref="AF604" si="6555">SUM($AD$7:$AD$5000)</f>
        <v>0</v>
      </c>
      <c r="AG604" s="9">
        <f>IF(AND(H604="X",C604=Labels!C646),1,0)</f>
        <v>0</v>
      </c>
      <c r="AI604" s="350" t="s">
        <v>2361</v>
      </c>
      <c r="AJ604" s="350">
        <v>1805091</v>
      </c>
      <c r="AK604" s="350">
        <v>5783082</v>
      </c>
      <c r="AL604" s="350">
        <v>2</v>
      </c>
      <c r="AM604" s="351">
        <v>2</v>
      </c>
      <c r="AN604" s="350">
        <v>21</v>
      </c>
      <c r="AO604" s="9">
        <v>1</v>
      </c>
      <c r="AP604" s="9">
        <v>0</v>
      </c>
      <c r="AQ604" s="9">
        <v>0</v>
      </c>
      <c r="AR604" s="9">
        <v>0</v>
      </c>
      <c r="AX604" s="9" t="s">
        <v>664</v>
      </c>
    </row>
    <row r="605" spans="1:50" ht="25.5">
      <c r="A605" s="211">
        <f t="shared" si="6346"/>
        <v>0</v>
      </c>
      <c r="B605" s="18" t="s">
        <v>1158</v>
      </c>
      <c r="C605" s="218" t="str">
        <f t="shared" ref="C605" si="6556">C604</f>
        <v>Recommended</v>
      </c>
      <c r="D605" s="44" t="str">
        <f t="shared" ref="D605" si="6557">D604</f>
        <v>FV. 5.4.7</v>
      </c>
      <c r="E605" s="19" t="str">
        <f>Labels!$C$103</f>
        <v>Answer 1 / Comment</v>
      </c>
      <c r="F605" s="62" t="str">
        <f>$AI$545</f>
        <v>FV. 5.4.7 -Yes</v>
      </c>
      <c r="G605" s="46" t="s">
        <v>2826</v>
      </c>
      <c r="H605" s="20" t="str">
        <f t="shared" ref="H605:H606" si="6558">H604</f>
        <v/>
      </c>
      <c r="I605" s="20" t="str">
        <f t="shared" ref="I605:I606" si="6559">I604</f>
        <v/>
      </c>
      <c r="J605" s="20" t="str">
        <f t="shared" ref="J605:J606" si="6560">J604</f>
        <v/>
      </c>
      <c r="K605" s="20" t="str">
        <f t="shared" ref="K605:K606" si="6561">K604</f>
        <v>X</v>
      </c>
      <c r="L605" s="28" t="str">
        <f t="shared" ref="L605" si="6562">L604</f>
        <v/>
      </c>
      <c r="M605" s="21"/>
      <c r="N605" s="22" t="str">
        <f t="shared" ref="N605:N606" si="6563">LEFT(F605,FIND(" -",F605)-1)</f>
        <v>FV. 5.4.7</v>
      </c>
      <c r="O605" s="22" t="str">
        <f t="shared" ref="O605" si="6564">IF(ISERR(N605),D604,N605)</f>
        <v>FV. 5.4.7</v>
      </c>
      <c r="P605" s="22" t="str">
        <f t="shared" ref="P605:P606" si="6565">TRIM(F605&amp;"")</f>
        <v>FV. 5.4.7 -Yes</v>
      </c>
      <c r="Q605" s="22" t="str">
        <f t="shared" ref="Q605:Q606" si="6566">TRIM(G605&amp;"")</f>
        <v>None</v>
      </c>
      <c r="R605" s="9">
        <f t="shared" ref="R605:R606" si="6567">VLOOKUP(F605,$AI$2:$AM$5000,5,FALSE)</f>
        <v>2</v>
      </c>
      <c r="S605" s="9">
        <f t="shared" ref="S605:S606" si="6568">IF(ISNA(R605),0,R605)</f>
        <v>2</v>
      </c>
      <c r="T605" s="9">
        <f t="shared" ref="T605:T606" si="6569">VLOOKUP(F605,$AI$2:$AL$5000,4,FALSE)</f>
        <v>2</v>
      </c>
      <c r="U605" s="9">
        <f t="shared" ref="U605:U606" si="6570">IF(ISNA(T605),0,T605)</f>
        <v>2</v>
      </c>
      <c r="X605" s="9">
        <f t="shared" ref="X605:X606" si="6571">VLOOKUP(F605,$AI$2:$AL$5000,3,FALSE)</f>
        <v>5783142</v>
      </c>
      <c r="Y605" s="348"/>
      <c r="Z605" s="9">
        <f>SUM(Y$7:Y605)</f>
        <v>0</v>
      </c>
      <c r="AC605" s="349">
        <f t="shared" ref="AC605" si="6572">IF(ISNA(VLOOKUP(F605,$AI$2:$AS$5000,11,FALSE)),"", VLOOKUP(F605,$AI$2:$AS$5000,11,FALSE))</f>
        <v>0</v>
      </c>
      <c r="AI605" s="350" t="s">
        <v>2362</v>
      </c>
      <c r="AJ605" s="350">
        <v>1805092</v>
      </c>
      <c r="AK605" s="350">
        <v>5783087</v>
      </c>
      <c r="AL605" s="350">
        <v>0</v>
      </c>
      <c r="AM605" s="351">
        <v>6</v>
      </c>
      <c r="AN605" s="350">
        <v>21</v>
      </c>
      <c r="AO605" s="9">
        <v>1</v>
      </c>
      <c r="AP605" s="9">
        <v>0</v>
      </c>
      <c r="AQ605" s="9">
        <v>1</v>
      </c>
      <c r="AR605" s="9">
        <v>0</v>
      </c>
    </row>
    <row r="606" spans="1:50" ht="26.25" thickBot="1">
      <c r="A606" s="211">
        <f t="shared" si="6346"/>
        <v>0</v>
      </c>
      <c r="B606" s="23" t="str">
        <f t="shared" ref="B606:D606" si="6573">B604</f>
        <v>GGFV52FA</v>
      </c>
      <c r="C606" s="219" t="str">
        <f t="shared" si="6573"/>
        <v>Recommended</v>
      </c>
      <c r="D606" s="45" t="str">
        <f t="shared" si="6573"/>
        <v>FV. 5.4.7</v>
      </c>
      <c r="E606" s="24" t="str">
        <f>Labels!$C$104</f>
        <v>Answer 2 / Evidence</v>
      </c>
      <c r="F606" s="221"/>
      <c r="G606" s="222"/>
      <c r="H606" s="25" t="str">
        <f t="shared" si="6558"/>
        <v/>
      </c>
      <c r="I606" s="25" t="str">
        <f t="shared" si="6559"/>
        <v/>
      </c>
      <c r="J606" s="25" t="str">
        <f t="shared" si="6560"/>
        <v/>
      </c>
      <c r="K606" s="25" t="str">
        <f t="shared" si="6561"/>
        <v>X</v>
      </c>
      <c r="L606" s="27" t="str">
        <f t="shared" ref="L606" si="6574">L604</f>
        <v/>
      </c>
      <c r="M606" s="21"/>
      <c r="N606" s="22" t="e">
        <f t="shared" si="6563"/>
        <v>#VALUE!</v>
      </c>
      <c r="O606" s="22" t="str">
        <f t="shared" ref="O606" si="6575">IF(ISERR(N606),D604,N606)</f>
        <v>FV. 5.4.7</v>
      </c>
      <c r="P606" s="22" t="str">
        <f t="shared" si="6565"/>
        <v/>
      </c>
      <c r="Q606" s="22" t="str">
        <f t="shared" si="6566"/>
        <v/>
      </c>
      <c r="R606" s="9" t="e">
        <f t="shared" si="6567"/>
        <v>#N/A</v>
      </c>
      <c r="S606" s="9">
        <f t="shared" si="6568"/>
        <v>0</v>
      </c>
      <c r="T606" s="9" t="e">
        <f t="shared" si="6569"/>
        <v>#N/A</v>
      </c>
      <c r="U606" s="9">
        <f t="shared" si="6570"/>
        <v>0</v>
      </c>
      <c r="V606" s="9">
        <f t="shared" ref="V606" si="6576">IF(U606=0,U605,U606)</f>
        <v>2</v>
      </c>
      <c r="W606" s="346">
        <v>2</v>
      </c>
      <c r="X606" s="9" t="e">
        <f t="shared" si="6571"/>
        <v>#N/A</v>
      </c>
      <c r="Y606" s="348"/>
      <c r="Z606" s="9">
        <f>SUM(Y$7:Y606)</f>
        <v>0</v>
      </c>
      <c r="AE606" s="9">
        <f t="shared" ref="AE606" si="6577">MIN(AH606,V606)</f>
        <v>2</v>
      </c>
      <c r="AH606" s="9">
        <v>2</v>
      </c>
      <c r="AI606" s="350" t="s">
        <v>2363</v>
      </c>
      <c r="AJ606" s="350">
        <v>1805092</v>
      </c>
      <c r="AK606" s="350">
        <v>5783086</v>
      </c>
      <c r="AL606" s="350">
        <v>0</v>
      </c>
      <c r="AM606" s="351">
        <v>5</v>
      </c>
      <c r="AN606" s="350">
        <v>21</v>
      </c>
      <c r="AO606" s="9">
        <v>0</v>
      </c>
      <c r="AP606" s="9">
        <v>1</v>
      </c>
      <c r="AQ606" s="9">
        <v>0</v>
      </c>
      <c r="AR606" s="9">
        <v>0</v>
      </c>
      <c r="AU606" s="9">
        <v>0</v>
      </c>
      <c r="AV606" s="9">
        <f>U605</f>
        <v>2</v>
      </c>
    </row>
    <row r="607" spans="1:50" ht="51">
      <c r="A607" s="211">
        <f t="shared" si="6346"/>
        <v>0</v>
      </c>
      <c r="B607" s="67" t="s">
        <v>1158</v>
      </c>
      <c r="C607" s="142" t="s">
        <v>1093</v>
      </c>
      <c r="D607" s="43" t="s">
        <v>2773</v>
      </c>
      <c r="E607" s="217" t="str">
        <f>Labels!$C$54</f>
        <v>Control Point</v>
      </c>
      <c r="F607" s="26" t="s">
        <v>2774</v>
      </c>
      <c r="G607" s="30" t="str">
        <f>IF(OR(ISERR(P608),ISERR(P609),ISERR(Q608),ISERR(Q609)),Labels!$C$94,Q607)</f>
        <v>Input Accepted</v>
      </c>
      <c r="H607" s="15" t="str">
        <f t="shared" ref="H607" si="6578">IF(F608&lt;&gt;"",IF(TRIM(VLOOKUP(F608,$AI$2:$AR$5000,8,FALSE))="1","X",""),"")</f>
        <v/>
      </c>
      <c r="I607" s="15" t="str">
        <f t="shared" ref="I607" si="6579">IF(F608&lt;&gt;"",IF(TRIM(VLOOKUP(F608,$AI$2:$AR$5000,9,FALSE))="1","X",""),"")</f>
        <v/>
      </c>
      <c r="J607" s="15" t="str">
        <f t="shared" ref="J607" si="6580">IF(TRIM(""&amp;G609)&lt;&gt;"","X","")</f>
        <v/>
      </c>
      <c r="K607" s="15" t="str">
        <f t="shared" ref="K607" si="6581">IF(TRIM(""&amp;G608)&lt;&gt;"","X","")</f>
        <v>X</v>
      </c>
      <c r="L607" s="31" t="str">
        <f>IF(G607&lt;&gt;Labels!$C$92,"X","")</f>
        <v/>
      </c>
      <c r="M607" s="16"/>
      <c r="N607" s="17">
        <v>1805113</v>
      </c>
      <c r="O607" s="17">
        <v>15573</v>
      </c>
      <c r="P607" s="17"/>
      <c r="Q607" s="22" t="str">
        <f>IF(F608="",Labels!$C$93,R607)</f>
        <v>Input Accepted</v>
      </c>
      <c r="R607" s="9" t="str">
        <f t="shared" ref="R607" si="6582"><![CDATA[IF(OR(O608&""<>D607&"",O609&""<>D607&""),"You are not allowed to copy cells in the answer column. Press Ctrl-z immediately to attempt to fix this error.",S607)]]></f>
        <v>Input Accepted</v>
      </c>
      <c r="S607" s="9" t="str">
        <f>IF(AND(OR(H607="X",S608=6,C607=Labels!$C$49,C607=Labels!$C$46,AX607="Y"),Q608=""),Labels!$C$95,T607)</f>
        <v>Input Accepted</v>
      </c>
      <c r="T607" s="345" t="str">
        <f>IF(OR(S609=6,AND(S609&gt;0,S608=6)),Labels!$C$96,IF(S609=1,Labels!$C$143,U607))</f>
        <v>Input Accepted</v>
      </c>
      <c r="U607" s="9" t="str">
        <f>IF(AND(S609&gt;0,U609&lt;=U608),Labels!C$97,V607)</f>
        <v>Input Accepted</v>
      </c>
      <c r="V607" s="9" t="str">
        <f>IF(AND(S609&gt;0,Q609=""),Labels!$C$98,W607)</f>
        <v>Input Accepted</v>
      </c>
      <c r="W607" s="9" t="str">
        <f>IF(AND(S609=0,Q609&lt;&gt;""),Labels!$C$99,Labels!$C$92)</f>
        <v>Input Accepted</v>
      </c>
      <c r="Y607" s="9">
        <f t="shared" ref="Y607" si="6583">IF(H607="X",1,0)</f>
        <v>0</v>
      </c>
      <c r="Z607" s="9">
        <f>SUM(Y$7:Y607)</f>
        <v>0</v>
      </c>
      <c r="AA607" s="9" t="str">
        <f t="shared" ref="AA607" si="6584">Q608</f>
        <v>None</v>
      </c>
      <c r="AB607" s="9">
        <f t="shared" ref="AB607" si="6585">VLOOKUP(P608,$AI$2:$AN$5000,6,FALSE)</f>
        <v>21</v>
      </c>
      <c r="AC607" s="9" t="str">
        <f t="shared" ref="AC607" si="6586">Q609</f>
        <v/>
      </c>
      <c r="AD607" s="9">
        <f t="shared" ref="AD607" si="6587">IF(TRIM(F608)="",1,0)</f>
        <v>0</v>
      </c>
      <c r="AF607" s="346">
        <f t="shared" ref="AF607" si="6588">SUM($AD$7:$AD$5000)</f>
        <v>0</v>
      </c>
      <c r="AG607" s="9">
        <f>IF(AND(H607="X",C607=Labels!C649),1,0)</f>
        <v>0</v>
      </c>
      <c r="AI607" s="350" t="s">
        <v>2364</v>
      </c>
      <c r="AJ607" s="350">
        <v>1805092</v>
      </c>
      <c r="AK607" s="350">
        <v>5783085</v>
      </c>
      <c r="AL607" s="350">
        <v>2</v>
      </c>
      <c r="AM607" s="351">
        <v>2</v>
      </c>
      <c r="AN607" s="350">
        <v>21</v>
      </c>
      <c r="AO607" s="9">
        <v>1</v>
      </c>
      <c r="AP607" s="9">
        <v>0</v>
      </c>
      <c r="AQ607" s="9">
        <v>0</v>
      </c>
      <c r="AR607" s="9">
        <v>0</v>
      </c>
      <c r="AX607" s="9" t="s">
        <v>664</v>
      </c>
    </row>
    <row r="608" spans="1:50" ht="25.5">
      <c r="A608" s="211">
        <f t="shared" si="6346"/>
        <v>0</v>
      </c>
      <c r="B608" s="18" t="s">
        <v>1158</v>
      </c>
      <c r="C608" s="218" t="str">
        <f t="shared" ref="C608" si="6589">C607</f>
        <v>Major Must</v>
      </c>
      <c r="D608" s="44" t="str">
        <f t="shared" ref="D608" si="6590">D607</f>
        <v>FV. 5.4.8</v>
      </c>
      <c r="E608" s="19" t="str">
        <f>Labels!$C$103</f>
        <v>Answer 1 / Comment</v>
      </c>
      <c r="F608" s="62" t="str">
        <f>$AI$548</f>
        <v>FV. 5.4.8 -Yes</v>
      </c>
      <c r="G608" s="46" t="s">
        <v>2826</v>
      </c>
      <c r="H608" s="20" t="str">
        <f t="shared" ref="H608:H609" si="6591">H607</f>
        <v/>
      </c>
      <c r="I608" s="20" t="str">
        <f t="shared" ref="I608:I609" si="6592">I607</f>
        <v/>
      </c>
      <c r="J608" s="20" t="str">
        <f t="shared" ref="J608:J609" si="6593">J607</f>
        <v/>
      </c>
      <c r="K608" s="20" t="str">
        <f t="shared" ref="K608:K609" si="6594">K607</f>
        <v>X</v>
      </c>
      <c r="L608" s="28" t="str">
        <f t="shared" ref="L608" si="6595">L607</f>
        <v/>
      </c>
      <c r="M608" s="21"/>
      <c r="N608" s="22" t="str">
        <f t="shared" ref="N608:N609" si="6596">LEFT(F608,FIND(" -",F608)-1)</f>
        <v>FV. 5.4.8</v>
      </c>
      <c r="O608" s="22" t="str">
        <f t="shared" ref="O608" si="6597">IF(ISERR(N608),D607,N608)</f>
        <v>FV. 5.4.8</v>
      </c>
      <c r="P608" s="22" t="str">
        <f t="shared" ref="P608:P609" si="6598">TRIM(F608&amp;"")</f>
        <v>FV. 5.4.8 -Yes</v>
      </c>
      <c r="Q608" s="22" t="str">
        <f t="shared" ref="Q608:Q609" si="6599">TRIM(G608&amp;"")</f>
        <v>None</v>
      </c>
      <c r="R608" s="9">
        <f t="shared" ref="R608:R609" si="6600">VLOOKUP(F608,$AI$2:$AM$5000,5,FALSE)</f>
        <v>2</v>
      </c>
      <c r="S608" s="9">
        <f t="shared" ref="S608:S609" si="6601">IF(ISNA(R608),0,R608)</f>
        <v>2</v>
      </c>
      <c r="T608" s="9">
        <f t="shared" ref="T608:T609" si="6602">VLOOKUP(F608,$AI$2:$AL$5000,4,FALSE)</f>
        <v>2</v>
      </c>
      <c r="U608" s="9">
        <f t="shared" ref="U608:U609" si="6603">IF(ISNA(T608),0,T608)</f>
        <v>2</v>
      </c>
      <c r="X608" s="9">
        <f t="shared" ref="X608:X609" si="6604">VLOOKUP(F608,$AI$2:$AL$5000,3,FALSE)</f>
        <v>5783145</v>
      </c>
      <c r="Y608" s="348"/>
      <c r="Z608" s="9">
        <f>SUM(Y$7:Y608)</f>
        <v>0</v>
      </c>
      <c r="AC608" s="349">
        <f t="shared" ref="AC608" si="6605">IF(ISNA(VLOOKUP(F608,$AI$2:$AS$5000,11,FALSE)),"", VLOOKUP(F608,$AI$2:$AS$5000,11,FALSE))</f>
        <v>0</v>
      </c>
      <c r="AI608" s="350" t="s">
        <v>2365</v>
      </c>
      <c r="AJ608" s="350">
        <v>1875360</v>
      </c>
      <c r="AK608" s="350">
        <v>6027752</v>
      </c>
      <c r="AL608" s="350">
        <v>0</v>
      </c>
      <c r="AM608" s="351">
        <v>2</v>
      </c>
      <c r="AN608" s="350">
        <v>21</v>
      </c>
      <c r="AO608" s="9">
        <v>1</v>
      </c>
      <c r="AP608" s="9">
        <v>0</v>
      </c>
      <c r="AQ608" s="9">
        <v>0</v>
      </c>
      <c r="AR608" s="9">
        <v>0</v>
      </c>
    </row>
    <row r="609" spans="1:50" ht="26.25" thickBot="1">
      <c r="A609" s="211">
        <f t="shared" si="6346"/>
        <v>0</v>
      </c>
      <c r="B609" s="23" t="str">
        <f t="shared" ref="B609:D609" si="6606">B607</f>
        <v>GGFV52FA</v>
      </c>
      <c r="C609" s="219" t="str">
        <f t="shared" si="6606"/>
        <v>Major Must</v>
      </c>
      <c r="D609" s="45" t="str">
        <f t="shared" si="6606"/>
        <v>FV. 5.4.8</v>
      </c>
      <c r="E609" s="24" t="str">
        <f>Labels!$C$104</f>
        <v>Answer 2 / Evidence</v>
      </c>
      <c r="F609" s="221"/>
      <c r="G609" s="222"/>
      <c r="H609" s="25" t="str">
        <f t="shared" si="6591"/>
        <v/>
      </c>
      <c r="I609" s="25" t="str">
        <f t="shared" si="6592"/>
        <v/>
      </c>
      <c r="J609" s="25" t="str">
        <f t="shared" si="6593"/>
        <v/>
      </c>
      <c r="K609" s="25" t="str">
        <f t="shared" si="6594"/>
        <v>X</v>
      </c>
      <c r="L609" s="27" t="str">
        <f t="shared" ref="L609" si="6607">L607</f>
        <v/>
      </c>
      <c r="M609" s="21"/>
      <c r="N609" s="22" t="e">
        <f t="shared" si="6596"/>
        <v>#VALUE!</v>
      </c>
      <c r="O609" s="22" t="str">
        <f t="shared" ref="O609" si="6608">IF(ISERR(N609),D607,N609)</f>
        <v>FV. 5.4.8</v>
      </c>
      <c r="P609" s="22" t="str">
        <f t="shared" si="6598"/>
        <v/>
      </c>
      <c r="Q609" s="22" t="str">
        <f t="shared" si="6599"/>
        <v/>
      </c>
      <c r="R609" s="9" t="e">
        <f t="shared" si="6600"/>
        <v>#N/A</v>
      </c>
      <c r="S609" s="9">
        <f t="shared" si="6601"/>
        <v>0</v>
      </c>
      <c r="T609" s="9" t="e">
        <f t="shared" si="6602"/>
        <v>#N/A</v>
      </c>
      <c r="U609" s="9">
        <f t="shared" si="6603"/>
        <v>0</v>
      </c>
      <c r="V609" s="9">
        <f t="shared" ref="V609" si="6609">IF(U609=0,U608,U609)</f>
        <v>2</v>
      </c>
      <c r="W609" s="346">
        <v>2</v>
      </c>
      <c r="X609" s="9" t="e">
        <f t="shared" si="6604"/>
        <v>#N/A</v>
      </c>
      <c r="Y609" s="348"/>
      <c r="Z609" s="9">
        <f>SUM(Y$7:Y609)</f>
        <v>0</v>
      </c>
      <c r="AE609" s="9">
        <f t="shared" ref="AE609" si="6610">MIN(AH609,V609)</f>
        <v>2</v>
      </c>
      <c r="AH609" s="9">
        <v>2</v>
      </c>
      <c r="AI609" s="350" t="s">
        <v>2366</v>
      </c>
      <c r="AJ609" s="350">
        <v>1875360</v>
      </c>
      <c r="AK609" s="350">
        <v>6027751</v>
      </c>
      <c r="AL609" s="350">
        <v>0</v>
      </c>
      <c r="AM609" s="351">
        <v>2</v>
      </c>
      <c r="AN609" s="350">
        <v>21</v>
      </c>
      <c r="AO609" s="9">
        <v>1</v>
      </c>
      <c r="AP609" s="9">
        <v>0</v>
      </c>
      <c r="AQ609" s="9">
        <v>0</v>
      </c>
      <c r="AR609" s="9">
        <v>0</v>
      </c>
      <c r="AU609" s="9">
        <v>0</v>
      </c>
      <c r="AV609" s="9">
        <f>U608</f>
        <v>2</v>
      </c>
    </row>
    <row r="610" spans="1:50" ht="38.25">
      <c r="A610" s="211">
        <f t="shared" si="6346"/>
        <v>0</v>
      </c>
      <c r="B610" s="67" t="s">
        <v>1158</v>
      </c>
      <c r="C610" s="142" t="s">
        <v>1093</v>
      </c>
      <c r="D610" s="43" t="s">
        <v>2775</v>
      </c>
      <c r="E610" s="217" t="str">
        <f>Labels!$C$54</f>
        <v>Control Point</v>
      </c>
      <c r="F610" s="26" t="s">
        <v>2776</v>
      </c>
      <c r="G610" s="30" t="str">
        <f>IF(OR(ISERR(P611),ISERR(P612),ISERR(Q611),ISERR(Q612)),Labels!$C$94,Q610)</f>
        <v>Input Accepted</v>
      </c>
      <c r="H610" s="15" t="str">
        <f t="shared" ref="H610" si="6611">IF(F611&lt;&gt;"",IF(TRIM(VLOOKUP(F611,$AI$2:$AR$5000,8,FALSE))="1","X",""),"")</f>
        <v/>
      </c>
      <c r="I610" s="15" t="str">
        <f t="shared" ref="I610" si="6612">IF(F611&lt;&gt;"",IF(TRIM(VLOOKUP(F611,$AI$2:$AR$5000,9,FALSE))="1","X",""),"")</f>
        <v/>
      </c>
      <c r="J610" s="15" t="str">
        <f t="shared" ref="J610" si="6613">IF(TRIM(""&amp;G612)&lt;&gt;"","X","")</f>
        <v/>
      </c>
      <c r="K610" s="15" t="str">
        <f t="shared" ref="K610" si="6614">IF(TRIM(""&amp;G611)&lt;&gt;"","X","")</f>
        <v>X</v>
      </c>
      <c r="L610" s="31" t="str">
        <f>IF(G610&lt;&gt;Labels!$C$92,"X","")</f>
        <v/>
      </c>
      <c r="M610" s="16"/>
      <c r="N610" s="17">
        <v>1805114</v>
      </c>
      <c r="O610" s="17">
        <v>15573</v>
      </c>
      <c r="P610" s="17"/>
      <c r="Q610" s="22" t="str">
        <f>IF(F611="",Labels!$C$93,R610)</f>
        <v>Input Accepted</v>
      </c>
      <c r="R610" s="9" t="str">
        <f t="shared" ref="R610" si="6615"><![CDATA[IF(OR(O611&""<>D610&"",O612&""<>D610&""),"You are not allowed to copy cells in the answer column. Press Ctrl-z immediately to attempt to fix this error.",S610)]]></f>
        <v>Input Accepted</v>
      </c>
      <c r="S610" s="9" t="str">
        <f>IF(AND(OR(H610="X",S611=6,C610=Labels!$C$49,C610=Labels!$C$46,AX610="Y"),Q611=""),Labels!$C$95,T610)</f>
        <v>Input Accepted</v>
      </c>
      <c r="T610" s="345" t="str">
        <f>IF(OR(S612=6,AND(S612&gt;0,S611=6)),Labels!$C$96,IF(S612=1,Labels!$C$143,U610))</f>
        <v>Input Accepted</v>
      </c>
      <c r="U610" s="9" t="str">
        <f>IF(AND(S612&gt;0,U612&lt;=U611),Labels!C$97,V610)</f>
        <v>Input Accepted</v>
      </c>
      <c r="V610" s="9" t="str">
        <f>IF(AND(S612&gt;0,Q612=""),Labels!$C$98,W610)</f>
        <v>Input Accepted</v>
      </c>
      <c r="W610" s="9" t="str">
        <f>IF(AND(S612=0,Q612&lt;&gt;""),Labels!$C$99,Labels!$C$92)</f>
        <v>Input Accepted</v>
      </c>
      <c r="Y610" s="9">
        <f t="shared" ref="Y610" si="6616">IF(H610="X",1,0)</f>
        <v>0</v>
      </c>
      <c r="Z610" s="9">
        <f>SUM(Y$7:Y610)</f>
        <v>0</v>
      </c>
      <c r="AA610" s="9" t="str">
        <f t="shared" ref="AA610" si="6617">Q611</f>
        <v>None</v>
      </c>
      <c r="AB610" s="9">
        <f t="shared" ref="AB610" si="6618">VLOOKUP(P611,$AI$2:$AN$5000,6,FALSE)</f>
        <v>21</v>
      </c>
      <c r="AC610" s="9" t="str">
        <f t="shared" ref="AC610" si="6619">Q612</f>
        <v/>
      </c>
      <c r="AD610" s="9">
        <f t="shared" ref="AD610" si="6620">IF(TRIM(F611)="",1,0)</f>
        <v>0</v>
      </c>
      <c r="AF610" s="346">
        <f t="shared" ref="AF610" si="6621">SUM($AD$7:$AD$5000)</f>
        <v>0</v>
      </c>
      <c r="AG610" s="9">
        <f>IF(AND(H610="X",C610=Labels!C652),1,0)</f>
        <v>0</v>
      </c>
      <c r="AI610" s="350" t="s">
        <v>2367</v>
      </c>
      <c r="AJ610" s="350">
        <v>1875361</v>
      </c>
      <c r="AK610" s="350">
        <v>6027754</v>
      </c>
      <c r="AL610" s="350">
        <v>0</v>
      </c>
      <c r="AM610" s="351">
        <v>2</v>
      </c>
      <c r="AN610" s="350">
        <v>21</v>
      </c>
      <c r="AO610" s="9">
        <v>1</v>
      </c>
      <c r="AP610" s="9">
        <v>0</v>
      </c>
      <c r="AQ610" s="9">
        <v>0</v>
      </c>
      <c r="AR610" s="9">
        <v>0</v>
      </c>
      <c r="AX610" s="9" t="s">
        <v>664</v>
      </c>
    </row>
    <row r="611" spans="1:50" ht="25.5">
      <c r="A611" s="211">
        <f t="shared" si="6346"/>
        <v>0</v>
      </c>
      <c r="B611" s="18" t="s">
        <v>1158</v>
      </c>
      <c r="C611" s="218" t="str">
        <f t="shared" ref="C611" si="6622">C610</f>
        <v>Major Must</v>
      </c>
      <c r="D611" s="44" t="str">
        <f t="shared" ref="D611" si="6623">D610</f>
        <v>FV. 5.4.9</v>
      </c>
      <c r="E611" s="19" t="str">
        <f>Labels!$C$103</f>
        <v>Answer 1 / Comment</v>
      </c>
      <c r="F611" s="62" t="str">
        <f>$AI$551</f>
        <v>FV. 5.4.9 -Yes</v>
      </c>
      <c r="G611" s="46" t="s">
        <v>2826</v>
      </c>
      <c r="H611" s="20" t="str">
        <f t="shared" ref="H611:H612" si="6624">H610</f>
        <v/>
      </c>
      <c r="I611" s="20" t="str">
        <f t="shared" ref="I611:I612" si="6625">I610</f>
        <v/>
      </c>
      <c r="J611" s="20" t="str">
        <f t="shared" ref="J611:J612" si="6626">J610</f>
        <v/>
      </c>
      <c r="K611" s="20" t="str">
        <f t="shared" ref="K611:K612" si="6627">K610</f>
        <v>X</v>
      </c>
      <c r="L611" s="28" t="str">
        <f t="shared" ref="L611" si="6628">L610</f>
        <v/>
      </c>
      <c r="M611" s="21"/>
      <c r="N611" s="22" t="str">
        <f t="shared" ref="N611:N612" si="6629">LEFT(F611,FIND(" -",F611)-1)</f>
        <v>FV. 5.4.9</v>
      </c>
      <c r="O611" s="22" t="str">
        <f t="shared" ref="O611" si="6630">IF(ISERR(N611),D610,N611)</f>
        <v>FV. 5.4.9</v>
      </c>
      <c r="P611" s="22" t="str">
        <f t="shared" ref="P611:P612" si="6631">TRIM(F611&amp;"")</f>
        <v>FV. 5.4.9 -Yes</v>
      </c>
      <c r="Q611" s="22" t="str">
        <f t="shared" ref="Q611:Q612" si="6632">TRIM(G611&amp;"")</f>
        <v>None</v>
      </c>
      <c r="R611" s="9">
        <f t="shared" ref="R611:R612" si="6633">VLOOKUP(F611,$AI$2:$AM$5000,5,FALSE)</f>
        <v>2</v>
      </c>
      <c r="S611" s="9">
        <f t="shared" ref="S611:S612" si="6634">IF(ISNA(R611),0,R611)</f>
        <v>2</v>
      </c>
      <c r="T611" s="9">
        <f t="shared" ref="T611:T612" si="6635">VLOOKUP(F611,$AI$2:$AL$5000,4,FALSE)</f>
        <v>2</v>
      </c>
      <c r="U611" s="9">
        <f t="shared" ref="U611:U612" si="6636">IF(ISNA(T611),0,T611)</f>
        <v>2</v>
      </c>
      <c r="X611" s="9">
        <f t="shared" ref="X611:X612" si="6637">VLOOKUP(F611,$AI$2:$AL$5000,3,FALSE)</f>
        <v>5783148</v>
      </c>
      <c r="Y611" s="348"/>
      <c r="Z611" s="9">
        <f>SUM(Y$7:Y611)</f>
        <v>0</v>
      </c>
      <c r="AC611" s="349">
        <f t="shared" ref="AC611" si="6638">IF(ISNA(VLOOKUP(F611,$AI$2:$AS$5000,11,FALSE)),"", VLOOKUP(F611,$AI$2:$AS$5000,11,FALSE))</f>
        <v>0</v>
      </c>
      <c r="AI611" s="350" t="s">
        <v>2368</v>
      </c>
      <c r="AJ611" s="350">
        <v>1875361</v>
      </c>
      <c r="AK611" s="350">
        <v>6027753</v>
      </c>
      <c r="AL611" s="350">
        <v>0</v>
      </c>
      <c r="AM611" s="351">
        <v>2</v>
      </c>
      <c r="AN611" s="350">
        <v>21</v>
      </c>
      <c r="AO611" s="9">
        <v>1</v>
      </c>
      <c r="AP611" s="9">
        <v>0</v>
      </c>
      <c r="AQ611" s="9">
        <v>0</v>
      </c>
      <c r="AR611" s="9">
        <v>0</v>
      </c>
    </row>
    <row r="612" spans="1:50" ht="26.25" thickBot="1">
      <c r="A612" s="211">
        <f t="shared" si="6346"/>
        <v>0</v>
      </c>
      <c r="B612" s="23" t="str">
        <f t="shared" ref="B612:D612" si="6639">B610</f>
        <v>GGFV52FA</v>
      </c>
      <c r="C612" s="219" t="str">
        <f t="shared" si="6639"/>
        <v>Major Must</v>
      </c>
      <c r="D612" s="45" t="str">
        <f t="shared" si="6639"/>
        <v>FV. 5.4.9</v>
      </c>
      <c r="E612" s="24" t="str">
        <f>Labels!$C$104</f>
        <v>Answer 2 / Evidence</v>
      </c>
      <c r="F612" s="221"/>
      <c r="G612" s="222"/>
      <c r="H612" s="25" t="str">
        <f t="shared" si="6624"/>
        <v/>
      </c>
      <c r="I612" s="25" t="str">
        <f t="shared" si="6625"/>
        <v/>
      </c>
      <c r="J612" s="25" t="str">
        <f t="shared" si="6626"/>
        <v/>
      </c>
      <c r="K612" s="25" t="str">
        <f t="shared" si="6627"/>
        <v>X</v>
      </c>
      <c r="L612" s="27" t="str">
        <f t="shared" ref="L612" si="6640">L610</f>
        <v/>
      </c>
      <c r="M612" s="21"/>
      <c r="N612" s="22" t="e">
        <f t="shared" si="6629"/>
        <v>#VALUE!</v>
      </c>
      <c r="O612" s="22" t="str">
        <f t="shared" ref="O612" si="6641">IF(ISERR(N612),D610,N612)</f>
        <v>FV. 5.4.9</v>
      </c>
      <c r="P612" s="22" t="str">
        <f t="shared" si="6631"/>
        <v/>
      </c>
      <c r="Q612" s="22" t="str">
        <f t="shared" si="6632"/>
        <v/>
      </c>
      <c r="R612" s="9" t="e">
        <f t="shared" si="6633"/>
        <v>#N/A</v>
      </c>
      <c r="S612" s="9">
        <f t="shared" si="6634"/>
        <v>0</v>
      </c>
      <c r="T612" s="9" t="e">
        <f t="shared" si="6635"/>
        <v>#N/A</v>
      </c>
      <c r="U612" s="9">
        <f t="shared" si="6636"/>
        <v>0</v>
      </c>
      <c r="V612" s="9">
        <f t="shared" ref="V612" si="6642">IF(U612=0,U611,U612)</f>
        <v>2</v>
      </c>
      <c r="W612" s="346">
        <v>2</v>
      </c>
      <c r="X612" s="9" t="e">
        <f t="shared" si="6637"/>
        <v>#N/A</v>
      </c>
      <c r="Y612" s="348"/>
      <c r="Z612" s="9">
        <f>SUM(Y$7:Y612)</f>
        <v>0</v>
      </c>
      <c r="AE612" s="9">
        <f t="shared" ref="AE612" si="6643">MIN(AH612,V612)</f>
        <v>2</v>
      </c>
      <c r="AH612" s="9">
        <v>2</v>
      </c>
      <c r="AI612" s="350" t="s">
        <v>2369</v>
      </c>
      <c r="AJ612" s="350">
        <v>1875362</v>
      </c>
      <c r="AK612" s="350">
        <v>6027756</v>
      </c>
      <c r="AL612" s="350">
        <v>0</v>
      </c>
      <c r="AM612" s="351">
        <v>2</v>
      </c>
      <c r="AN612" s="350">
        <v>21</v>
      </c>
      <c r="AO612" s="9">
        <v>1</v>
      </c>
      <c r="AP612" s="9">
        <v>0</v>
      </c>
      <c r="AQ612" s="9">
        <v>0</v>
      </c>
      <c r="AR612" s="9">
        <v>0</v>
      </c>
      <c r="AU612" s="9">
        <v>0</v>
      </c>
      <c r="AV612" s="9">
        <f>U611</f>
        <v>2</v>
      </c>
    </row>
    <row r="613" spans="1:50" ht="25.5">
      <c r="A613" s="211">
        <f t="shared" si="6346"/>
        <v>0</v>
      </c>
      <c r="B613" s="67" t="s">
        <v>1158</v>
      </c>
      <c r="C613" s="142" t="s">
        <v>1094</v>
      </c>
      <c r="D613" s="43" t="s">
        <v>2777</v>
      </c>
      <c r="E613" s="217" t="str">
        <f>Labels!$C$54</f>
        <v>Control Point</v>
      </c>
      <c r="F613" s="26" t="s">
        <v>2778</v>
      </c>
      <c r="G613" s="30" t="str">
        <f>IF(OR(ISERR(P614),ISERR(P615),ISERR(Q614),ISERR(Q615)),Labels!$C$94,Q613)</f>
        <v>Input Accepted</v>
      </c>
      <c r="H613" s="15" t="str">
        <f t="shared" ref="H613" si="6644">IF(F614&lt;&gt;"",IF(TRIM(VLOOKUP(F614,$AI$2:$AR$5000,8,FALSE))="1","X",""),"")</f>
        <v/>
      </c>
      <c r="I613" s="15" t="str">
        <f t="shared" ref="I613" si="6645">IF(F614&lt;&gt;"",IF(TRIM(VLOOKUP(F614,$AI$2:$AR$5000,9,FALSE))="1","X",""),"")</f>
        <v/>
      </c>
      <c r="J613" s="15" t="str">
        <f t="shared" ref="J613" si="6646">IF(TRIM(""&amp;G615)&lt;&gt;"","X","")</f>
        <v/>
      </c>
      <c r="K613" s="15" t="str">
        <f t="shared" ref="K613" si="6647">IF(TRIM(""&amp;G614)&lt;&gt;"","X","")</f>
        <v>X</v>
      </c>
      <c r="L613" s="31" t="str">
        <f>IF(G613&lt;&gt;Labels!$C$92,"X","")</f>
        <v/>
      </c>
      <c r="M613" s="16"/>
      <c r="N613" s="17">
        <v>1805115</v>
      </c>
      <c r="O613" s="17">
        <v>15573</v>
      </c>
      <c r="P613" s="17"/>
      <c r="Q613" s="22" t="str">
        <f>IF(F614="",Labels!$C$93,R613)</f>
        <v>Input Accepted</v>
      </c>
      <c r="R613" s="9" t="str">
        <f t="shared" ref="R613" si="6648"><![CDATA[IF(OR(O614&""<>D613&"",O615&""<>D613&""),"You are not allowed to copy cells in the answer column. Press Ctrl-z immediately to attempt to fix this error.",S613)]]></f>
        <v>Input Accepted</v>
      </c>
      <c r="S613" s="9" t="str">
        <f>IF(AND(OR(H613="X",S614=6,C613=Labels!$C$49,C613=Labels!$C$46,AX613="Y"),Q614=""),Labels!$C$95,T613)</f>
        <v>Input Accepted</v>
      </c>
      <c r="T613" s="345" t="str">
        <f>IF(OR(S615=6,AND(S615&gt;0,S614=6)),Labels!$C$96,IF(S615=1,Labels!$C$143,U613))</f>
        <v>Input Accepted</v>
      </c>
      <c r="U613" s="9" t="str">
        <f>IF(AND(S615&gt;0,U615&lt;=U614),Labels!C$97,V613)</f>
        <v>Input Accepted</v>
      </c>
      <c r="V613" s="9" t="str">
        <f>IF(AND(S615&gt;0,Q615=""),Labels!$C$98,W613)</f>
        <v>Input Accepted</v>
      </c>
      <c r="W613" s="9" t="str">
        <f>IF(AND(S615=0,Q615&lt;&gt;""),Labels!$C$99,Labels!$C$92)</f>
        <v>Input Accepted</v>
      </c>
      <c r="Y613" s="9">
        <f t="shared" ref="Y613" si="6649">IF(H613="X",1,0)</f>
        <v>0</v>
      </c>
      <c r="Z613" s="9">
        <f>SUM(Y$7:Y613)</f>
        <v>0</v>
      </c>
      <c r="AA613" s="9" t="str">
        <f t="shared" ref="AA613" si="6650">Q614</f>
        <v>None</v>
      </c>
      <c r="AB613" s="9">
        <f t="shared" ref="AB613" si="6651">VLOOKUP(P614,$AI$2:$AN$5000,6,FALSE)</f>
        <v>21</v>
      </c>
      <c r="AC613" s="9" t="str">
        <f t="shared" ref="AC613" si="6652">Q615</f>
        <v/>
      </c>
      <c r="AD613" s="9">
        <f t="shared" ref="AD613" si="6653">IF(TRIM(F614)="",1,0)</f>
        <v>0</v>
      </c>
      <c r="AF613" s="346">
        <f t="shared" ref="AF613" si="6654">SUM($AD$7:$AD$5000)</f>
        <v>0</v>
      </c>
      <c r="AG613" s="9">
        <f>IF(AND(H613="X",C613=Labels!C655),1,0)</f>
        <v>0</v>
      </c>
      <c r="AI613" s="350" t="s">
        <v>2370</v>
      </c>
      <c r="AJ613" s="350">
        <v>1875362</v>
      </c>
      <c r="AK613" s="350">
        <v>6027755</v>
      </c>
      <c r="AL613" s="350">
        <v>0</v>
      </c>
      <c r="AM613" s="351">
        <v>2</v>
      </c>
      <c r="AN613" s="350">
        <v>21</v>
      </c>
      <c r="AO613" s="9">
        <v>1</v>
      </c>
      <c r="AP613" s="9">
        <v>0</v>
      </c>
      <c r="AQ613" s="9">
        <v>0</v>
      </c>
      <c r="AR613" s="9">
        <v>0</v>
      </c>
      <c r="AX613" s="9" t="s">
        <v>664</v>
      </c>
    </row>
    <row r="614" spans="1:50" ht="25.5">
      <c r="A614" s="211">
        <f t="shared" si="6346"/>
        <v>0</v>
      </c>
      <c r="B614" s="18" t="s">
        <v>1158</v>
      </c>
      <c r="C614" s="218" t="str">
        <f t="shared" ref="C614" si="6655">C613</f>
        <v>Minor Must</v>
      </c>
      <c r="D614" s="44" t="str">
        <f t="shared" ref="D614" si="6656">D613</f>
        <v>FV. 5.4.10</v>
      </c>
      <c r="E614" s="19" t="str">
        <f>Labels!$C$103</f>
        <v>Answer 1 / Comment</v>
      </c>
      <c r="F614" s="62" t="str">
        <f>$AI$554</f>
        <v>FV. 5.4.10 -Yes</v>
      </c>
      <c r="G614" s="46" t="s">
        <v>2826</v>
      </c>
      <c r="H614" s="20" t="str">
        <f t="shared" ref="H614:H615" si="6657">H613</f>
        <v/>
      </c>
      <c r="I614" s="20" t="str">
        <f t="shared" ref="I614:I615" si="6658">I613</f>
        <v/>
      </c>
      <c r="J614" s="20" t="str">
        <f t="shared" ref="J614:J615" si="6659">J613</f>
        <v/>
      </c>
      <c r="K614" s="20" t="str">
        <f t="shared" ref="K614:K615" si="6660">K613</f>
        <v>X</v>
      </c>
      <c r="L614" s="28" t="str">
        <f t="shared" ref="L614" si="6661">L613</f>
        <v/>
      </c>
      <c r="M614" s="21"/>
      <c r="N614" s="22" t="str">
        <f t="shared" ref="N614:N615" si="6662">LEFT(F614,FIND(" -",F614)-1)</f>
        <v>FV. 5.4.10</v>
      </c>
      <c r="O614" s="22" t="str">
        <f t="shared" ref="O614" si="6663">IF(ISERR(N614),D613,N614)</f>
        <v>FV. 5.4.10</v>
      </c>
      <c r="P614" s="22" t="str">
        <f t="shared" ref="P614:P615" si="6664">TRIM(F614&amp;"")</f>
        <v>FV. 5.4.10 -Yes</v>
      </c>
      <c r="Q614" s="22" t="str">
        <f t="shared" ref="Q614:Q615" si="6665">TRIM(G614&amp;"")</f>
        <v>None</v>
      </c>
      <c r="R614" s="9">
        <f t="shared" ref="R614:R615" si="6666">VLOOKUP(F614,$AI$2:$AM$5000,5,FALSE)</f>
        <v>2</v>
      </c>
      <c r="S614" s="9">
        <f t="shared" ref="S614:S615" si="6667">IF(ISNA(R614),0,R614)</f>
        <v>2</v>
      </c>
      <c r="T614" s="9">
        <f t="shared" ref="T614:T615" si="6668">VLOOKUP(F614,$AI$2:$AL$5000,4,FALSE)</f>
        <v>2</v>
      </c>
      <c r="U614" s="9">
        <f t="shared" ref="U614:U615" si="6669">IF(ISNA(T614),0,T614)</f>
        <v>2</v>
      </c>
      <c r="X614" s="9">
        <f t="shared" ref="X614:X615" si="6670">VLOOKUP(F614,$AI$2:$AL$5000,3,FALSE)</f>
        <v>5783151</v>
      </c>
      <c r="Y614" s="348"/>
      <c r="Z614" s="9">
        <f>SUM(Y$7:Y614)</f>
        <v>0</v>
      </c>
      <c r="AC614" s="349">
        <f t="shared" ref="AC614" si="6671">IF(ISNA(VLOOKUP(F614,$AI$2:$AS$5000,11,FALSE)),"", VLOOKUP(F614,$AI$2:$AS$5000,11,FALSE))</f>
        <v>0</v>
      </c>
      <c r="AI614" s="350" t="s">
        <v>2371</v>
      </c>
      <c r="AJ614" s="350">
        <v>1875363</v>
      </c>
      <c r="AK614" s="350">
        <v>6027758</v>
      </c>
      <c r="AL614" s="350">
        <v>0</v>
      </c>
      <c r="AM614" s="351">
        <v>2</v>
      </c>
      <c r="AN614" s="350">
        <v>21</v>
      </c>
      <c r="AO614" s="9">
        <v>1</v>
      </c>
      <c r="AP614" s="9">
        <v>0</v>
      </c>
      <c r="AQ614" s="9">
        <v>0</v>
      </c>
      <c r="AR614" s="9">
        <v>0</v>
      </c>
    </row>
    <row r="615" spans="1:50" ht="26.25" thickBot="1">
      <c r="A615" s="211">
        <f t="shared" si="6346"/>
        <v>0</v>
      </c>
      <c r="B615" s="23" t="str">
        <f t="shared" ref="B615:D615" si="6672">B613</f>
        <v>GGFV52FA</v>
      </c>
      <c r="C615" s="219" t="str">
        <f t="shared" si="6672"/>
        <v>Minor Must</v>
      </c>
      <c r="D615" s="45" t="str">
        <f t="shared" si="6672"/>
        <v>FV. 5.4.10</v>
      </c>
      <c r="E615" s="24" t="str">
        <f>Labels!$C$104</f>
        <v>Answer 2 / Evidence</v>
      </c>
      <c r="F615" s="221"/>
      <c r="G615" s="222"/>
      <c r="H615" s="25" t="str">
        <f t="shared" si="6657"/>
        <v/>
      </c>
      <c r="I615" s="25" t="str">
        <f t="shared" si="6658"/>
        <v/>
      </c>
      <c r="J615" s="25" t="str">
        <f t="shared" si="6659"/>
        <v/>
      </c>
      <c r="K615" s="25" t="str">
        <f t="shared" si="6660"/>
        <v>X</v>
      </c>
      <c r="L615" s="27" t="str">
        <f t="shared" ref="L615" si="6673">L613</f>
        <v/>
      </c>
      <c r="M615" s="21"/>
      <c r="N615" s="22" t="e">
        <f t="shared" si="6662"/>
        <v>#VALUE!</v>
      </c>
      <c r="O615" s="22" t="str">
        <f t="shared" ref="O615" si="6674">IF(ISERR(N615),D613,N615)</f>
        <v>FV. 5.4.10</v>
      </c>
      <c r="P615" s="22" t="str">
        <f t="shared" si="6664"/>
        <v/>
      </c>
      <c r="Q615" s="22" t="str">
        <f t="shared" si="6665"/>
        <v/>
      </c>
      <c r="R615" s="9" t="e">
        <f t="shared" si="6666"/>
        <v>#N/A</v>
      </c>
      <c r="S615" s="9">
        <f t="shared" si="6667"/>
        <v>0</v>
      </c>
      <c r="T615" s="9" t="e">
        <f t="shared" si="6668"/>
        <v>#N/A</v>
      </c>
      <c r="U615" s="9">
        <f t="shared" si="6669"/>
        <v>0</v>
      </c>
      <c r="V615" s="9">
        <f t="shared" ref="V615" si="6675">IF(U615=0,U614,U615)</f>
        <v>2</v>
      </c>
      <c r="W615" s="346">
        <v>2</v>
      </c>
      <c r="X615" s="9" t="e">
        <f t="shared" si="6670"/>
        <v>#N/A</v>
      </c>
      <c r="Y615" s="348"/>
      <c r="Z615" s="9">
        <f>SUM(Y$7:Y615)</f>
        <v>0</v>
      </c>
      <c r="AE615" s="9">
        <f t="shared" ref="AE615" si="6676">MIN(AH615,V615)</f>
        <v>2</v>
      </c>
      <c r="AH615" s="9">
        <v>2</v>
      </c>
      <c r="AI615" s="350" t="s">
        <v>2372</v>
      </c>
      <c r="AJ615" s="350">
        <v>1875363</v>
      </c>
      <c r="AK615" s="350">
        <v>6027757</v>
      </c>
      <c r="AL615" s="350">
        <v>0</v>
      </c>
      <c r="AM615" s="351">
        <v>2</v>
      </c>
      <c r="AN615" s="350">
        <v>21</v>
      </c>
      <c r="AO615" s="9">
        <v>1</v>
      </c>
      <c r="AP615" s="9">
        <v>0</v>
      </c>
      <c r="AQ615" s="9">
        <v>0</v>
      </c>
      <c r="AR615" s="9">
        <v>0</v>
      </c>
      <c r="AU615" s="9">
        <v>0</v>
      </c>
      <c r="AV615" s="9">
        <f>U614</f>
        <v>2</v>
      </c>
    </row>
    <row r="616" spans="1:50" ht="25.5">
      <c r="A616" s="211">
        <f t="shared" si="6346"/>
        <v>0</v>
      </c>
      <c r="B616" s="67" t="s">
        <v>1158</v>
      </c>
      <c r="C616" s="142" t="s">
        <v>1094</v>
      </c>
      <c r="D616" s="43" t="s">
        <v>2779</v>
      </c>
      <c r="E616" s="217" t="str">
        <f>Labels!$C$54</f>
        <v>Control Point</v>
      </c>
      <c r="F616" s="26" t="s">
        <v>2780</v>
      </c>
      <c r="G616" s="30" t="str">
        <f>IF(OR(ISERR(P617),ISERR(P618),ISERR(Q617),ISERR(Q618)),Labels!$C$94,Q616)</f>
        <v>Input Accepted</v>
      </c>
      <c r="H616" s="15" t="str">
        <f t="shared" ref="H616" si="6677">IF(F617&lt;&gt;"",IF(TRIM(VLOOKUP(F617,$AI$2:$AR$5000,8,FALSE))="1","X",""),"")</f>
        <v/>
      </c>
      <c r="I616" s="15" t="str">
        <f t="shared" ref="I616" si="6678">IF(F617&lt;&gt;"",IF(TRIM(VLOOKUP(F617,$AI$2:$AR$5000,9,FALSE))="1","X",""),"")</f>
        <v/>
      </c>
      <c r="J616" s="15" t="str">
        <f t="shared" ref="J616" si="6679">IF(TRIM(""&amp;G618)&lt;&gt;"","X","")</f>
        <v/>
      </c>
      <c r="K616" s="15" t="str">
        <f t="shared" ref="K616" si="6680">IF(TRIM(""&amp;G617)&lt;&gt;"","X","")</f>
        <v>X</v>
      </c>
      <c r="L616" s="31" t="str">
        <f>IF(G616&lt;&gt;Labels!$C$92,"X","")</f>
        <v/>
      </c>
      <c r="M616" s="16"/>
      <c r="N616" s="17">
        <v>1805116</v>
      </c>
      <c r="O616" s="17">
        <v>15573</v>
      </c>
      <c r="P616" s="17"/>
      <c r="Q616" s="22" t="str">
        <f>IF(F617="",Labels!$C$93,R616)</f>
        <v>Input Accepted</v>
      </c>
      <c r="R616" s="9" t="str">
        <f t="shared" ref="R616" si="6681"><![CDATA[IF(OR(O617&""<>D616&"",O618&""<>D616&""),"You are not allowed to copy cells in the answer column. Press Ctrl-z immediately to attempt to fix this error.",S616)]]></f>
        <v>Input Accepted</v>
      </c>
      <c r="S616" s="9" t="str">
        <f>IF(AND(OR(H616="X",S617=6,C616=Labels!$C$49,C616=Labels!$C$46,AX616="Y"),Q617=""),Labels!$C$95,T616)</f>
        <v>Input Accepted</v>
      </c>
      <c r="T616" s="345" t="str">
        <f>IF(OR(S618=6,AND(S618&gt;0,S617=6)),Labels!$C$96,IF(S618=1,Labels!$C$143,U616))</f>
        <v>Input Accepted</v>
      </c>
      <c r="U616" s="9" t="str">
        <f>IF(AND(S618&gt;0,U618&lt;=U617),Labels!C$97,V616)</f>
        <v>Input Accepted</v>
      </c>
      <c r="V616" s="9" t="str">
        <f>IF(AND(S618&gt;0,Q618=""),Labels!$C$98,W616)</f>
        <v>Input Accepted</v>
      </c>
      <c r="W616" s="9" t="str">
        <f>IF(AND(S618=0,Q618&lt;&gt;""),Labels!$C$99,Labels!$C$92)</f>
        <v>Input Accepted</v>
      </c>
      <c r="Y616" s="9">
        <f t="shared" ref="Y616" si="6682">IF(H616="X",1,0)</f>
        <v>0</v>
      </c>
      <c r="Z616" s="9">
        <f>SUM(Y$7:Y616)</f>
        <v>0</v>
      </c>
      <c r="AA616" s="9" t="str">
        <f t="shared" ref="AA616" si="6683">Q617</f>
        <v>None</v>
      </c>
      <c r="AB616" s="9">
        <f t="shared" ref="AB616" si="6684">VLOOKUP(P617,$AI$2:$AN$5000,6,FALSE)</f>
        <v>21</v>
      </c>
      <c r="AC616" s="9" t="str">
        <f t="shared" ref="AC616" si="6685">Q618</f>
        <v/>
      </c>
      <c r="AD616" s="9">
        <f t="shared" ref="AD616" si="6686">IF(TRIM(F617)="",1,0)</f>
        <v>0</v>
      </c>
      <c r="AF616" s="346">
        <f t="shared" ref="AF616" si="6687">SUM($AD$7:$AD$5000)</f>
        <v>0</v>
      </c>
      <c r="AG616" s="9">
        <f>IF(AND(H616="X",C616=Labels!C658),1,0)</f>
        <v>0</v>
      </c>
      <c r="AX616" s="9" t="s">
        <v>664</v>
      </c>
    </row>
    <row r="617" spans="1:50" ht="25.5">
      <c r="A617" s="211">
        <f t="shared" si="6346"/>
        <v>0</v>
      </c>
      <c r="B617" s="18" t="s">
        <v>1158</v>
      </c>
      <c r="C617" s="218" t="str">
        <f t="shared" ref="C617" si="6688">C616</f>
        <v>Minor Must</v>
      </c>
      <c r="D617" s="44" t="str">
        <f t="shared" ref="D617" si="6689">D616</f>
        <v>FV. 5.5.1</v>
      </c>
      <c r="E617" s="19" t="str">
        <f>Labels!$C$103</f>
        <v>Answer 1 / Comment</v>
      </c>
      <c r="F617" s="62" t="str">
        <f>$AI$557</f>
        <v>FV. 5.5.1 -Yes</v>
      </c>
      <c r="G617" s="46" t="s">
        <v>2826</v>
      </c>
      <c r="H617" s="20" t="str">
        <f t="shared" ref="H617:H618" si="6690">H616</f>
        <v/>
      </c>
      <c r="I617" s="20" t="str">
        <f t="shared" ref="I617:I618" si="6691">I616</f>
        <v/>
      </c>
      <c r="J617" s="20" t="str">
        <f t="shared" ref="J617:J618" si="6692">J616</f>
        <v/>
      </c>
      <c r="K617" s="20" t="str">
        <f t="shared" ref="K617:K618" si="6693">K616</f>
        <v>X</v>
      </c>
      <c r="L617" s="28" t="str">
        <f t="shared" ref="L617" si="6694">L616</f>
        <v/>
      </c>
      <c r="M617" s="21"/>
      <c r="N617" s="22" t="str">
        <f t="shared" ref="N617:N618" si="6695">LEFT(F617,FIND(" -",F617)-1)</f>
        <v>FV. 5.5.1</v>
      </c>
      <c r="O617" s="22" t="str">
        <f t="shared" ref="O617" si="6696">IF(ISERR(N617),D616,N617)</f>
        <v>FV. 5.5.1</v>
      </c>
      <c r="P617" s="22" t="str">
        <f t="shared" ref="P617:P618" si="6697">TRIM(F617&amp;"")</f>
        <v>FV. 5.5.1 -Yes</v>
      </c>
      <c r="Q617" s="22" t="str">
        <f t="shared" ref="Q617:Q618" si="6698">TRIM(G617&amp;"")</f>
        <v>None</v>
      </c>
      <c r="R617" s="9">
        <f t="shared" ref="R617:R618" si="6699">VLOOKUP(F617,$AI$2:$AM$5000,5,FALSE)</f>
        <v>2</v>
      </c>
      <c r="S617" s="9">
        <f t="shared" ref="S617:S618" si="6700">IF(ISNA(R617),0,R617)</f>
        <v>2</v>
      </c>
      <c r="T617" s="9">
        <f t="shared" ref="T617:T618" si="6701">VLOOKUP(F617,$AI$2:$AL$5000,4,FALSE)</f>
        <v>2</v>
      </c>
      <c r="U617" s="9">
        <f t="shared" ref="U617:U618" si="6702">IF(ISNA(T617),0,T617)</f>
        <v>2</v>
      </c>
      <c r="X617" s="9">
        <f t="shared" ref="X617:X618" si="6703">VLOOKUP(F617,$AI$2:$AL$5000,3,FALSE)</f>
        <v>5783154</v>
      </c>
      <c r="Y617" s="348"/>
      <c r="Z617" s="9">
        <f>SUM(Y$7:Y617)</f>
        <v>0</v>
      </c>
      <c r="AC617" s="349">
        <f t="shared" ref="AC617" si="6704">IF(ISNA(VLOOKUP(F617,$AI$2:$AS$5000,11,FALSE)),"", VLOOKUP(F617,$AI$2:$AS$5000,11,FALSE))</f>
        <v>0</v>
      </c>
    </row>
    <row r="618" spans="1:50" ht="26.25" thickBot="1">
      <c r="A618" s="211">
        <f t="shared" si="6346"/>
        <v>0</v>
      </c>
      <c r="B618" s="23" t="str">
        <f t="shared" ref="B618:D618" si="6705">B616</f>
        <v>GGFV52FA</v>
      </c>
      <c r="C618" s="219" t="str">
        <f t="shared" si="6705"/>
        <v>Minor Must</v>
      </c>
      <c r="D618" s="45" t="str">
        <f t="shared" si="6705"/>
        <v>FV. 5.5.1</v>
      </c>
      <c r="E618" s="24" t="str">
        <f>Labels!$C$104</f>
        <v>Answer 2 / Evidence</v>
      </c>
      <c r="F618" s="221"/>
      <c r="G618" s="222"/>
      <c r="H618" s="25" t="str">
        <f t="shared" si="6690"/>
        <v/>
      </c>
      <c r="I618" s="25" t="str">
        <f t="shared" si="6691"/>
        <v/>
      </c>
      <c r="J618" s="25" t="str">
        <f t="shared" si="6692"/>
        <v/>
      </c>
      <c r="K618" s="25" t="str">
        <f t="shared" si="6693"/>
        <v>X</v>
      </c>
      <c r="L618" s="27" t="str">
        <f t="shared" ref="L618" si="6706">L616</f>
        <v/>
      </c>
      <c r="M618" s="21"/>
      <c r="N618" s="22" t="e">
        <f t="shared" si="6695"/>
        <v>#VALUE!</v>
      </c>
      <c r="O618" s="22" t="str">
        <f t="shared" ref="O618" si="6707">IF(ISERR(N618),D616,N618)</f>
        <v>FV. 5.5.1</v>
      </c>
      <c r="P618" s="22" t="str">
        <f t="shared" si="6697"/>
        <v/>
      </c>
      <c r="Q618" s="22" t="str">
        <f t="shared" si="6698"/>
        <v/>
      </c>
      <c r="R618" s="9" t="e">
        <f t="shared" si="6699"/>
        <v>#N/A</v>
      </c>
      <c r="S618" s="9">
        <f t="shared" si="6700"/>
        <v>0</v>
      </c>
      <c r="T618" s="9" t="e">
        <f t="shared" si="6701"/>
        <v>#N/A</v>
      </c>
      <c r="U618" s="9">
        <f t="shared" si="6702"/>
        <v>0</v>
      </c>
      <c r="V618" s="9">
        <f t="shared" ref="V618" si="6708">IF(U618=0,U617,U618)</f>
        <v>2</v>
      </c>
      <c r="W618" s="346">
        <v>2</v>
      </c>
      <c r="X618" s="9" t="e">
        <f t="shared" si="6703"/>
        <v>#N/A</v>
      </c>
      <c r="Y618" s="348"/>
      <c r="Z618" s="9">
        <f>SUM(Y$7:Y618)</f>
        <v>0</v>
      </c>
      <c r="AE618" s="9">
        <f t="shared" ref="AE618" si="6709">MIN(AH618,V618)</f>
        <v>2</v>
      </c>
      <c r="AH618" s="9">
        <v>2</v>
      </c>
      <c r="AU618" s="9">
        <v>0</v>
      </c>
      <c r="AV618" s="9">
        <f>U617</f>
        <v>2</v>
      </c>
    </row>
    <row r="619" spans="1:50" ht="38.25">
      <c r="A619" s="211">
        <f t="shared" si="6346"/>
        <v>0</v>
      </c>
      <c r="B619" s="67" t="s">
        <v>1158</v>
      </c>
      <c r="C619" s="142" t="s">
        <v>1093</v>
      </c>
      <c r="D619" s="43" t="s">
        <v>2781</v>
      </c>
      <c r="E619" s="217" t="str">
        <f>Labels!$C$54</f>
        <v>Control Point</v>
      </c>
      <c r="F619" s="26" t="s">
        <v>2782</v>
      </c>
      <c r="G619" s="30" t="str">
        <f>IF(OR(ISERR(P620),ISERR(P621),ISERR(Q620),ISERR(Q621)),Labels!$C$94,Q619)</f>
        <v>Input Accepted</v>
      </c>
      <c r="H619" s="15" t="str">
        <f t="shared" ref="H619" si="6710">IF(F620&lt;&gt;"",IF(TRIM(VLOOKUP(F620,$AI$2:$AR$5000,8,FALSE))="1","X",""),"")</f>
        <v/>
      </c>
      <c r="I619" s="15" t="str">
        <f t="shared" ref="I619" si="6711">IF(F620&lt;&gt;"",IF(TRIM(VLOOKUP(F620,$AI$2:$AR$5000,9,FALSE))="1","X",""),"")</f>
        <v/>
      </c>
      <c r="J619" s="15" t="str">
        <f t="shared" ref="J619" si="6712">IF(TRIM(""&amp;G621)&lt;&gt;"","X","")</f>
        <v/>
      </c>
      <c r="K619" s="15" t="str">
        <f t="shared" ref="K619" si="6713">IF(TRIM(""&amp;G620)&lt;&gt;"","X","")</f>
        <v>X</v>
      </c>
      <c r="L619" s="31" t="str">
        <f>IF(G619&lt;&gt;Labels!$C$92,"X","")</f>
        <v/>
      </c>
      <c r="M619" s="16"/>
      <c r="N619" s="17">
        <v>1805117</v>
      </c>
      <c r="O619" s="17">
        <v>15573</v>
      </c>
      <c r="P619" s="17"/>
      <c r="Q619" s="22" t="str">
        <f>IF(F620="",Labels!$C$93,R619)</f>
        <v>Input Accepted</v>
      </c>
      <c r="R619" s="9" t="str">
        <f t="shared" ref="R619" si="6714"><![CDATA[IF(OR(O620&""<>D619&"",O621&""<>D619&""),"You are not allowed to copy cells in the answer column. Press Ctrl-z immediately to attempt to fix this error.",S619)]]></f>
        <v>Input Accepted</v>
      </c>
      <c r="S619" s="9" t="str">
        <f>IF(AND(OR(H619="X",S620=6,C619=Labels!$C$49,C619=Labels!$C$46,AX619="Y"),Q620=""),Labels!$C$95,T619)</f>
        <v>Input Accepted</v>
      </c>
      <c r="T619" s="345" t="str">
        <f>IF(OR(S621=6,AND(S621&gt;0,S620=6)),Labels!$C$96,IF(S621=1,Labels!$C$143,U619))</f>
        <v>Input Accepted</v>
      </c>
      <c r="U619" s="9" t="str">
        <f>IF(AND(S621&gt;0,U621&lt;=U620),Labels!C$97,V619)</f>
        <v>Input Accepted</v>
      </c>
      <c r="V619" s="9" t="str">
        <f>IF(AND(S621&gt;0,Q621=""),Labels!$C$98,W619)</f>
        <v>Input Accepted</v>
      </c>
      <c r="W619" s="9" t="str">
        <f>IF(AND(S621=0,Q621&lt;&gt;""),Labels!$C$99,Labels!$C$92)</f>
        <v>Input Accepted</v>
      </c>
      <c r="Y619" s="9">
        <f t="shared" ref="Y619" si="6715">IF(H619="X",1,0)</f>
        <v>0</v>
      </c>
      <c r="Z619" s="9">
        <f>SUM(Y$7:Y619)</f>
        <v>0</v>
      </c>
      <c r="AA619" s="9" t="str">
        <f t="shared" ref="AA619" si="6716">Q620</f>
        <v>None</v>
      </c>
      <c r="AB619" s="9">
        <f t="shared" ref="AB619" si="6717">VLOOKUP(P620,$AI$2:$AN$5000,6,FALSE)</f>
        <v>21</v>
      </c>
      <c r="AC619" s="9" t="str">
        <f t="shared" ref="AC619" si="6718">Q621</f>
        <v/>
      </c>
      <c r="AD619" s="9">
        <f t="shared" ref="AD619" si="6719">IF(TRIM(F620)="",1,0)</f>
        <v>0</v>
      </c>
      <c r="AF619" s="346">
        <f t="shared" ref="AF619" si="6720">SUM($AD$7:$AD$5000)</f>
        <v>0</v>
      </c>
      <c r="AG619" s="9">
        <f>IF(AND(H619="X",C619=Labels!C661),1,0)</f>
        <v>0</v>
      </c>
      <c r="AX619" s="9" t="s">
        <v>664</v>
      </c>
    </row>
    <row r="620" spans="1:50" ht="25.5">
      <c r="A620" s="211">
        <f t="shared" si="6346"/>
        <v>0</v>
      </c>
      <c r="B620" s="18" t="s">
        <v>1158</v>
      </c>
      <c r="C620" s="218" t="str">
        <f t="shared" ref="C620" si="6721">C619</f>
        <v>Major Must</v>
      </c>
      <c r="D620" s="44" t="str">
        <f t="shared" ref="D620" si="6722">D619</f>
        <v>FV. 5.6.1</v>
      </c>
      <c r="E620" s="19" t="str">
        <f>Labels!$C$103</f>
        <v>Answer 1 / Comment</v>
      </c>
      <c r="F620" s="62" t="str">
        <f>$AI$559</f>
        <v>FV. 5.6.1 -Yes</v>
      </c>
      <c r="G620" s="46" t="s">
        <v>2826</v>
      </c>
      <c r="H620" s="20" t="str">
        <f t="shared" ref="H620:H621" si="6723">H619</f>
        <v/>
      </c>
      <c r="I620" s="20" t="str">
        <f t="shared" ref="I620:I621" si="6724">I619</f>
        <v/>
      </c>
      <c r="J620" s="20" t="str">
        <f t="shared" ref="J620:J621" si="6725">J619</f>
        <v/>
      </c>
      <c r="K620" s="20" t="str">
        <f t="shared" ref="K620:K621" si="6726">K619</f>
        <v>X</v>
      </c>
      <c r="L620" s="28" t="str">
        <f t="shared" ref="L620" si="6727">L619</f>
        <v/>
      </c>
      <c r="M620" s="21"/>
      <c r="N620" s="22" t="str">
        <f t="shared" ref="N620:N621" si="6728">LEFT(F620,FIND(" -",F620)-1)</f>
        <v>FV. 5.6.1</v>
      </c>
      <c r="O620" s="22" t="str">
        <f t="shared" ref="O620" si="6729">IF(ISERR(N620),D619,N620)</f>
        <v>FV. 5.6.1</v>
      </c>
      <c r="P620" s="22" t="str">
        <f t="shared" ref="P620:P621" si="6730">TRIM(F620&amp;"")</f>
        <v>FV. 5.6.1 -Yes</v>
      </c>
      <c r="Q620" s="22" t="str">
        <f t="shared" ref="Q620:Q621" si="6731">TRIM(G620&amp;"")</f>
        <v>None</v>
      </c>
      <c r="R620" s="9">
        <f t="shared" ref="R620:R621" si="6732">VLOOKUP(F620,$AI$2:$AM$5000,5,FALSE)</f>
        <v>2</v>
      </c>
      <c r="S620" s="9">
        <f t="shared" ref="S620:S621" si="6733">IF(ISNA(R620),0,R620)</f>
        <v>2</v>
      </c>
      <c r="T620" s="9">
        <f t="shared" ref="T620:T621" si="6734">VLOOKUP(F620,$AI$2:$AL$5000,4,FALSE)</f>
        <v>2</v>
      </c>
      <c r="U620" s="9">
        <f t="shared" ref="U620:U621" si="6735">IF(ISNA(T620),0,T620)</f>
        <v>2</v>
      </c>
      <c r="X620" s="9">
        <f t="shared" ref="X620:X621" si="6736">VLOOKUP(F620,$AI$2:$AL$5000,3,FALSE)</f>
        <v>5783157</v>
      </c>
      <c r="Y620" s="348"/>
      <c r="Z620" s="9">
        <f>SUM(Y$7:Y620)</f>
        <v>0</v>
      </c>
      <c r="AC620" s="349">
        <f t="shared" ref="AC620" si="6737">IF(ISNA(VLOOKUP(F620,$AI$2:$AS$5000,11,FALSE)),"", VLOOKUP(F620,$AI$2:$AS$5000,11,FALSE))</f>
        <v>0</v>
      </c>
    </row>
    <row r="621" spans="1:50" ht="26.25" thickBot="1">
      <c r="A621" s="211">
        <f t="shared" si="6346"/>
        <v>0</v>
      </c>
      <c r="B621" s="23" t="str">
        <f t="shared" ref="B621:D621" si="6738">B619</f>
        <v>GGFV52FA</v>
      </c>
      <c r="C621" s="219" t="str">
        <f t="shared" si="6738"/>
        <v>Major Must</v>
      </c>
      <c r="D621" s="45" t="str">
        <f t="shared" si="6738"/>
        <v>FV. 5.6.1</v>
      </c>
      <c r="E621" s="24" t="str">
        <f>Labels!$C$104</f>
        <v>Answer 2 / Evidence</v>
      </c>
      <c r="F621" s="221"/>
      <c r="G621" s="222"/>
      <c r="H621" s="25" t="str">
        <f t="shared" si="6723"/>
        <v/>
      </c>
      <c r="I621" s="25" t="str">
        <f t="shared" si="6724"/>
        <v/>
      </c>
      <c r="J621" s="25" t="str">
        <f t="shared" si="6725"/>
        <v/>
      </c>
      <c r="K621" s="25" t="str">
        <f t="shared" si="6726"/>
        <v>X</v>
      </c>
      <c r="L621" s="27" t="str">
        <f t="shared" ref="L621" si="6739">L619</f>
        <v/>
      </c>
      <c r="M621" s="21"/>
      <c r="N621" s="22" t="e">
        <f t="shared" si="6728"/>
        <v>#VALUE!</v>
      </c>
      <c r="O621" s="22" t="str">
        <f t="shared" ref="O621" si="6740">IF(ISERR(N621),D619,N621)</f>
        <v>FV. 5.6.1</v>
      </c>
      <c r="P621" s="22" t="str">
        <f t="shared" si="6730"/>
        <v/>
      </c>
      <c r="Q621" s="22" t="str">
        <f t="shared" si="6731"/>
        <v/>
      </c>
      <c r="R621" s="9" t="e">
        <f t="shared" si="6732"/>
        <v>#N/A</v>
      </c>
      <c r="S621" s="9">
        <f t="shared" si="6733"/>
        <v>0</v>
      </c>
      <c r="T621" s="9" t="e">
        <f t="shared" si="6734"/>
        <v>#N/A</v>
      </c>
      <c r="U621" s="9">
        <f t="shared" si="6735"/>
        <v>0</v>
      </c>
      <c r="V621" s="9">
        <f t="shared" ref="V621" si="6741">IF(U621=0,U620,U621)</f>
        <v>2</v>
      </c>
      <c r="W621" s="346">
        <v>2</v>
      </c>
      <c r="X621" s="9" t="e">
        <f t="shared" si="6736"/>
        <v>#N/A</v>
      </c>
      <c r="Y621" s="348"/>
      <c r="Z621" s="9">
        <f>SUM(Y$7:Y621)</f>
        <v>0</v>
      </c>
      <c r="AE621" s="9">
        <f t="shared" ref="AE621" si="6742">MIN(AH621,V621)</f>
        <v>2</v>
      </c>
      <c r="AH621" s="9">
        <v>2</v>
      </c>
      <c r="AU621" s="9">
        <v>0</v>
      </c>
      <c r="AV621" s="9">
        <f>U620</f>
        <v>2</v>
      </c>
    </row>
    <row r="622" spans="1:50" ht="25.5">
      <c r="A622" s="211">
        <f t="shared" si="6346"/>
        <v>0</v>
      </c>
      <c r="B622" s="67" t="s">
        <v>1158</v>
      </c>
      <c r="C622" s="142" t="s">
        <v>1093</v>
      </c>
      <c r="D622" s="43" t="s">
        <v>2783</v>
      </c>
      <c r="E622" s="217" t="str">
        <f>Labels!$C$54</f>
        <v>Control Point</v>
      </c>
      <c r="F622" s="26" t="s">
        <v>2784</v>
      </c>
      <c r="G622" s="30" t="str">
        <f>IF(OR(ISERR(P623),ISERR(P624),ISERR(Q623),ISERR(Q624)),Labels!$C$94,Q622)</f>
        <v>Input Accepted</v>
      </c>
      <c r="H622" s="15" t="str">
        <f t="shared" ref="H622" si="6743">IF(F623&lt;&gt;"",IF(TRIM(VLOOKUP(F623,$AI$2:$AR$5000,8,FALSE))="1","X",""),"")</f>
        <v/>
      </c>
      <c r="I622" s="15" t="str">
        <f t="shared" ref="I622" si="6744">IF(F623&lt;&gt;"",IF(TRIM(VLOOKUP(F623,$AI$2:$AR$5000,9,FALSE))="1","X",""),"")</f>
        <v/>
      </c>
      <c r="J622" s="15" t="str">
        <f t="shared" ref="J622" si="6745">IF(TRIM(""&amp;G624)&lt;&gt;"","X","")</f>
        <v/>
      </c>
      <c r="K622" s="15" t="str">
        <f t="shared" ref="K622" si="6746">IF(TRIM(""&amp;G623)&lt;&gt;"","X","")</f>
        <v>X</v>
      </c>
      <c r="L622" s="31" t="str">
        <f>IF(G622&lt;&gt;Labels!$C$92,"X","")</f>
        <v/>
      </c>
      <c r="M622" s="16"/>
      <c r="N622" s="17">
        <v>1805118</v>
      </c>
      <c r="O622" s="17">
        <v>15573</v>
      </c>
      <c r="P622" s="17"/>
      <c r="Q622" s="22" t="str">
        <f>IF(F623="",Labels!$C$93,R622)</f>
        <v>Input Accepted</v>
      </c>
      <c r="R622" s="9" t="str">
        <f t="shared" ref="R622" si="6747"><![CDATA[IF(OR(O623&""<>D622&"",O624&""<>D622&""),"You are not allowed to copy cells in the answer column. Press Ctrl-z immediately to attempt to fix this error.",S622)]]></f>
        <v>Input Accepted</v>
      </c>
      <c r="S622" s="9" t="str">
        <f>IF(AND(OR(H622="X",S623=6,C622=Labels!$C$49,C622=Labels!$C$46,AX622="Y"),Q623=""),Labels!$C$95,T622)</f>
        <v>Input Accepted</v>
      </c>
      <c r="T622" s="345" t="str">
        <f>IF(OR(S624=6,AND(S624&gt;0,S623=6)),Labels!$C$96,IF(S624=1,Labels!$C$143,U622))</f>
        <v>Input Accepted</v>
      </c>
      <c r="U622" s="9" t="str">
        <f>IF(AND(S624&gt;0,U624&lt;=U623),Labels!C$97,V622)</f>
        <v>Input Accepted</v>
      </c>
      <c r="V622" s="9" t="str">
        <f>IF(AND(S624&gt;0,Q624=""),Labels!$C$98,W622)</f>
        <v>Input Accepted</v>
      </c>
      <c r="W622" s="9" t="str">
        <f>IF(AND(S624=0,Q624&lt;&gt;""),Labels!$C$99,Labels!$C$92)</f>
        <v>Input Accepted</v>
      </c>
      <c r="Y622" s="9">
        <f t="shared" ref="Y622" si="6748">IF(H622="X",1,0)</f>
        <v>0</v>
      </c>
      <c r="Z622" s="9">
        <f>SUM(Y$7:Y622)</f>
        <v>0</v>
      </c>
      <c r="AA622" s="9" t="str">
        <f t="shared" ref="AA622" si="6749">Q623</f>
        <v>None</v>
      </c>
      <c r="AB622" s="9">
        <f t="shared" ref="AB622" si="6750">VLOOKUP(P623,$AI$2:$AN$5000,6,FALSE)</f>
        <v>21</v>
      </c>
      <c r="AC622" s="9" t="str">
        <f t="shared" ref="AC622" si="6751">Q624</f>
        <v/>
      </c>
      <c r="AD622" s="9">
        <f t="shared" ref="AD622" si="6752">IF(TRIM(F623)="",1,0)</f>
        <v>0</v>
      </c>
      <c r="AF622" s="346">
        <f t="shared" ref="AF622" si="6753">SUM($AD$7:$AD$5000)</f>
        <v>0</v>
      </c>
      <c r="AG622" s="9">
        <f>IF(AND(H622="X",C622=Labels!C664),1,0)</f>
        <v>0</v>
      </c>
      <c r="AX622" s="9" t="s">
        <v>664</v>
      </c>
    </row>
    <row r="623" spans="1:50" ht="25.5">
      <c r="A623" s="211">
        <f t="shared" si="6346"/>
        <v>0</v>
      </c>
      <c r="B623" s="18" t="s">
        <v>1158</v>
      </c>
      <c r="C623" s="218" t="str">
        <f t="shared" ref="C623" si="6754">C622</f>
        <v>Major Must</v>
      </c>
      <c r="D623" s="44" t="str">
        <f t="shared" ref="D623" si="6755">D622</f>
        <v>FV. 5.6.2</v>
      </c>
      <c r="E623" s="19" t="str">
        <f>Labels!$C$103</f>
        <v>Answer 1 / Comment</v>
      </c>
      <c r="F623" s="62" t="str">
        <f>$AI$561</f>
        <v>FV. 5.6.2 -Yes</v>
      </c>
      <c r="G623" s="46" t="s">
        <v>2826</v>
      </c>
      <c r="H623" s="20" t="str">
        <f t="shared" ref="H623:H624" si="6756">H622</f>
        <v/>
      </c>
      <c r="I623" s="20" t="str">
        <f t="shared" ref="I623:I624" si="6757">I622</f>
        <v/>
      </c>
      <c r="J623" s="20" t="str">
        <f t="shared" ref="J623:J624" si="6758">J622</f>
        <v/>
      </c>
      <c r="K623" s="20" t="str">
        <f t="shared" ref="K623:K624" si="6759">K622</f>
        <v>X</v>
      </c>
      <c r="L623" s="28" t="str">
        <f t="shared" ref="L623" si="6760">L622</f>
        <v/>
      </c>
      <c r="M623" s="21"/>
      <c r="N623" s="22" t="str">
        <f t="shared" ref="N623:N624" si="6761">LEFT(F623,FIND(" -",F623)-1)</f>
        <v>FV. 5.6.2</v>
      </c>
      <c r="O623" s="22" t="str">
        <f t="shared" ref="O623" si="6762">IF(ISERR(N623),D622,N623)</f>
        <v>FV. 5.6.2</v>
      </c>
      <c r="P623" s="22" t="str">
        <f t="shared" ref="P623:P624" si="6763">TRIM(F623&amp;"")</f>
        <v>FV. 5.6.2 -Yes</v>
      </c>
      <c r="Q623" s="22" t="str">
        <f t="shared" ref="Q623:Q624" si="6764">TRIM(G623&amp;"")</f>
        <v>None</v>
      </c>
      <c r="R623" s="9">
        <f t="shared" ref="R623:R624" si="6765">VLOOKUP(F623,$AI$2:$AM$5000,5,FALSE)</f>
        <v>2</v>
      </c>
      <c r="S623" s="9">
        <f t="shared" ref="S623:S624" si="6766">IF(ISNA(R623),0,R623)</f>
        <v>2</v>
      </c>
      <c r="T623" s="9">
        <f t="shared" ref="T623:T624" si="6767">VLOOKUP(F623,$AI$2:$AL$5000,4,FALSE)</f>
        <v>2</v>
      </c>
      <c r="U623" s="9">
        <f t="shared" ref="U623:U624" si="6768">IF(ISNA(T623),0,T623)</f>
        <v>2</v>
      </c>
      <c r="X623" s="9">
        <f t="shared" ref="X623:X624" si="6769">VLOOKUP(F623,$AI$2:$AL$5000,3,FALSE)</f>
        <v>5783159</v>
      </c>
      <c r="Y623" s="348"/>
      <c r="Z623" s="9">
        <f>SUM(Y$7:Y623)</f>
        <v>0</v>
      </c>
      <c r="AC623" s="349">
        <f t="shared" ref="AC623" si="6770">IF(ISNA(VLOOKUP(F623,$AI$2:$AS$5000,11,FALSE)),"", VLOOKUP(F623,$AI$2:$AS$5000,11,FALSE))</f>
        <v>0</v>
      </c>
    </row>
    <row r="624" spans="1:50" ht="26.25" thickBot="1">
      <c r="A624" s="211">
        <f t="shared" si="6346"/>
        <v>0</v>
      </c>
      <c r="B624" s="23" t="str">
        <f t="shared" ref="B624:D624" si="6771">B622</f>
        <v>GGFV52FA</v>
      </c>
      <c r="C624" s="219" t="str">
        <f t="shared" si="6771"/>
        <v>Major Must</v>
      </c>
      <c r="D624" s="45" t="str">
        <f t="shared" si="6771"/>
        <v>FV. 5.6.2</v>
      </c>
      <c r="E624" s="24" t="str">
        <f>Labels!$C$104</f>
        <v>Answer 2 / Evidence</v>
      </c>
      <c r="F624" s="221"/>
      <c r="G624" s="222"/>
      <c r="H624" s="25" t="str">
        <f t="shared" si="6756"/>
        <v/>
      </c>
      <c r="I624" s="25" t="str">
        <f t="shared" si="6757"/>
        <v/>
      </c>
      <c r="J624" s="25" t="str">
        <f t="shared" si="6758"/>
        <v/>
      </c>
      <c r="K624" s="25" t="str">
        <f t="shared" si="6759"/>
        <v>X</v>
      </c>
      <c r="L624" s="27" t="str">
        <f t="shared" ref="L624" si="6772">L622</f>
        <v/>
      </c>
      <c r="M624" s="21"/>
      <c r="N624" s="22" t="e">
        <f t="shared" si="6761"/>
        <v>#VALUE!</v>
      </c>
      <c r="O624" s="22" t="str">
        <f t="shared" ref="O624" si="6773">IF(ISERR(N624),D622,N624)</f>
        <v>FV. 5.6.2</v>
      </c>
      <c r="P624" s="22" t="str">
        <f t="shared" si="6763"/>
        <v/>
      </c>
      <c r="Q624" s="22" t="str">
        <f t="shared" si="6764"/>
        <v/>
      </c>
      <c r="R624" s="9" t="e">
        <f t="shared" si="6765"/>
        <v>#N/A</v>
      </c>
      <c r="S624" s="9">
        <f t="shared" si="6766"/>
        <v>0</v>
      </c>
      <c r="T624" s="9" t="e">
        <f t="shared" si="6767"/>
        <v>#N/A</v>
      </c>
      <c r="U624" s="9">
        <f t="shared" si="6768"/>
        <v>0</v>
      </c>
      <c r="V624" s="9">
        <f t="shared" ref="V624" si="6774">IF(U624=0,U623,U624)</f>
        <v>2</v>
      </c>
      <c r="W624" s="346">
        <v>2</v>
      </c>
      <c r="X624" s="9" t="e">
        <f t="shared" si="6769"/>
        <v>#N/A</v>
      </c>
      <c r="Y624" s="348"/>
      <c r="Z624" s="9">
        <f>SUM(Y$7:Y624)</f>
        <v>0</v>
      </c>
      <c r="AE624" s="9">
        <f t="shared" ref="AE624" si="6775">MIN(AH624,V624)</f>
        <v>2</v>
      </c>
      <c r="AH624" s="9">
        <v>2</v>
      </c>
      <c r="AU624" s="9">
        <v>0</v>
      </c>
      <c r="AV624" s="9">
        <f>U623</f>
        <v>2</v>
      </c>
    </row>
    <row r="625" spans="1:50" ht="25.5">
      <c r="A625" s="211">
        <f t="shared" si="6346"/>
        <v>0</v>
      </c>
      <c r="B625" s="67" t="s">
        <v>1158</v>
      </c>
      <c r="C625" s="142" t="s">
        <v>1094</v>
      </c>
      <c r="D625" s="43" t="s">
        <v>2785</v>
      </c>
      <c r="E625" s="217" t="str">
        <f>Labels!$C$54</f>
        <v>Control Point</v>
      </c>
      <c r="F625" s="26" t="s">
        <v>2786</v>
      </c>
      <c r="G625" s="30" t="str">
        <f>IF(OR(ISERR(P626),ISERR(P627),ISERR(Q626),ISERR(Q627)),Labels!$C$94,Q625)</f>
        <v>Input Accepted</v>
      </c>
      <c r="H625" s="15" t="str">
        <f t="shared" ref="H625" si="6776">IF(F626&lt;&gt;"",IF(TRIM(VLOOKUP(F626,$AI$2:$AR$5000,8,FALSE))="1","X",""),"")</f>
        <v/>
      </c>
      <c r="I625" s="15" t="str">
        <f t="shared" ref="I625" si="6777">IF(F626&lt;&gt;"",IF(TRIM(VLOOKUP(F626,$AI$2:$AR$5000,9,FALSE))="1","X",""),"")</f>
        <v/>
      </c>
      <c r="J625" s="15" t="str">
        <f t="shared" ref="J625" si="6778">IF(TRIM(""&amp;G627)&lt;&gt;"","X","")</f>
        <v/>
      </c>
      <c r="K625" s="15" t="str">
        <f t="shared" ref="K625" si="6779">IF(TRIM(""&amp;G626)&lt;&gt;"","X","")</f>
        <v>X</v>
      </c>
      <c r="L625" s="31" t="str">
        <f>IF(G625&lt;&gt;Labels!$C$92,"X","")</f>
        <v/>
      </c>
      <c r="M625" s="16"/>
      <c r="N625" s="17">
        <v>1805119</v>
      </c>
      <c r="O625" s="17">
        <v>15573</v>
      </c>
      <c r="P625" s="17"/>
      <c r="Q625" s="22" t="str">
        <f>IF(F626="",Labels!$C$93,R625)</f>
        <v>Input Accepted</v>
      </c>
      <c r="R625" s="9" t="str">
        <f t="shared" ref="R625" si="6780"><![CDATA[IF(OR(O626&""<>D625&"",O627&""<>D625&""),"You are not allowed to copy cells in the answer column. Press Ctrl-z immediately to attempt to fix this error.",S625)]]></f>
        <v>Input Accepted</v>
      </c>
      <c r="S625" s="9" t="str">
        <f>IF(AND(OR(H625="X",S626=6,C625=Labels!$C$49,C625=Labels!$C$46,AX625="Y"),Q626=""),Labels!$C$95,T625)</f>
        <v>Input Accepted</v>
      </c>
      <c r="T625" s="345" t="str">
        <f>IF(OR(S627=6,AND(S627&gt;0,S626=6)),Labels!$C$96,IF(S627=1,Labels!$C$143,U625))</f>
        <v>Input Accepted</v>
      </c>
      <c r="U625" s="9" t="str">
        <f>IF(AND(S627&gt;0,U627&lt;=U626),Labels!C$97,V625)</f>
        <v>Input Accepted</v>
      </c>
      <c r="V625" s="9" t="str">
        <f>IF(AND(S627&gt;0,Q627=""),Labels!$C$98,W625)</f>
        <v>Input Accepted</v>
      </c>
      <c r="W625" s="9" t="str">
        <f>IF(AND(S627=0,Q627&lt;&gt;""),Labels!$C$99,Labels!$C$92)</f>
        <v>Input Accepted</v>
      </c>
      <c r="Y625" s="9">
        <f t="shared" ref="Y625" si="6781">IF(H625="X",1,0)</f>
        <v>0</v>
      </c>
      <c r="Z625" s="9">
        <f>SUM(Y$7:Y625)</f>
        <v>0</v>
      </c>
      <c r="AA625" s="9" t="str">
        <f t="shared" ref="AA625" si="6782">Q626</f>
        <v>None</v>
      </c>
      <c r="AB625" s="9">
        <f t="shared" ref="AB625" si="6783">VLOOKUP(P626,$AI$2:$AN$5000,6,FALSE)</f>
        <v>21</v>
      </c>
      <c r="AC625" s="9" t="str">
        <f t="shared" ref="AC625" si="6784">Q627</f>
        <v/>
      </c>
      <c r="AD625" s="9">
        <f t="shared" ref="AD625" si="6785">IF(TRIM(F626)="",1,0)</f>
        <v>0</v>
      </c>
      <c r="AF625" s="346">
        <f t="shared" ref="AF625" si="6786">SUM($AD$7:$AD$5000)</f>
        <v>0</v>
      </c>
      <c r="AG625" s="9">
        <f>IF(AND(H625="X",C625=Labels!C667),1,0)</f>
        <v>0</v>
      </c>
      <c r="AX625" s="9" t="s">
        <v>664</v>
      </c>
    </row>
    <row r="626" spans="1:50" ht="25.5">
      <c r="A626" s="211">
        <f t="shared" si="6346"/>
        <v>0</v>
      </c>
      <c r="B626" s="18" t="s">
        <v>1158</v>
      </c>
      <c r="C626" s="218" t="str">
        <f t="shared" ref="C626" si="6787">C625</f>
        <v>Minor Must</v>
      </c>
      <c r="D626" s="44" t="str">
        <f t="shared" ref="D626" si="6788">D625</f>
        <v>FV. 5.6.3</v>
      </c>
      <c r="E626" s="19" t="str">
        <f>Labels!$C$103</f>
        <v>Answer 1 / Comment</v>
      </c>
      <c r="F626" s="62" t="str">
        <f>$AI$564</f>
        <v>FV. 5.6.3 -Yes</v>
      </c>
      <c r="G626" s="46" t="s">
        <v>2826</v>
      </c>
      <c r="H626" s="20" t="str">
        <f t="shared" ref="H626:H627" si="6789">H625</f>
        <v/>
      </c>
      <c r="I626" s="20" t="str">
        <f t="shared" ref="I626:I627" si="6790">I625</f>
        <v/>
      </c>
      <c r="J626" s="20" t="str">
        <f t="shared" ref="J626:J627" si="6791">J625</f>
        <v/>
      </c>
      <c r="K626" s="20" t="str">
        <f t="shared" ref="K626:K627" si="6792">K625</f>
        <v>X</v>
      </c>
      <c r="L626" s="28" t="str">
        <f t="shared" ref="L626" si="6793">L625</f>
        <v/>
      </c>
      <c r="M626" s="21"/>
      <c r="N626" s="22" t="str">
        <f t="shared" ref="N626:N627" si="6794">LEFT(F626,FIND(" -",F626)-1)</f>
        <v>FV. 5.6.3</v>
      </c>
      <c r="O626" s="22" t="str">
        <f t="shared" ref="O626" si="6795">IF(ISERR(N626),D625,N626)</f>
        <v>FV. 5.6.3</v>
      </c>
      <c r="P626" s="22" t="str">
        <f t="shared" ref="P626:P627" si="6796">TRIM(F626&amp;"")</f>
        <v>FV. 5.6.3 -Yes</v>
      </c>
      <c r="Q626" s="22" t="str">
        <f t="shared" ref="Q626:Q627" si="6797">TRIM(G626&amp;"")</f>
        <v>None</v>
      </c>
      <c r="R626" s="9">
        <f t="shared" ref="R626:R627" si="6798">VLOOKUP(F626,$AI$2:$AM$5000,5,FALSE)</f>
        <v>2</v>
      </c>
      <c r="S626" s="9">
        <f t="shared" ref="S626:S627" si="6799">IF(ISNA(R626),0,R626)</f>
        <v>2</v>
      </c>
      <c r="T626" s="9">
        <f t="shared" ref="T626:T627" si="6800">VLOOKUP(F626,$AI$2:$AL$5000,4,FALSE)</f>
        <v>2</v>
      </c>
      <c r="U626" s="9">
        <f t="shared" ref="U626:U627" si="6801">IF(ISNA(T626),0,T626)</f>
        <v>2</v>
      </c>
      <c r="X626" s="9">
        <f t="shared" ref="X626:X627" si="6802">VLOOKUP(F626,$AI$2:$AL$5000,3,FALSE)</f>
        <v>5783161</v>
      </c>
      <c r="Y626" s="348"/>
      <c r="Z626" s="9">
        <f>SUM(Y$7:Y626)</f>
        <v>0</v>
      </c>
      <c r="AC626" s="349">
        <f t="shared" ref="AC626" si="6803">IF(ISNA(VLOOKUP(F626,$AI$2:$AS$5000,11,FALSE)),"", VLOOKUP(F626,$AI$2:$AS$5000,11,FALSE))</f>
        <v>0</v>
      </c>
    </row>
    <row r="627" spans="1:50" ht="26.25" thickBot="1">
      <c r="A627" s="211">
        <f t="shared" si="6346"/>
        <v>0</v>
      </c>
      <c r="B627" s="23" t="str">
        <f t="shared" ref="B627:D627" si="6804">B625</f>
        <v>GGFV52FA</v>
      </c>
      <c r="C627" s="219" t="str">
        <f t="shared" si="6804"/>
        <v>Minor Must</v>
      </c>
      <c r="D627" s="45" t="str">
        <f t="shared" si="6804"/>
        <v>FV. 5.6.3</v>
      </c>
      <c r="E627" s="24" t="str">
        <f>Labels!$C$104</f>
        <v>Answer 2 / Evidence</v>
      </c>
      <c r="F627" s="221"/>
      <c r="G627" s="222"/>
      <c r="H627" s="25" t="str">
        <f t="shared" si="6789"/>
        <v/>
      </c>
      <c r="I627" s="25" t="str">
        <f t="shared" si="6790"/>
        <v/>
      </c>
      <c r="J627" s="25" t="str">
        <f t="shared" si="6791"/>
        <v/>
      </c>
      <c r="K627" s="25" t="str">
        <f t="shared" si="6792"/>
        <v>X</v>
      </c>
      <c r="L627" s="27" t="str">
        <f t="shared" ref="L627" si="6805">L625</f>
        <v/>
      </c>
      <c r="M627" s="21"/>
      <c r="N627" s="22" t="e">
        <f t="shared" si="6794"/>
        <v>#VALUE!</v>
      </c>
      <c r="O627" s="22" t="str">
        <f t="shared" ref="O627" si="6806">IF(ISERR(N627),D625,N627)</f>
        <v>FV. 5.6.3</v>
      </c>
      <c r="P627" s="22" t="str">
        <f t="shared" si="6796"/>
        <v/>
      </c>
      <c r="Q627" s="22" t="str">
        <f t="shared" si="6797"/>
        <v/>
      </c>
      <c r="R627" s="9" t="e">
        <f t="shared" si="6798"/>
        <v>#N/A</v>
      </c>
      <c r="S627" s="9">
        <f t="shared" si="6799"/>
        <v>0</v>
      </c>
      <c r="T627" s="9" t="e">
        <f t="shared" si="6800"/>
        <v>#N/A</v>
      </c>
      <c r="U627" s="9">
        <f t="shared" si="6801"/>
        <v>0</v>
      </c>
      <c r="V627" s="9">
        <f t="shared" ref="V627" si="6807">IF(U627=0,U626,U627)</f>
        <v>2</v>
      </c>
      <c r="W627" s="346">
        <v>2</v>
      </c>
      <c r="X627" s="9" t="e">
        <f t="shared" si="6802"/>
        <v>#N/A</v>
      </c>
      <c r="Y627" s="348"/>
      <c r="Z627" s="9">
        <f>SUM(Y$7:Y627)</f>
        <v>0</v>
      </c>
      <c r="AE627" s="9">
        <f t="shared" ref="AE627" si="6808">MIN(AH627,V627)</f>
        <v>2</v>
      </c>
      <c r="AH627" s="9">
        <v>2</v>
      </c>
      <c r="AU627" s="9">
        <v>0</v>
      </c>
      <c r="AV627" s="9">
        <f>U626</f>
        <v>2</v>
      </c>
    </row>
    <row r="628" spans="1:50" ht="38.25">
      <c r="A628" s="211">
        <f t="shared" si="6346"/>
        <v>0</v>
      </c>
      <c r="B628" s="67" t="s">
        <v>1158</v>
      </c>
      <c r="C628" s="142" t="s">
        <v>1093</v>
      </c>
      <c r="D628" s="43" t="s">
        <v>2787</v>
      </c>
      <c r="E628" s="217" t="str">
        <f>Labels!$C$54</f>
        <v>Control Point</v>
      </c>
      <c r="F628" s="26" t="s">
        <v>2788</v>
      </c>
      <c r="G628" s="30" t="str">
        <f>IF(OR(ISERR(P629),ISERR(P630),ISERR(Q629),ISERR(Q630)),Labels!$C$94,Q628)</f>
        <v>Input Accepted</v>
      </c>
      <c r="H628" s="15" t="str">
        <f t="shared" ref="H628" si="6809">IF(F629&lt;&gt;"",IF(TRIM(VLOOKUP(F629,$AI$2:$AR$5000,8,FALSE))="1","X",""),"")</f>
        <v/>
      </c>
      <c r="I628" s="15" t="str">
        <f t="shared" ref="I628" si="6810">IF(F629&lt;&gt;"",IF(TRIM(VLOOKUP(F629,$AI$2:$AR$5000,9,FALSE))="1","X",""),"")</f>
        <v/>
      </c>
      <c r="J628" s="15" t="str">
        <f t="shared" ref="J628" si="6811">IF(TRIM(""&amp;G630)&lt;&gt;"","X","")</f>
        <v/>
      </c>
      <c r="K628" s="15" t="str">
        <f t="shared" ref="K628" si="6812">IF(TRIM(""&amp;G629)&lt;&gt;"","X","")</f>
        <v>X</v>
      </c>
      <c r="L628" s="31" t="str">
        <f>IF(G628&lt;&gt;Labels!$C$92,"X","")</f>
        <v/>
      </c>
      <c r="M628" s="16"/>
      <c r="N628" s="17">
        <v>1805120</v>
      </c>
      <c r="O628" s="17">
        <v>15573</v>
      </c>
      <c r="P628" s="17"/>
      <c r="Q628" s="22" t="str">
        <f>IF(F629="",Labels!$C$93,R628)</f>
        <v>Input Accepted</v>
      </c>
      <c r="R628" s="9" t="str">
        <f t="shared" ref="R628" si="6813"><![CDATA[IF(OR(O629&""<>D628&"",O630&""<>D628&""),"You are not allowed to copy cells in the answer column. Press Ctrl-z immediately to attempt to fix this error.",S628)]]></f>
        <v>Input Accepted</v>
      </c>
      <c r="S628" s="9" t="str">
        <f>IF(AND(OR(H628="X",S629=6,C628=Labels!$C$49,C628=Labels!$C$46,AX628="Y"),Q629=""),Labels!$C$95,T628)</f>
        <v>Input Accepted</v>
      </c>
      <c r="T628" s="345" t="str">
        <f>IF(OR(S630=6,AND(S630&gt;0,S629=6)),Labels!$C$96,IF(S630=1,Labels!$C$143,U628))</f>
        <v>Input Accepted</v>
      </c>
      <c r="U628" s="9" t="str">
        <f>IF(AND(S630&gt;0,U630&lt;=U629),Labels!C$97,V628)</f>
        <v>Input Accepted</v>
      </c>
      <c r="V628" s="9" t="str">
        <f>IF(AND(S630&gt;0,Q630=""),Labels!$C$98,W628)</f>
        <v>Input Accepted</v>
      </c>
      <c r="W628" s="9" t="str">
        <f>IF(AND(S630=0,Q630&lt;&gt;""),Labels!$C$99,Labels!$C$92)</f>
        <v>Input Accepted</v>
      </c>
      <c r="Y628" s="9">
        <f t="shared" ref="Y628" si="6814">IF(H628="X",1,0)</f>
        <v>0</v>
      </c>
      <c r="Z628" s="9">
        <f>SUM(Y$7:Y628)</f>
        <v>0</v>
      </c>
      <c r="AA628" s="9" t="str">
        <f t="shared" ref="AA628" si="6815">Q629</f>
        <v>None</v>
      </c>
      <c r="AB628" s="9">
        <f t="shared" ref="AB628" si="6816">VLOOKUP(P629,$AI$2:$AN$5000,6,FALSE)</f>
        <v>21</v>
      </c>
      <c r="AC628" s="9" t="str">
        <f t="shared" ref="AC628" si="6817">Q630</f>
        <v/>
      </c>
      <c r="AD628" s="9">
        <f t="shared" ref="AD628" si="6818">IF(TRIM(F629)="",1,0)</f>
        <v>0</v>
      </c>
      <c r="AF628" s="346">
        <f t="shared" ref="AF628" si="6819">SUM($AD$7:$AD$5000)</f>
        <v>0</v>
      </c>
      <c r="AG628" s="9">
        <f>IF(AND(H628="X",C628=Labels!C670),1,0)</f>
        <v>0</v>
      </c>
      <c r="AX628" s="9" t="s">
        <v>664</v>
      </c>
    </row>
    <row r="629" spans="1:50" ht="25.5">
      <c r="A629" s="211">
        <f t="shared" si="6346"/>
        <v>0</v>
      </c>
      <c r="B629" s="18" t="s">
        <v>1158</v>
      </c>
      <c r="C629" s="218" t="str">
        <f t="shared" ref="C629" si="6820">C628</f>
        <v>Major Must</v>
      </c>
      <c r="D629" s="44" t="str">
        <f t="shared" ref="D629" si="6821">D628</f>
        <v>FV. 5.7.1</v>
      </c>
      <c r="E629" s="19" t="str">
        <f>Labels!$C$103</f>
        <v>Answer 1 / Comment</v>
      </c>
      <c r="F629" s="62" t="str">
        <f>$AI$567</f>
        <v>FV. 5.7.1 -Yes</v>
      </c>
      <c r="G629" s="46" t="s">
        <v>2826</v>
      </c>
      <c r="H629" s="20" t="str">
        <f t="shared" ref="H629:H630" si="6822">H628</f>
        <v/>
      </c>
      <c r="I629" s="20" t="str">
        <f t="shared" ref="I629:I630" si="6823">I628</f>
        <v/>
      </c>
      <c r="J629" s="20" t="str">
        <f t="shared" ref="J629:J630" si="6824">J628</f>
        <v/>
      </c>
      <c r="K629" s="20" t="str">
        <f t="shared" ref="K629:K630" si="6825">K628</f>
        <v>X</v>
      </c>
      <c r="L629" s="28" t="str">
        <f t="shared" ref="L629" si="6826">L628</f>
        <v/>
      </c>
      <c r="M629" s="21"/>
      <c r="N629" s="22" t="str">
        <f t="shared" ref="N629:N630" si="6827">LEFT(F629,FIND(" -",F629)-1)</f>
        <v>FV. 5.7.1</v>
      </c>
      <c r="O629" s="22" t="str">
        <f t="shared" ref="O629" si="6828">IF(ISERR(N629),D628,N629)</f>
        <v>FV. 5.7.1</v>
      </c>
      <c r="P629" s="22" t="str">
        <f t="shared" ref="P629:P630" si="6829">TRIM(F629&amp;"")</f>
        <v>FV. 5.7.1 -Yes</v>
      </c>
      <c r="Q629" s="22" t="str">
        <f t="shared" ref="Q629:Q630" si="6830">TRIM(G629&amp;"")</f>
        <v>None</v>
      </c>
      <c r="R629" s="9">
        <f t="shared" ref="R629:R630" si="6831">VLOOKUP(F629,$AI$2:$AM$5000,5,FALSE)</f>
        <v>2</v>
      </c>
      <c r="S629" s="9">
        <f t="shared" ref="S629:S630" si="6832">IF(ISNA(R629),0,R629)</f>
        <v>2</v>
      </c>
      <c r="T629" s="9">
        <f t="shared" ref="T629:T630" si="6833">VLOOKUP(F629,$AI$2:$AL$5000,4,FALSE)</f>
        <v>2</v>
      </c>
      <c r="U629" s="9">
        <f t="shared" ref="U629:U630" si="6834">IF(ISNA(T629),0,T629)</f>
        <v>2</v>
      </c>
      <c r="X629" s="9">
        <f t="shared" ref="X629:X630" si="6835">VLOOKUP(F629,$AI$2:$AL$5000,3,FALSE)</f>
        <v>5783164</v>
      </c>
      <c r="Y629" s="348"/>
      <c r="Z629" s="9">
        <f>SUM(Y$7:Y629)</f>
        <v>0</v>
      </c>
      <c r="AC629" s="349">
        <f t="shared" ref="AC629" si="6836">IF(ISNA(VLOOKUP(F629,$AI$2:$AS$5000,11,FALSE)),"", VLOOKUP(F629,$AI$2:$AS$5000,11,FALSE))</f>
        <v>0</v>
      </c>
    </row>
    <row r="630" spans="1:50" ht="26.25" thickBot="1">
      <c r="A630" s="211">
        <f t="shared" si="6346"/>
        <v>0</v>
      </c>
      <c r="B630" s="23" t="str">
        <f t="shared" ref="B630:D630" si="6837">B628</f>
        <v>GGFV52FA</v>
      </c>
      <c r="C630" s="219" t="str">
        <f t="shared" si="6837"/>
        <v>Major Must</v>
      </c>
      <c r="D630" s="45" t="str">
        <f t="shared" si="6837"/>
        <v>FV. 5.7.1</v>
      </c>
      <c r="E630" s="24" t="str">
        <f>Labels!$C$104</f>
        <v>Answer 2 / Evidence</v>
      </c>
      <c r="F630" s="221"/>
      <c r="G630" s="222"/>
      <c r="H630" s="25" t="str">
        <f t="shared" si="6822"/>
        <v/>
      </c>
      <c r="I630" s="25" t="str">
        <f t="shared" si="6823"/>
        <v/>
      </c>
      <c r="J630" s="25" t="str">
        <f t="shared" si="6824"/>
        <v/>
      </c>
      <c r="K630" s="25" t="str">
        <f t="shared" si="6825"/>
        <v>X</v>
      </c>
      <c r="L630" s="27" t="str">
        <f t="shared" ref="L630" si="6838">L628</f>
        <v/>
      </c>
      <c r="M630" s="21"/>
      <c r="N630" s="22" t="e">
        <f t="shared" si="6827"/>
        <v>#VALUE!</v>
      </c>
      <c r="O630" s="22" t="str">
        <f t="shared" ref="O630" si="6839">IF(ISERR(N630),D628,N630)</f>
        <v>FV. 5.7.1</v>
      </c>
      <c r="P630" s="22" t="str">
        <f t="shared" si="6829"/>
        <v/>
      </c>
      <c r="Q630" s="22" t="str">
        <f t="shared" si="6830"/>
        <v/>
      </c>
      <c r="R630" s="9" t="e">
        <f t="shared" si="6831"/>
        <v>#N/A</v>
      </c>
      <c r="S630" s="9">
        <f t="shared" si="6832"/>
        <v>0</v>
      </c>
      <c r="T630" s="9" t="e">
        <f t="shared" si="6833"/>
        <v>#N/A</v>
      </c>
      <c r="U630" s="9">
        <f t="shared" si="6834"/>
        <v>0</v>
      </c>
      <c r="V630" s="9">
        <f t="shared" ref="V630" si="6840">IF(U630=0,U629,U630)</f>
        <v>2</v>
      </c>
      <c r="W630" s="346">
        <v>2</v>
      </c>
      <c r="X630" s="9" t="e">
        <f t="shared" si="6835"/>
        <v>#N/A</v>
      </c>
      <c r="Y630" s="348"/>
      <c r="Z630" s="9">
        <f>SUM(Y$7:Y630)</f>
        <v>0</v>
      </c>
      <c r="AE630" s="9">
        <f t="shared" ref="AE630" si="6841">MIN(AH630,V630)</f>
        <v>2</v>
      </c>
      <c r="AH630" s="9">
        <v>2</v>
      </c>
      <c r="AU630" s="9">
        <v>0</v>
      </c>
      <c r="AV630" s="9">
        <f>U629</f>
        <v>2</v>
      </c>
    </row>
    <row r="631" spans="1:50" ht="51">
      <c r="A631" s="211">
        <f t="shared" si="6346"/>
        <v>0</v>
      </c>
      <c r="B631" s="67" t="s">
        <v>1158</v>
      </c>
      <c r="C631" s="142" t="s">
        <v>1093</v>
      </c>
      <c r="D631" s="43" t="s">
        <v>2789</v>
      </c>
      <c r="E631" s="217" t="str">
        <f>Labels!$C$54</f>
        <v>Control Point</v>
      </c>
      <c r="F631" s="26" t="s">
        <v>2790</v>
      </c>
      <c r="G631" s="30" t="str">
        <f>IF(OR(ISERR(P632),ISERR(P633),ISERR(Q632),ISERR(Q633)),Labels!$C$94,Q631)</f>
        <v>Input Accepted</v>
      </c>
      <c r="H631" s="15" t="str">
        <f t="shared" ref="H631" si="6842">IF(F632&lt;&gt;"",IF(TRIM(VLOOKUP(F632,$AI$2:$AR$5000,8,FALSE))="1","X",""),"")</f>
        <v/>
      </c>
      <c r="I631" s="15" t="str">
        <f t="shared" ref="I631" si="6843">IF(F632&lt;&gt;"",IF(TRIM(VLOOKUP(F632,$AI$2:$AR$5000,9,FALSE))="1","X",""),"")</f>
        <v/>
      </c>
      <c r="J631" s="15" t="str">
        <f t="shared" ref="J631" si="6844">IF(TRIM(""&amp;G633)&lt;&gt;"","X","")</f>
        <v/>
      </c>
      <c r="K631" s="15" t="str">
        <f t="shared" ref="K631" si="6845">IF(TRIM(""&amp;G632)&lt;&gt;"","X","")</f>
        <v>X</v>
      </c>
      <c r="L631" s="31" t="str">
        <f>IF(G631&lt;&gt;Labels!$C$92,"X","")</f>
        <v/>
      </c>
      <c r="M631" s="16"/>
      <c r="N631" s="17">
        <v>1805121</v>
      </c>
      <c r="O631" s="17">
        <v>15573</v>
      </c>
      <c r="P631" s="17"/>
      <c r="Q631" s="22" t="str">
        <f>IF(F632="",Labels!$C$93,R631)</f>
        <v>Input Accepted</v>
      </c>
      <c r="R631" s="9" t="str">
        <f t="shared" ref="R631" si="6846"><![CDATA[IF(OR(O632&""<>D631&"",O633&""<>D631&""),"You are not allowed to copy cells in the answer column. Press Ctrl-z immediately to attempt to fix this error.",S631)]]></f>
        <v>Input Accepted</v>
      </c>
      <c r="S631" s="9" t="str">
        <f>IF(AND(OR(H631="X",S632=6,C631=Labels!$C$49,C631=Labels!$C$46,AX631="Y"),Q632=""),Labels!$C$95,T631)</f>
        <v>Input Accepted</v>
      </c>
      <c r="T631" s="345" t="str">
        <f>IF(OR(S633=6,AND(S633&gt;0,S632=6)),Labels!$C$96,IF(S633=1,Labels!$C$143,U631))</f>
        <v>Input Accepted</v>
      </c>
      <c r="U631" s="9" t="str">
        <f>IF(AND(S633&gt;0,U633&lt;=U632),Labels!C$97,V631)</f>
        <v>Input Accepted</v>
      </c>
      <c r="V631" s="9" t="str">
        <f>IF(AND(S633&gt;0,Q633=""),Labels!$C$98,W631)</f>
        <v>Input Accepted</v>
      </c>
      <c r="W631" s="9" t="str">
        <f>IF(AND(S633=0,Q633&lt;&gt;""),Labels!$C$99,Labels!$C$92)</f>
        <v>Input Accepted</v>
      </c>
      <c r="Y631" s="9">
        <f t="shared" ref="Y631" si="6847">IF(H631="X",1,0)</f>
        <v>0</v>
      </c>
      <c r="Z631" s="9">
        <f>SUM(Y$7:Y631)</f>
        <v>0</v>
      </c>
      <c r="AA631" s="9" t="str">
        <f t="shared" ref="AA631" si="6848">Q632</f>
        <v>None</v>
      </c>
      <c r="AB631" s="9">
        <f t="shared" ref="AB631" si="6849">VLOOKUP(P632,$AI$2:$AN$5000,6,FALSE)</f>
        <v>21</v>
      </c>
      <c r="AC631" s="9" t="str">
        <f t="shared" ref="AC631" si="6850">Q633</f>
        <v/>
      </c>
      <c r="AD631" s="9">
        <f t="shared" ref="AD631" si="6851">IF(TRIM(F632)="",1,0)</f>
        <v>0</v>
      </c>
      <c r="AF631" s="346">
        <f t="shared" ref="AF631" si="6852">SUM($AD$7:$AD$5000)</f>
        <v>0</v>
      </c>
      <c r="AG631" s="9">
        <f>IF(AND(H631="X",C631=Labels!C673),1,0)</f>
        <v>0</v>
      </c>
      <c r="AX631" s="9" t="s">
        <v>664</v>
      </c>
    </row>
    <row r="632" spans="1:50" ht="25.5">
      <c r="A632" s="211">
        <f t="shared" si="6346"/>
        <v>0</v>
      </c>
      <c r="B632" s="18" t="s">
        <v>1158</v>
      </c>
      <c r="C632" s="218" t="str">
        <f t="shared" ref="C632" si="6853">C631</f>
        <v>Major Must</v>
      </c>
      <c r="D632" s="44" t="str">
        <f t="shared" ref="D632" si="6854">D631</f>
        <v>FV. 5.7.2</v>
      </c>
      <c r="E632" s="19" t="str">
        <f>Labels!$C$103</f>
        <v>Answer 1 / Comment</v>
      </c>
      <c r="F632" s="62" t="str">
        <f>$AI$570</f>
        <v>FV. 5.7.2 -Yes</v>
      </c>
      <c r="G632" s="46" t="s">
        <v>2826</v>
      </c>
      <c r="H632" s="20" t="str">
        <f t="shared" ref="H632:H633" si="6855">H631</f>
        <v/>
      </c>
      <c r="I632" s="20" t="str">
        <f t="shared" ref="I632:I633" si="6856">I631</f>
        <v/>
      </c>
      <c r="J632" s="20" t="str">
        <f t="shared" ref="J632:J633" si="6857">J631</f>
        <v/>
      </c>
      <c r="K632" s="20" t="str">
        <f t="shared" ref="K632:K633" si="6858">K631</f>
        <v>X</v>
      </c>
      <c r="L632" s="28" t="str">
        <f t="shared" ref="L632" si="6859">L631</f>
        <v/>
      </c>
      <c r="M632" s="21"/>
      <c r="N632" s="22" t="str">
        <f t="shared" ref="N632:N633" si="6860">LEFT(F632,FIND(" -",F632)-1)</f>
        <v>FV. 5.7.2</v>
      </c>
      <c r="O632" s="22" t="str">
        <f t="shared" ref="O632" si="6861">IF(ISERR(N632),D631,N632)</f>
        <v>FV. 5.7.2</v>
      </c>
      <c r="P632" s="22" t="str">
        <f t="shared" ref="P632:P633" si="6862">TRIM(F632&amp;"")</f>
        <v>FV. 5.7.2 -Yes</v>
      </c>
      <c r="Q632" s="22" t="str">
        <f t="shared" ref="Q632:Q633" si="6863">TRIM(G632&amp;"")</f>
        <v>None</v>
      </c>
      <c r="R632" s="9">
        <f t="shared" ref="R632:R633" si="6864">VLOOKUP(F632,$AI$2:$AM$5000,5,FALSE)</f>
        <v>2</v>
      </c>
      <c r="S632" s="9">
        <f t="shared" ref="S632:S633" si="6865">IF(ISNA(R632),0,R632)</f>
        <v>2</v>
      </c>
      <c r="T632" s="9">
        <f t="shared" ref="T632:T633" si="6866">VLOOKUP(F632,$AI$2:$AL$5000,4,FALSE)</f>
        <v>2</v>
      </c>
      <c r="U632" s="9">
        <f t="shared" ref="U632:U633" si="6867">IF(ISNA(T632),0,T632)</f>
        <v>2</v>
      </c>
      <c r="X632" s="9">
        <f t="shared" ref="X632:X633" si="6868">VLOOKUP(F632,$AI$2:$AL$5000,3,FALSE)</f>
        <v>5783167</v>
      </c>
      <c r="Y632" s="348"/>
      <c r="Z632" s="9">
        <f>SUM(Y$7:Y632)</f>
        <v>0</v>
      </c>
      <c r="AC632" s="349">
        <f t="shared" ref="AC632" si="6869">IF(ISNA(VLOOKUP(F632,$AI$2:$AS$5000,11,FALSE)),"", VLOOKUP(F632,$AI$2:$AS$5000,11,FALSE))</f>
        <v>0</v>
      </c>
    </row>
    <row r="633" spans="1:50" ht="26.25" thickBot="1">
      <c r="A633" s="211">
        <f t="shared" si="6346"/>
        <v>0</v>
      </c>
      <c r="B633" s="23" t="str">
        <f t="shared" ref="B633:D633" si="6870">B631</f>
        <v>GGFV52FA</v>
      </c>
      <c r="C633" s="219" t="str">
        <f t="shared" si="6870"/>
        <v>Major Must</v>
      </c>
      <c r="D633" s="45" t="str">
        <f t="shared" si="6870"/>
        <v>FV. 5.7.2</v>
      </c>
      <c r="E633" s="24" t="str">
        <f>Labels!$C$104</f>
        <v>Answer 2 / Evidence</v>
      </c>
      <c r="F633" s="221"/>
      <c r="G633" s="222"/>
      <c r="H633" s="25" t="str">
        <f t="shared" si="6855"/>
        <v/>
      </c>
      <c r="I633" s="25" t="str">
        <f t="shared" si="6856"/>
        <v/>
      </c>
      <c r="J633" s="25" t="str">
        <f t="shared" si="6857"/>
        <v/>
      </c>
      <c r="K633" s="25" t="str">
        <f t="shared" si="6858"/>
        <v>X</v>
      </c>
      <c r="L633" s="27" t="str">
        <f t="shared" ref="L633" si="6871">L631</f>
        <v/>
      </c>
      <c r="M633" s="21"/>
      <c r="N633" s="22" t="e">
        <f t="shared" si="6860"/>
        <v>#VALUE!</v>
      </c>
      <c r="O633" s="22" t="str">
        <f t="shared" ref="O633" si="6872">IF(ISERR(N633),D631,N633)</f>
        <v>FV. 5.7.2</v>
      </c>
      <c r="P633" s="22" t="str">
        <f t="shared" si="6862"/>
        <v/>
      </c>
      <c r="Q633" s="22" t="str">
        <f t="shared" si="6863"/>
        <v/>
      </c>
      <c r="R633" s="9" t="e">
        <f t="shared" si="6864"/>
        <v>#N/A</v>
      </c>
      <c r="S633" s="9">
        <f t="shared" si="6865"/>
        <v>0</v>
      </c>
      <c r="T633" s="9" t="e">
        <f t="shared" si="6866"/>
        <v>#N/A</v>
      </c>
      <c r="U633" s="9">
        <f t="shared" si="6867"/>
        <v>0</v>
      </c>
      <c r="V633" s="9">
        <f t="shared" ref="V633" si="6873">IF(U633=0,U632,U633)</f>
        <v>2</v>
      </c>
      <c r="W633" s="346">
        <v>2</v>
      </c>
      <c r="X633" s="9" t="e">
        <f t="shared" si="6868"/>
        <v>#N/A</v>
      </c>
      <c r="Y633" s="348"/>
      <c r="Z633" s="9">
        <f>SUM(Y$7:Y633)</f>
        <v>0</v>
      </c>
      <c r="AE633" s="9">
        <f t="shared" ref="AE633" si="6874">MIN(AH633,V633)</f>
        <v>2</v>
      </c>
      <c r="AH633" s="9">
        <v>2</v>
      </c>
      <c r="AU633" s="9">
        <v>0</v>
      </c>
      <c r="AV633" s="9">
        <f>U632</f>
        <v>2</v>
      </c>
    </row>
    <row r="634" spans="1:50" ht="25.5">
      <c r="A634" s="211">
        <f t="shared" si="6346"/>
        <v>0</v>
      </c>
      <c r="B634" s="67" t="s">
        <v>1158</v>
      </c>
      <c r="C634" s="142" t="s">
        <v>1094</v>
      </c>
      <c r="D634" s="43" t="s">
        <v>2791</v>
      </c>
      <c r="E634" s="217" t="str">
        <f>Labels!$C$54</f>
        <v>Control Point</v>
      </c>
      <c r="F634" s="26" t="s">
        <v>2792</v>
      </c>
      <c r="G634" s="30" t="str">
        <f>IF(OR(ISERR(P635),ISERR(P636),ISERR(Q635),ISERR(Q636)),Labels!$C$94,Q634)</f>
        <v>Input Accepted</v>
      </c>
      <c r="H634" s="15" t="str">
        <f t="shared" ref="H634" si="6875">IF(F635&lt;&gt;"",IF(TRIM(VLOOKUP(F635,$AI$2:$AR$5000,8,FALSE))="1","X",""),"")</f>
        <v/>
      </c>
      <c r="I634" s="15" t="str">
        <f t="shared" ref="I634" si="6876">IF(F635&lt;&gt;"",IF(TRIM(VLOOKUP(F635,$AI$2:$AR$5000,9,FALSE))="1","X",""),"")</f>
        <v/>
      </c>
      <c r="J634" s="15" t="str">
        <f t="shared" ref="J634" si="6877">IF(TRIM(""&amp;G636)&lt;&gt;"","X","")</f>
        <v/>
      </c>
      <c r="K634" s="15" t="str">
        <f t="shared" ref="K634" si="6878">IF(TRIM(""&amp;G635)&lt;&gt;"","X","")</f>
        <v>X</v>
      </c>
      <c r="L634" s="31" t="str">
        <f>IF(G634&lt;&gt;Labels!$C$92,"X","")</f>
        <v/>
      </c>
      <c r="M634" s="16"/>
      <c r="N634" s="17">
        <v>1805122</v>
      </c>
      <c r="O634" s="17">
        <v>15573</v>
      </c>
      <c r="P634" s="17"/>
      <c r="Q634" s="22" t="str">
        <f>IF(F635="",Labels!$C$93,R634)</f>
        <v>Input Accepted</v>
      </c>
      <c r="R634" s="9" t="str">
        <f t="shared" ref="R634" si="6879"><![CDATA[IF(OR(O635&""<>D634&"",O636&""<>D634&""),"You are not allowed to copy cells in the answer column. Press Ctrl-z immediately to attempt to fix this error.",S634)]]></f>
        <v>Input Accepted</v>
      </c>
      <c r="S634" s="9" t="str">
        <f>IF(AND(OR(H634="X",S635=6,C634=Labels!$C$49,C634=Labels!$C$46,AX634="Y"),Q635=""),Labels!$C$95,T634)</f>
        <v>Input Accepted</v>
      </c>
      <c r="T634" s="345" t="str">
        <f>IF(OR(S636=6,AND(S636&gt;0,S635=6)),Labels!$C$96,IF(S636=1,Labels!$C$143,U634))</f>
        <v>Input Accepted</v>
      </c>
      <c r="U634" s="9" t="str">
        <f>IF(AND(S636&gt;0,U636&lt;=U635),Labels!C$97,V634)</f>
        <v>Input Accepted</v>
      </c>
      <c r="V634" s="9" t="str">
        <f>IF(AND(S636&gt;0,Q636=""),Labels!$C$98,W634)</f>
        <v>Input Accepted</v>
      </c>
      <c r="W634" s="9" t="str">
        <f>IF(AND(S636=0,Q636&lt;&gt;""),Labels!$C$99,Labels!$C$92)</f>
        <v>Input Accepted</v>
      </c>
      <c r="Y634" s="9">
        <f t="shared" ref="Y634" si="6880">IF(H634="X",1,0)</f>
        <v>0</v>
      </c>
      <c r="Z634" s="9">
        <f>SUM(Y$7:Y634)</f>
        <v>0</v>
      </c>
      <c r="AA634" s="9" t="str">
        <f t="shared" ref="AA634" si="6881">Q635</f>
        <v>None</v>
      </c>
      <c r="AB634" s="9">
        <f t="shared" ref="AB634" si="6882">VLOOKUP(P635,$AI$2:$AN$5000,6,FALSE)</f>
        <v>21</v>
      </c>
      <c r="AC634" s="9" t="str">
        <f t="shared" ref="AC634" si="6883">Q636</f>
        <v/>
      </c>
      <c r="AD634" s="9">
        <f t="shared" ref="AD634" si="6884">IF(TRIM(F635)="",1,0)</f>
        <v>0</v>
      </c>
      <c r="AF634" s="346">
        <f t="shared" ref="AF634" si="6885">SUM($AD$7:$AD$5000)</f>
        <v>0</v>
      </c>
      <c r="AG634" s="9">
        <f>IF(AND(H634="X",C634=Labels!C676),1,0)</f>
        <v>0</v>
      </c>
      <c r="AX634" s="9" t="s">
        <v>664</v>
      </c>
    </row>
    <row r="635" spans="1:50" ht="25.5">
      <c r="A635" s="211">
        <f t="shared" si="6346"/>
        <v>0</v>
      </c>
      <c r="B635" s="18" t="s">
        <v>1158</v>
      </c>
      <c r="C635" s="218" t="str">
        <f t="shared" ref="C635" si="6886">C634</f>
        <v>Minor Must</v>
      </c>
      <c r="D635" s="44" t="str">
        <f t="shared" ref="D635" si="6887">D634</f>
        <v>FV. 5.7.3</v>
      </c>
      <c r="E635" s="19" t="str">
        <f>Labels!$C$103</f>
        <v>Answer 1 / Comment</v>
      </c>
      <c r="F635" s="62" t="str">
        <f>$AI$573</f>
        <v>FV. 5.7.3 -Yes</v>
      </c>
      <c r="G635" s="46" t="s">
        <v>2826</v>
      </c>
      <c r="H635" s="20" t="str">
        <f t="shared" ref="H635:H636" si="6888">H634</f>
        <v/>
      </c>
      <c r="I635" s="20" t="str">
        <f t="shared" ref="I635:I636" si="6889">I634</f>
        <v/>
      </c>
      <c r="J635" s="20" t="str">
        <f t="shared" ref="J635:J636" si="6890">J634</f>
        <v/>
      </c>
      <c r="K635" s="20" t="str">
        <f t="shared" ref="K635:K636" si="6891">K634</f>
        <v>X</v>
      </c>
      <c r="L635" s="28" t="str">
        <f t="shared" ref="L635" si="6892">L634</f>
        <v/>
      </c>
      <c r="M635" s="21"/>
      <c r="N635" s="22" t="str">
        <f t="shared" ref="N635:N636" si="6893">LEFT(F635,FIND(" -",F635)-1)</f>
        <v>FV. 5.7.3</v>
      </c>
      <c r="O635" s="22" t="str">
        <f t="shared" ref="O635" si="6894">IF(ISERR(N635),D634,N635)</f>
        <v>FV. 5.7.3</v>
      </c>
      <c r="P635" s="22" t="str">
        <f t="shared" ref="P635:P636" si="6895">TRIM(F635&amp;"")</f>
        <v>FV. 5.7.3 -Yes</v>
      </c>
      <c r="Q635" s="22" t="str">
        <f t="shared" ref="Q635:Q636" si="6896">TRIM(G635&amp;"")</f>
        <v>None</v>
      </c>
      <c r="R635" s="9">
        <f t="shared" ref="R635:R636" si="6897">VLOOKUP(F635,$AI$2:$AM$5000,5,FALSE)</f>
        <v>2</v>
      </c>
      <c r="S635" s="9">
        <f t="shared" ref="S635:S636" si="6898">IF(ISNA(R635),0,R635)</f>
        <v>2</v>
      </c>
      <c r="T635" s="9">
        <f t="shared" ref="T635:T636" si="6899">VLOOKUP(F635,$AI$2:$AL$5000,4,FALSE)</f>
        <v>2</v>
      </c>
      <c r="U635" s="9">
        <f t="shared" ref="U635:U636" si="6900">IF(ISNA(T635),0,T635)</f>
        <v>2</v>
      </c>
      <c r="X635" s="9">
        <f t="shared" ref="X635:X636" si="6901">VLOOKUP(F635,$AI$2:$AL$5000,3,FALSE)</f>
        <v>5783170</v>
      </c>
      <c r="Y635" s="348"/>
      <c r="Z635" s="9">
        <f>SUM(Y$7:Y635)</f>
        <v>0</v>
      </c>
      <c r="AC635" s="349">
        <f t="shared" ref="AC635" si="6902">IF(ISNA(VLOOKUP(F635,$AI$2:$AS$5000,11,FALSE)),"", VLOOKUP(F635,$AI$2:$AS$5000,11,FALSE))</f>
        <v>0</v>
      </c>
    </row>
    <row r="636" spans="1:50" ht="26.25" thickBot="1">
      <c r="A636" s="211">
        <f t="shared" si="6346"/>
        <v>0</v>
      </c>
      <c r="B636" s="23" t="str">
        <f t="shared" ref="B636:D636" si="6903">B634</f>
        <v>GGFV52FA</v>
      </c>
      <c r="C636" s="219" t="str">
        <f t="shared" si="6903"/>
        <v>Minor Must</v>
      </c>
      <c r="D636" s="45" t="str">
        <f t="shared" si="6903"/>
        <v>FV. 5.7.3</v>
      </c>
      <c r="E636" s="24" t="str">
        <f>Labels!$C$104</f>
        <v>Answer 2 / Evidence</v>
      </c>
      <c r="F636" s="221"/>
      <c r="G636" s="222"/>
      <c r="H636" s="25" t="str">
        <f t="shared" si="6888"/>
        <v/>
      </c>
      <c r="I636" s="25" t="str">
        <f t="shared" si="6889"/>
        <v/>
      </c>
      <c r="J636" s="25" t="str">
        <f t="shared" si="6890"/>
        <v/>
      </c>
      <c r="K636" s="25" t="str">
        <f t="shared" si="6891"/>
        <v>X</v>
      </c>
      <c r="L636" s="27" t="str">
        <f t="shared" ref="L636" si="6904">L634</f>
        <v/>
      </c>
      <c r="M636" s="21"/>
      <c r="N636" s="22" t="e">
        <f t="shared" si="6893"/>
        <v>#VALUE!</v>
      </c>
      <c r="O636" s="22" t="str">
        <f t="shared" ref="O636" si="6905">IF(ISERR(N636),D634,N636)</f>
        <v>FV. 5.7.3</v>
      </c>
      <c r="P636" s="22" t="str">
        <f t="shared" si="6895"/>
        <v/>
      </c>
      <c r="Q636" s="22" t="str">
        <f t="shared" si="6896"/>
        <v/>
      </c>
      <c r="R636" s="9" t="e">
        <f t="shared" si="6897"/>
        <v>#N/A</v>
      </c>
      <c r="S636" s="9">
        <f t="shared" si="6898"/>
        <v>0</v>
      </c>
      <c r="T636" s="9" t="e">
        <f t="shared" si="6899"/>
        <v>#N/A</v>
      </c>
      <c r="U636" s="9">
        <f t="shared" si="6900"/>
        <v>0</v>
      </c>
      <c r="V636" s="9">
        <f t="shared" ref="V636" si="6906">IF(U636=0,U635,U636)</f>
        <v>2</v>
      </c>
      <c r="W636" s="346">
        <v>2</v>
      </c>
      <c r="X636" s="9" t="e">
        <f t="shared" si="6901"/>
        <v>#N/A</v>
      </c>
      <c r="Y636" s="348"/>
      <c r="Z636" s="9">
        <f>SUM(Y$7:Y636)</f>
        <v>0</v>
      </c>
      <c r="AE636" s="9">
        <f t="shared" ref="AE636" si="6907">MIN(AH636,V636)</f>
        <v>2</v>
      </c>
      <c r="AH636" s="9">
        <v>2</v>
      </c>
      <c r="AU636" s="9">
        <v>0</v>
      </c>
      <c r="AV636" s="9">
        <f>U635</f>
        <v>2</v>
      </c>
    </row>
    <row r="637" spans="1:50">
      <c r="A637" s="211">
        <f t="shared" si="6346"/>
        <v>0</v>
      </c>
      <c r="B637" s="67" t="s">
        <v>1158</v>
      </c>
      <c r="C637" s="142" t="s">
        <v>1093</v>
      </c>
      <c r="D637" s="43" t="s">
        <v>2793</v>
      </c>
      <c r="E637" s="217" t="str">
        <f>Labels!$C$54</f>
        <v>Control Point</v>
      </c>
      <c r="F637" s="26" t="s">
        <v>2794</v>
      </c>
      <c r="G637" s="30" t="str">
        <f>IF(OR(ISERR(P638),ISERR(P639),ISERR(Q638),ISERR(Q639)),Labels!$C$94,Q637)</f>
        <v>Input Accepted</v>
      </c>
      <c r="H637" s="15" t="str">
        <f t="shared" ref="H637" si="6908">IF(F638&lt;&gt;"",IF(TRIM(VLOOKUP(F638,$AI$2:$AR$5000,8,FALSE))="1","X",""),"")</f>
        <v/>
      </c>
      <c r="I637" s="15" t="str">
        <f t="shared" ref="I637" si="6909">IF(F638&lt;&gt;"",IF(TRIM(VLOOKUP(F638,$AI$2:$AR$5000,9,FALSE))="1","X",""),"")</f>
        <v/>
      </c>
      <c r="J637" s="15" t="str">
        <f t="shared" ref="J637" si="6910">IF(TRIM(""&amp;G639)&lt;&gt;"","X","")</f>
        <v/>
      </c>
      <c r="K637" s="15" t="str">
        <f t="shared" ref="K637" si="6911">IF(TRIM(""&amp;G638)&lt;&gt;"","X","")</f>
        <v>X</v>
      </c>
      <c r="L637" s="31" t="str">
        <f>IF(G637&lt;&gt;Labels!$C$92,"X","")</f>
        <v/>
      </c>
      <c r="M637" s="16"/>
      <c r="N637" s="17">
        <v>1805123</v>
      </c>
      <c r="O637" s="17">
        <v>15573</v>
      </c>
      <c r="P637" s="17"/>
      <c r="Q637" s="22" t="str">
        <f>IF(F638="",Labels!$C$93,R637)</f>
        <v>Input Accepted</v>
      </c>
      <c r="R637" s="9" t="str">
        <f t="shared" ref="R637" si="6912"><![CDATA[IF(OR(O638&""<>D637&"",O639&""<>D637&""),"You are not allowed to copy cells in the answer column. Press Ctrl-z immediately to attempt to fix this error.",S637)]]></f>
        <v>Input Accepted</v>
      </c>
      <c r="S637" s="9" t="str">
        <f>IF(AND(OR(H637="X",S638=6,C637=Labels!$C$49,C637=Labels!$C$46,AX637="Y"),Q638=""),Labels!$C$95,T637)</f>
        <v>Input Accepted</v>
      </c>
      <c r="T637" s="345" t="str">
        <f>IF(OR(S639=6,AND(S639&gt;0,S638=6)),Labels!$C$96,IF(S639=1,Labels!$C$143,U637))</f>
        <v>Input Accepted</v>
      </c>
      <c r="U637" s="9" t="str">
        <f>IF(AND(S639&gt;0,U639&lt;=U638),Labels!C$97,V637)</f>
        <v>Input Accepted</v>
      </c>
      <c r="V637" s="9" t="str">
        <f>IF(AND(S639&gt;0,Q639=""),Labels!$C$98,W637)</f>
        <v>Input Accepted</v>
      </c>
      <c r="W637" s="9" t="str">
        <f>IF(AND(S639=0,Q639&lt;&gt;""),Labels!$C$99,Labels!$C$92)</f>
        <v>Input Accepted</v>
      </c>
      <c r="Y637" s="9">
        <f t="shared" ref="Y637" si="6913">IF(H637="X",1,0)</f>
        <v>0</v>
      </c>
      <c r="Z637" s="9">
        <f>SUM(Y$7:Y637)</f>
        <v>0</v>
      </c>
      <c r="AA637" s="9" t="str">
        <f t="shared" ref="AA637" si="6914">Q638</f>
        <v>None</v>
      </c>
      <c r="AB637" s="9">
        <f t="shared" ref="AB637" si="6915">VLOOKUP(P638,$AI$2:$AN$5000,6,FALSE)</f>
        <v>21</v>
      </c>
      <c r="AC637" s="9" t="str">
        <f t="shared" ref="AC637" si="6916">Q639</f>
        <v/>
      </c>
      <c r="AD637" s="9">
        <f t="shared" ref="AD637" si="6917">IF(TRIM(F638)="",1,0)</f>
        <v>0</v>
      </c>
      <c r="AF637" s="346">
        <f t="shared" ref="AF637" si="6918">SUM($AD$7:$AD$5000)</f>
        <v>0</v>
      </c>
      <c r="AG637" s="9">
        <f>IF(AND(H637="X",C637=Labels!C679),1,0)</f>
        <v>0</v>
      </c>
      <c r="AX637" s="9" t="s">
        <v>664</v>
      </c>
    </row>
    <row r="638" spans="1:50" ht="25.5">
      <c r="A638" s="211">
        <f t="shared" si="6346"/>
        <v>0</v>
      </c>
      <c r="B638" s="18" t="s">
        <v>1158</v>
      </c>
      <c r="C638" s="218" t="str">
        <f t="shared" ref="C638" si="6919">C637</f>
        <v>Major Must</v>
      </c>
      <c r="D638" s="44" t="str">
        <f t="shared" ref="D638" si="6920">D637</f>
        <v>FV. 5.8.1</v>
      </c>
      <c r="E638" s="19" t="str">
        <f>Labels!$C$103</f>
        <v>Answer 1 / Comment</v>
      </c>
      <c r="F638" s="62" t="str">
        <f>$AI$576</f>
        <v>FV. 5.8.1 -Yes</v>
      </c>
      <c r="G638" s="46" t="s">
        <v>2826</v>
      </c>
      <c r="H638" s="20" t="str">
        <f t="shared" ref="H638:H639" si="6921">H637</f>
        <v/>
      </c>
      <c r="I638" s="20" t="str">
        <f t="shared" ref="I638:I639" si="6922">I637</f>
        <v/>
      </c>
      <c r="J638" s="20" t="str">
        <f t="shared" ref="J638:J639" si="6923">J637</f>
        <v/>
      </c>
      <c r="K638" s="20" t="str">
        <f t="shared" ref="K638:K639" si="6924">K637</f>
        <v>X</v>
      </c>
      <c r="L638" s="28" t="str">
        <f t="shared" ref="L638" si="6925">L637</f>
        <v/>
      </c>
      <c r="M638" s="21"/>
      <c r="N638" s="22" t="str">
        <f t="shared" ref="N638:N639" si="6926">LEFT(F638,FIND(" -",F638)-1)</f>
        <v>FV. 5.8.1</v>
      </c>
      <c r="O638" s="22" t="str">
        <f t="shared" ref="O638" si="6927">IF(ISERR(N638),D637,N638)</f>
        <v>FV. 5.8.1</v>
      </c>
      <c r="P638" s="22" t="str">
        <f t="shared" ref="P638:P639" si="6928">TRIM(F638&amp;"")</f>
        <v>FV. 5.8.1 -Yes</v>
      </c>
      <c r="Q638" s="22" t="str">
        <f t="shared" ref="Q638:Q639" si="6929">TRIM(G638&amp;"")</f>
        <v>None</v>
      </c>
      <c r="R638" s="9">
        <f t="shared" ref="R638:R639" si="6930">VLOOKUP(F638,$AI$2:$AM$5000,5,FALSE)</f>
        <v>2</v>
      </c>
      <c r="S638" s="9">
        <f t="shared" ref="S638:S639" si="6931">IF(ISNA(R638),0,R638)</f>
        <v>2</v>
      </c>
      <c r="T638" s="9">
        <f t="shared" ref="T638:T639" si="6932">VLOOKUP(F638,$AI$2:$AL$5000,4,FALSE)</f>
        <v>2</v>
      </c>
      <c r="U638" s="9">
        <f t="shared" ref="U638:U639" si="6933">IF(ISNA(T638),0,T638)</f>
        <v>2</v>
      </c>
      <c r="X638" s="9">
        <f t="shared" ref="X638:X639" si="6934">VLOOKUP(F638,$AI$2:$AL$5000,3,FALSE)</f>
        <v>5783175</v>
      </c>
      <c r="Y638" s="348"/>
      <c r="Z638" s="9">
        <f>SUM(Y$7:Y638)</f>
        <v>0</v>
      </c>
      <c r="AC638" s="349">
        <f t="shared" ref="AC638" si="6935">IF(ISNA(VLOOKUP(F638,$AI$2:$AS$5000,11,FALSE)),"", VLOOKUP(F638,$AI$2:$AS$5000,11,FALSE))</f>
        <v>0</v>
      </c>
    </row>
    <row r="639" spans="1:50" ht="26.25" thickBot="1">
      <c r="A639" s="211">
        <f t="shared" si="6346"/>
        <v>0</v>
      </c>
      <c r="B639" s="23" t="str">
        <f t="shared" ref="B639:D639" si="6936">B637</f>
        <v>GGFV52FA</v>
      </c>
      <c r="C639" s="219" t="str">
        <f t="shared" si="6936"/>
        <v>Major Must</v>
      </c>
      <c r="D639" s="45" t="str">
        <f t="shared" si="6936"/>
        <v>FV. 5.8.1</v>
      </c>
      <c r="E639" s="24" t="str">
        <f>Labels!$C$104</f>
        <v>Answer 2 / Evidence</v>
      </c>
      <c r="F639" s="221"/>
      <c r="G639" s="222"/>
      <c r="H639" s="25" t="str">
        <f t="shared" si="6921"/>
        <v/>
      </c>
      <c r="I639" s="25" t="str">
        <f t="shared" si="6922"/>
        <v/>
      </c>
      <c r="J639" s="25" t="str">
        <f t="shared" si="6923"/>
        <v/>
      </c>
      <c r="K639" s="25" t="str">
        <f t="shared" si="6924"/>
        <v>X</v>
      </c>
      <c r="L639" s="27" t="str">
        <f t="shared" ref="L639" si="6937">L637</f>
        <v/>
      </c>
      <c r="M639" s="21"/>
      <c r="N639" s="22" t="e">
        <f t="shared" si="6926"/>
        <v>#VALUE!</v>
      </c>
      <c r="O639" s="22" t="str">
        <f t="shared" ref="O639" si="6938">IF(ISERR(N639),D637,N639)</f>
        <v>FV. 5.8.1</v>
      </c>
      <c r="P639" s="22" t="str">
        <f t="shared" si="6928"/>
        <v/>
      </c>
      <c r="Q639" s="22" t="str">
        <f t="shared" si="6929"/>
        <v/>
      </c>
      <c r="R639" s="9" t="e">
        <f t="shared" si="6930"/>
        <v>#N/A</v>
      </c>
      <c r="S639" s="9">
        <f t="shared" si="6931"/>
        <v>0</v>
      </c>
      <c r="T639" s="9" t="e">
        <f t="shared" si="6932"/>
        <v>#N/A</v>
      </c>
      <c r="U639" s="9">
        <f t="shared" si="6933"/>
        <v>0</v>
      </c>
      <c r="V639" s="9">
        <f t="shared" ref="V639" si="6939">IF(U639=0,U638,U639)</f>
        <v>2</v>
      </c>
      <c r="W639" s="346">
        <v>2</v>
      </c>
      <c r="X639" s="9" t="e">
        <f t="shared" si="6934"/>
        <v>#N/A</v>
      </c>
      <c r="Y639" s="348"/>
      <c r="Z639" s="9">
        <f>SUM(Y$7:Y639)</f>
        <v>0</v>
      </c>
      <c r="AE639" s="9">
        <f t="shared" ref="AE639" si="6940">MIN(AH639,V639)</f>
        <v>2</v>
      </c>
      <c r="AH639" s="9">
        <v>2</v>
      </c>
      <c r="AU639" s="9">
        <v>0</v>
      </c>
      <c r="AV639" s="9">
        <f>U638</f>
        <v>2</v>
      </c>
    </row>
    <row r="640" spans="1:50" ht="51">
      <c r="A640" s="211">
        <f t="shared" si="6346"/>
        <v>0</v>
      </c>
      <c r="B640" s="67" t="s">
        <v>1158</v>
      </c>
      <c r="C640" s="142" t="s">
        <v>1093</v>
      </c>
      <c r="D640" s="43" t="s">
        <v>2795</v>
      </c>
      <c r="E640" s="217" t="str">
        <f>Labels!$C$54</f>
        <v>Control Point</v>
      </c>
      <c r="F640" s="26" t="s">
        <v>2796</v>
      </c>
      <c r="G640" s="30" t="str">
        <f>IF(OR(ISERR(P641),ISERR(P642),ISERR(Q641),ISERR(Q642)),Labels!$C$94,Q640)</f>
        <v>Input Accepted</v>
      </c>
      <c r="H640" s="15" t="str">
        <f t="shared" ref="H640" si="6941">IF(F641&lt;&gt;"",IF(TRIM(VLOOKUP(F641,$AI$2:$AR$5000,8,FALSE))="1","X",""),"")</f>
        <v/>
      </c>
      <c r="I640" s="15" t="str">
        <f t="shared" ref="I640" si="6942">IF(F641&lt;&gt;"",IF(TRIM(VLOOKUP(F641,$AI$2:$AR$5000,9,FALSE))="1","X",""),"")</f>
        <v/>
      </c>
      <c r="J640" s="15" t="str">
        <f t="shared" ref="J640" si="6943">IF(TRIM(""&amp;G642)&lt;&gt;"","X","")</f>
        <v/>
      </c>
      <c r="K640" s="15" t="str">
        <f t="shared" ref="K640" si="6944">IF(TRIM(""&amp;G641)&lt;&gt;"","X","")</f>
        <v>X</v>
      </c>
      <c r="L640" s="31" t="str">
        <f>IF(G640&lt;&gt;Labels!$C$92,"X","")</f>
        <v/>
      </c>
      <c r="M640" s="16"/>
      <c r="N640" s="17">
        <v>1805124</v>
      </c>
      <c r="O640" s="17">
        <v>15573</v>
      </c>
      <c r="P640" s="17"/>
      <c r="Q640" s="22" t="str">
        <f>IF(F641="",Labels!$C$93,R640)</f>
        <v>Input Accepted</v>
      </c>
      <c r="R640" s="9" t="str">
        <f t="shared" ref="R640" si="6945"><![CDATA[IF(OR(O641&""<>D640&"",O642&""<>D640&""),"You are not allowed to copy cells in the answer column. Press Ctrl-z immediately to attempt to fix this error.",S640)]]></f>
        <v>Input Accepted</v>
      </c>
      <c r="S640" s="9" t="str">
        <f>IF(AND(OR(H640="X",S641=6,C640=Labels!$C$49,C640=Labels!$C$46,AX640="Y"),Q641=""),Labels!$C$95,T640)</f>
        <v>Input Accepted</v>
      </c>
      <c r="T640" s="345" t="str">
        <f>IF(OR(S642=6,AND(S642&gt;0,S641=6)),Labels!$C$96,IF(S642=1,Labels!$C$143,U640))</f>
        <v>Input Accepted</v>
      </c>
      <c r="U640" s="9" t="str">
        <f>IF(AND(S642&gt;0,U642&lt;=U641),Labels!C$97,V640)</f>
        <v>Input Accepted</v>
      </c>
      <c r="V640" s="9" t="str">
        <f>IF(AND(S642&gt;0,Q642=""),Labels!$C$98,W640)</f>
        <v>Input Accepted</v>
      </c>
      <c r="W640" s="9" t="str">
        <f>IF(AND(S642=0,Q642&lt;&gt;""),Labels!$C$99,Labels!$C$92)</f>
        <v>Input Accepted</v>
      </c>
      <c r="Y640" s="9">
        <f t="shared" ref="Y640" si="6946">IF(H640="X",1,0)</f>
        <v>0</v>
      </c>
      <c r="Z640" s="9">
        <f>SUM(Y$7:Y640)</f>
        <v>0</v>
      </c>
      <c r="AA640" s="9" t="str">
        <f t="shared" ref="AA640" si="6947">Q641</f>
        <v>None</v>
      </c>
      <c r="AB640" s="9">
        <f t="shared" ref="AB640" si="6948">VLOOKUP(P641,$AI$2:$AN$5000,6,FALSE)</f>
        <v>21</v>
      </c>
      <c r="AC640" s="9" t="str">
        <f t="shared" ref="AC640" si="6949">Q642</f>
        <v/>
      </c>
      <c r="AD640" s="9">
        <f t="shared" ref="AD640" si="6950">IF(TRIM(F641)="",1,0)</f>
        <v>0</v>
      </c>
      <c r="AF640" s="346">
        <f t="shared" ref="AF640" si="6951">SUM($AD$7:$AD$5000)</f>
        <v>0</v>
      </c>
      <c r="AG640" s="9">
        <f>IF(AND(H640="X",C640=Labels!C682),1,0)</f>
        <v>0</v>
      </c>
      <c r="AX640" s="9" t="s">
        <v>664</v>
      </c>
    </row>
    <row r="641" spans="1:50" ht="25.5">
      <c r="A641" s="211">
        <f t="shared" si="6346"/>
        <v>0</v>
      </c>
      <c r="B641" s="18" t="s">
        <v>1158</v>
      </c>
      <c r="C641" s="218" t="str">
        <f t="shared" ref="C641" si="6952">C640</f>
        <v>Major Must</v>
      </c>
      <c r="D641" s="44" t="str">
        <f t="shared" ref="D641" si="6953">D640</f>
        <v>FV. 5.8.2</v>
      </c>
      <c r="E641" s="19" t="str">
        <f>Labels!$C$103</f>
        <v>Answer 1 / Comment</v>
      </c>
      <c r="F641" s="62" t="str">
        <f>$AI$579</f>
        <v>FV. 5.8.2 -Yes</v>
      </c>
      <c r="G641" s="46" t="s">
        <v>2826</v>
      </c>
      <c r="H641" s="20" t="str">
        <f t="shared" ref="H641:H642" si="6954">H640</f>
        <v/>
      </c>
      <c r="I641" s="20" t="str">
        <f t="shared" ref="I641:I642" si="6955">I640</f>
        <v/>
      </c>
      <c r="J641" s="20" t="str">
        <f t="shared" ref="J641:J642" si="6956">J640</f>
        <v/>
      </c>
      <c r="K641" s="20" t="str">
        <f t="shared" ref="K641:K642" si="6957">K640</f>
        <v>X</v>
      </c>
      <c r="L641" s="28" t="str">
        <f t="shared" ref="L641" si="6958">L640</f>
        <v/>
      </c>
      <c r="M641" s="21"/>
      <c r="N641" s="22" t="str">
        <f t="shared" ref="N641:N642" si="6959">LEFT(F641,FIND(" -",F641)-1)</f>
        <v>FV. 5.8.2</v>
      </c>
      <c r="O641" s="22" t="str">
        <f t="shared" ref="O641" si="6960">IF(ISERR(N641),D640,N641)</f>
        <v>FV. 5.8.2</v>
      </c>
      <c r="P641" s="22" t="str">
        <f t="shared" ref="P641:P642" si="6961">TRIM(F641&amp;"")</f>
        <v>FV. 5.8.2 -Yes</v>
      </c>
      <c r="Q641" s="22" t="str">
        <f t="shared" ref="Q641:Q642" si="6962">TRIM(G641&amp;"")</f>
        <v>None</v>
      </c>
      <c r="R641" s="9">
        <f t="shared" ref="R641:R642" si="6963">VLOOKUP(F641,$AI$2:$AM$5000,5,FALSE)</f>
        <v>2</v>
      </c>
      <c r="S641" s="9">
        <f t="shared" ref="S641:S642" si="6964">IF(ISNA(R641),0,R641)</f>
        <v>2</v>
      </c>
      <c r="T641" s="9">
        <f t="shared" ref="T641:T642" si="6965">VLOOKUP(F641,$AI$2:$AL$5000,4,FALSE)</f>
        <v>2</v>
      </c>
      <c r="U641" s="9">
        <f t="shared" ref="U641:U642" si="6966">IF(ISNA(T641),0,T641)</f>
        <v>2</v>
      </c>
      <c r="X641" s="9">
        <f t="shared" ref="X641:X642" si="6967">VLOOKUP(F641,$AI$2:$AL$5000,3,FALSE)</f>
        <v>5783176</v>
      </c>
      <c r="Y641" s="348"/>
      <c r="Z641" s="9">
        <f>SUM(Y$7:Y641)</f>
        <v>0</v>
      </c>
      <c r="AC641" s="349">
        <f t="shared" ref="AC641" si="6968">IF(ISNA(VLOOKUP(F641,$AI$2:$AS$5000,11,FALSE)),"", VLOOKUP(F641,$AI$2:$AS$5000,11,FALSE))</f>
        <v>0</v>
      </c>
    </row>
    <row r="642" spans="1:50" ht="26.25" thickBot="1">
      <c r="A642" s="211">
        <f t="shared" si="6346"/>
        <v>0</v>
      </c>
      <c r="B642" s="23" t="str">
        <f t="shared" ref="B642:D642" si="6969">B640</f>
        <v>GGFV52FA</v>
      </c>
      <c r="C642" s="219" t="str">
        <f t="shared" si="6969"/>
        <v>Major Must</v>
      </c>
      <c r="D642" s="45" t="str">
        <f t="shared" si="6969"/>
        <v>FV. 5.8.2</v>
      </c>
      <c r="E642" s="24" t="str">
        <f>Labels!$C$104</f>
        <v>Answer 2 / Evidence</v>
      </c>
      <c r="F642" s="221"/>
      <c r="G642" s="222"/>
      <c r="H642" s="25" t="str">
        <f t="shared" si="6954"/>
        <v/>
      </c>
      <c r="I642" s="25" t="str">
        <f t="shared" si="6955"/>
        <v/>
      </c>
      <c r="J642" s="25" t="str">
        <f t="shared" si="6956"/>
        <v/>
      </c>
      <c r="K642" s="25" t="str">
        <f t="shared" si="6957"/>
        <v>X</v>
      </c>
      <c r="L642" s="27" t="str">
        <f t="shared" ref="L642" si="6970">L640</f>
        <v/>
      </c>
      <c r="M642" s="21"/>
      <c r="N642" s="22" t="e">
        <f t="shared" si="6959"/>
        <v>#VALUE!</v>
      </c>
      <c r="O642" s="22" t="str">
        <f t="shared" ref="O642" si="6971">IF(ISERR(N642),D640,N642)</f>
        <v>FV. 5.8.2</v>
      </c>
      <c r="P642" s="22" t="str">
        <f t="shared" si="6961"/>
        <v/>
      </c>
      <c r="Q642" s="22" t="str">
        <f t="shared" si="6962"/>
        <v/>
      </c>
      <c r="R642" s="9" t="e">
        <f t="shared" si="6963"/>
        <v>#N/A</v>
      </c>
      <c r="S642" s="9">
        <f t="shared" si="6964"/>
        <v>0</v>
      </c>
      <c r="T642" s="9" t="e">
        <f t="shared" si="6965"/>
        <v>#N/A</v>
      </c>
      <c r="U642" s="9">
        <f t="shared" si="6966"/>
        <v>0</v>
      </c>
      <c r="V642" s="9">
        <f t="shared" ref="V642" si="6972">IF(U642=0,U641,U642)</f>
        <v>2</v>
      </c>
      <c r="W642" s="346">
        <v>2</v>
      </c>
      <c r="X642" s="9" t="e">
        <f t="shared" si="6967"/>
        <v>#N/A</v>
      </c>
      <c r="Y642" s="348"/>
      <c r="Z642" s="9">
        <f>SUM(Y$7:Y642)</f>
        <v>0</v>
      </c>
      <c r="AE642" s="9">
        <f t="shared" ref="AE642" si="6973">MIN(AH642,V642)</f>
        <v>2</v>
      </c>
      <c r="AH642" s="9">
        <v>2</v>
      </c>
      <c r="AU642" s="9">
        <v>0</v>
      </c>
      <c r="AV642" s="9">
        <f>U641</f>
        <v>2</v>
      </c>
    </row>
    <row r="643" spans="1:50" ht="38.25">
      <c r="A643" s="211">
        <f t="shared" si="6346"/>
        <v>0</v>
      </c>
      <c r="B643" s="67" t="s">
        <v>1158</v>
      </c>
      <c r="C643" s="142" t="s">
        <v>1094</v>
      </c>
      <c r="D643" s="43" t="s">
        <v>2797</v>
      </c>
      <c r="E643" s="217" t="str">
        <f>Labels!$C$54</f>
        <v>Control Point</v>
      </c>
      <c r="F643" s="26" t="s">
        <v>2798</v>
      </c>
      <c r="G643" s="30" t="str">
        <f>IF(OR(ISERR(P644),ISERR(P645),ISERR(Q644),ISERR(Q645)),Labels!$C$94,Q643)</f>
        <v>Input Accepted</v>
      </c>
      <c r="H643" s="15" t="str">
        <f t="shared" ref="H643" si="6974">IF(F644&lt;&gt;"",IF(TRIM(VLOOKUP(F644,$AI$2:$AR$5000,8,FALSE))="1","X",""),"")</f>
        <v/>
      </c>
      <c r="I643" s="15" t="str">
        <f t="shared" ref="I643" si="6975">IF(F644&lt;&gt;"",IF(TRIM(VLOOKUP(F644,$AI$2:$AR$5000,9,FALSE))="1","X",""),"")</f>
        <v/>
      </c>
      <c r="J643" s="15" t="str">
        <f t="shared" ref="J643" si="6976">IF(TRIM(""&amp;G645)&lt;&gt;"","X","")</f>
        <v/>
      </c>
      <c r="K643" s="15" t="str">
        <f t="shared" ref="K643" si="6977">IF(TRIM(""&amp;G644)&lt;&gt;"","X","")</f>
        <v>X</v>
      </c>
      <c r="L643" s="31" t="str">
        <f>IF(G643&lt;&gt;Labels!$C$92,"X","")</f>
        <v/>
      </c>
      <c r="M643" s="16"/>
      <c r="N643" s="17">
        <v>1805125</v>
      </c>
      <c r="O643" s="17">
        <v>15573</v>
      </c>
      <c r="P643" s="17"/>
      <c r="Q643" s="22" t="str">
        <f>IF(F644="",Labels!$C$93,R643)</f>
        <v>Input Accepted</v>
      </c>
      <c r="R643" s="9" t="str">
        <f t="shared" ref="R643" si="6978"><![CDATA[IF(OR(O644&""<>D643&"",O645&""<>D643&""),"You are not allowed to copy cells in the answer column. Press Ctrl-z immediately to attempt to fix this error.",S643)]]></f>
        <v>Input Accepted</v>
      </c>
      <c r="S643" s="9" t="str">
        <f>IF(AND(OR(H643="X",S644=6,C643=Labels!$C$49,C643=Labels!$C$46,AX643="Y"),Q644=""),Labels!$C$95,T643)</f>
        <v>Input Accepted</v>
      </c>
      <c r="T643" s="345" t="str">
        <f>IF(OR(S645=6,AND(S645&gt;0,S644=6)),Labels!$C$96,IF(S645=1,Labels!$C$143,U643))</f>
        <v>Input Accepted</v>
      </c>
      <c r="U643" s="9" t="str">
        <f>IF(AND(S645&gt;0,U645&lt;=U644),Labels!C$97,V643)</f>
        <v>Input Accepted</v>
      </c>
      <c r="V643" s="9" t="str">
        <f>IF(AND(S645&gt;0,Q645=""),Labels!$C$98,W643)</f>
        <v>Input Accepted</v>
      </c>
      <c r="W643" s="9" t="str">
        <f>IF(AND(S645=0,Q645&lt;&gt;""),Labels!$C$99,Labels!$C$92)</f>
        <v>Input Accepted</v>
      </c>
      <c r="Y643" s="9">
        <f t="shared" ref="Y643" si="6979">IF(H643="X",1,0)</f>
        <v>0</v>
      </c>
      <c r="Z643" s="9">
        <f>SUM(Y$7:Y643)</f>
        <v>0</v>
      </c>
      <c r="AA643" s="9" t="str">
        <f t="shared" ref="AA643" si="6980">Q644</f>
        <v>None</v>
      </c>
      <c r="AB643" s="9">
        <f t="shared" ref="AB643" si="6981">VLOOKUP(P644,$AI$2:$AN$5000,6,FALSE)</f>
        <v>21</v>
      </c>
      <c r="AC643" s="9" t="str">
        <f t="shared" ref="AC643" si="6982">Q645</f>
        <v/>
      </c>
      <c r="AD643" s="9">
        <f t="shared" ref="AD643" si="6983">IF(TRIM(F644)="",1,0)</f>
        <v>0</v>
      </c>
      <c r="AF643" s="346">
        <f t="shared" ref="AF643" si="6984">SUM($AD$7:$AD$5000)</f>
        <v>0</v>
      </c>
      <c r="AG643" s="9">
        <f>IF(AND(H643="X",C643=Labels!C685),1,0)</f>
        <v>0</v>
      </c>
      <c r="AX643" s="9" t="s">
        <v>664</v>
      </c>
    </row>
    <row r="644" spans="1:50" ht="25.5">
      <c r="A644" s="211">
        <f t="shared" si="6346"/>
        <v>0</v>
      </c>
      <c r="B644" s="18" t="s">
        <v>1158</v>
      </c>
      <c r="C644" s="218" t="str">
        <f t="shared" ref="C644" si="6985">C643</f>
        <v>Minor Must</v>
      </c>
      <c r="D644" s="44" t="str">
        <f t="shared" ref="D644" si="6986">D643</f>
        <v>FV. 5.8.3</v>
      </c>
      <c r="E644" s="19" t="str">
        <f>Labels!$C$103</f>
        <v>Answer 1 / Comment</v>
      </c>
      <c r="F644" s="62" t="str">
        <f>$AI$581</f>
        <v>FV. 5.8.3 -Yes</v>
      </c>
      <c r="G644" s="46" t="s">
        <v>2826</v>
      </c>
      <c r="H644" s="20" t="str">
        <f t="shared" ref="H644:H645" si="6987">H643</f>
        <v/>
      </c>
      <c r="I644" s="20" t="str">
        <f t="shared" ref="I644:I645" si="6988">I643</f>
        <v/>
      </c>
      <c r="J644" s="20" t="str">
        <f t="shared" ref="J644:J645" si="6989">J643</f>
        <v/>
      </c>
      <c r="K644" s="20" t="str">
        <f t="shared" ref="K644:K645" si="6990">K643</f>
        <v>X</v>
      </c>
      <c r="L644" s="28" t="str">
        <f t="shared" ref="L644" si="6991">L643</f>
        <v/>
      </c>
      <c r="M644" s="21"/>
      <c r="N644" s="22" t="str">
        <f t="shared" ref="N644:N645" si="6992">LEFT(F644,FIND(" -",F644)-1)</f>
        <v>FV. 5.8.3</v>
      </c>
      <c r="O644" s="22" t="str">
        <f t="shared" ref="O644" si="6993">IF(ISERR(N644),D643,N644)</f>
        <v>FV. 5.8.3</v>
      </c>
      <c r="P644" s="22" t="str">
        <f t="shared" ref="P644:P645" si="6994">TRIM(F644&amp;"")</f>
        <v>FV. 5.8.3 -Yes</v>
      </c>
      <c r="Q644" s="22" t="str">
        <f t="shared" ref="Q644:Q645" si="6995">TRIM(G644&amp;"")</f>
        <v>None</v>
      </c>
      <c r="R644" s="9">
        <f t="shared" ref="R644:R645" si="6996">VLOOKUP(F644,$AI$2:$AM$5000,5,FALSE)</f>
        <v>2</v>
      </c>
      <c r="S644" s="9">
        <f t="shared" ref="S644:S645" si="6997">IF(ISNA(R644),0,R644)</f>
        <v>2</v>
      </c>
      <c r="T644" s="9">
        <f t="shared" ref="T644:T645" si="6998">VLOOKUP(F644,$AI$2:$AL$5000,4,FALSE)</f>
        <v>2</v>
      </c>
      <c r="U644" s="9">
        <f t="shared" ref="U644:U645" si="6999">IF(ISNA(T644),0,T644)</f>
        <v>2</v>
      </c>
      <c r="X644" s="9">
        <f t="shared" ref="X644:X645" si="7000">VLOOKUP(F644,$AI$2:$AL$5000,3,FALSE)</f>
        <v>5783179</v>
      </c>
      <c r="Y644" s="348"/>
      <c r="Z644" s="9">
        <f>SUM(Y$7:Y644)</f>
        <v>0</v>
      </c>
      <c r="AC644" s="349">
        <f t="shared" ref="AC644" si="7001">IF(ISNA(VLOOKUP(F644,$AI$2:$AS$5000,11,FALSE)),"", VLOOKUP(F644,$AI$2:$AS$5000,11,FALSE))</f>
        <v>0</v>
      </c>
    </row>
    <row r="645" spans="1:50" ht="26.25" thickBot="1">
      <c r="A645" s="211">
        <f t="shared" si="6346"/>
        <v>0</v>
      </c>
      <c r="B645" s="23" t="str">
        <f t="shared" ref="B645:D645" si="7002">B643</f>
        <v>GGFV52FA</v>
      </c>
      <c r="C645" s="219" t="str">
        <f t="shared" si="7002"/>
        <v>Minor Must</v>
      </c>
      <c r="D645" s="45" t="str">
        <f t="shared" si="7002"/>
        <v>FV. 5.8.3</v>
      </c>
      <c r="E645" s="24" t="str">
        <f>Labels!$C$104</f>
        <v>Answer 2 / Evidence</v>
      </c>
      <c r="F645" s="221"/>
      <c r="G645" s="222"/>
      <c r="H645" s="25" t="str">
        <f t="shared" si="6987"/>
        <v/>
      </c>
      <c r="I645" s="25" t="str">
        <f t="shared" si="6988"/>
        <v/>
      </c>
      <c r="J645" s="25" t="str">
        <f t="shared" si="6989"/>
        <v/>
      </c>
      <c r="K645" s="25" t="str">
        <f t="shared" si="6990"/>
        <v>X</v>
      </c>
      <c r="L645" s="27" t="str">
        <f t="shared" ref="L645" si="7003">L643</f>
        <v/>
      </c>
      <c r="M645" s="21"/>
      <c r="N645" s="22" t="e">
        <f t="shared" si="6992"/>
        <v>#VALUE!</v>
      </c>
      <c r="O645" s="22" t="str">
        <f t="shared" ref="O645" si="7004">IF(ISERR(N645),D643,N645)</f>
        <v>FV. 5.8.3</v>
      </c>
      <c r="P645" s="22" t="str">
        <f t="shared" si="6994"/>
        <v/>
      </c>
      <c r="Q645" s="22" t="str">
        <f t="shared" si="6995"/>
        <v/>
      </c>
      <c r="R645" s="9" t="e">
        <f t="shared" si="6996"/>
        <v>#N/A</v>
      </c>
      <c r="S645" s="9">
        <f t="shared" si="6997"/>
        <v>0</v>
      </c>
      <c r="T645" s="9" t="e">
        <f t="shared" si="6998"/>
        <v>#N/A</v>
      </c>
      <c r="U645" s="9">
        <f t="shared" si="6999"/>
        <v>0</v>
      </c>
      <c r="V645" s="9">
        <f t="shared" ref="V645" si="7005">IF(U645=0,U644,U645)</f>
        <v>2</v>
      </c>
      <c r="W645" s="346">
        <v>2</v>
      </c>
      <c r="X645" s="9" t="e">
        <f t="shared" si="7000"/>
        <v>#N/A</v>
      </c>
      <c r="Y645" s="348"/>
      <c r="Z645" s="9">
        <f>SUM(Y$7:Y645)</f>
        <v>0</v>
      </c>
      <c r="AE645" s="9">
        <f t="shared" ref="AE645" si="7006">MIN(AH645,V645)</f>
        <v>2</v>
      </c>
      <c r="AH645" s="9">
        <v>2</v>
      </c>
      <c r="AU645" s="9">
        <v>0</v>
      </c>
      <c r="AV645" s="9">
        <f>U644</f>
        <v>2</v>
      </c>
    </row>
    <row r="646" spans="1:50" ht="63.75">
      <c r="A646" s="211">
        <f t="shared" si="6346"/>
        <v>0</v>
      </c>
      <c r="B646" s="67" t="s">
        <v>1158</v>
      </c>
      <c r="C646" s="142" t="s">
        <v>1093</v>
      </c>
      <c r="D646" s="43" t="s">
        <v>2799</v>
      </c>
      <c r="E646" s="217" t="str">
        <f>Labels!$C$54</f>
        <v>Control Point</v>
      </c>
      <c r="F646" s="26" t="s">
        <v>2800</v>
      </c>
      <c r="G646" s="30" t="str">
        <f>IF(OR(ISERR(P647),ISERR(P648),ISERR(Q647),ISERR(Q648)),Labels!$C$94,Q646)</f>
        <v>Input Accepted</v>
      </c>
      <c r="H646" s="15" t="str">
        <f t="shared" ref="H646" si="7007">IF(F647&lt;&gt;"",IF(TRIM(VLOOKUP(F647,$AI$2:$AR$5000,8,FALSE))="1","X",""),"")</f>
        <v/>
      </c>
      <c r="I646" s="15" t="str">
        <f t="shared" ref="I646" si="7008">IF(F647&lt;&gt;"",IF(TRIM(VLOOKUP(F647,$AI$2:$AR$5000,9,FALSE))="1","X",""),"")</f>
        <v/>
      </c>
      <c r="J646" s="15" t="str">
        <f t="shared" ref="J646" si="7009">IF(TRIM(""&amp;G648)&lt;&gt;"","X","")</f>
        <v/>
      </c>
      <c r="K646" s="15" t="str">
        <f t="shared" ref="K646" si="7010">IF(TRIM(""&amp;G647)&lt;&gt;"","X","")</f>
        <v>X</v>
      </c>
      <c r="L646" s="31" t="str">
        <f>IF(G646&lt;&gt;Labels!$C$92,"X","")</f>
        <v/>
      </c>
      <c r="M646" s="16"/>
      <c r="N646" s="17">
        <v>1805126</v>
      </c>
      <c r="O646" s="17">
        <v>15573</v>
      </c>
      <c r="P646" s="17"/>
      <c r="Q646" s="22" t="str">
        <f>IF(F647="",Labels!$C$93,R646)</f>
        <v>Input Accepted</v>
      </c>
      <c r="R646" s="9" t="str">
        <f t="shared" ref="R646" si="7011"><![CDATA[IF(OR(O647&""<>D646&"",O648&""<>D646&""),"You are not allowed to copy cells in the answer column. Press Ctrl-z immediately to attempt to fix this error.",S646)]]></f>
        <v>Input Accepted</v>
      </c>
      <c r="S646" s="9" t="str">
        <f>IF(AND(OR(H646="X",S647=6,C646=Labels!$C$49,C646=Labels!$C$46,AX646="Y"),Q647=""),Labels!$C$95,T646)</f>
        <v>Input Accepted</v>
      </c>
      <c r="T646" s="345" t="str">
        <f>IF(OR(S648=6,AND(S648&gt;0,S647=6)),Labels!$C$96,IF(S648=1,Labels!$C$143,U646))</f>
        <v>Input Accepted</v>
      </c>
      <c r="U646" s="9" t="str">
        <f>IF(AND(S648&gt;0,U648&lt;=U647),Labels!C$97,V646)</f>
        <v>Input Accepted</v>
      </c>
      <c r="V646" s="9" t="str">
        <f>IF(AND(S648&gt;0,Q648=""),Labels!$C$98,W646)</f>
        <v>Input Accepted</v>
      </c>
      <c r="W646" s="9" t="str">
        <f>IF(AND(S648=0,Q648&lt;&gt;""),Labels!$C$99,Labels!$C$92)</f>
        <v>Input Accepted</v>
      </c>
      <c r="Y646" s="9">
        <f t="shared" ref="Y646" si="7012">IF(H646="X",1,0)</f>
        <v>0</v>
      </c>
      <c r="Z646" s="9">
        <f>SUM(Y$7:Y646)</f>
        <v>0</v>
      </c>
      <c r="AA646" s="9" t="str">
        <f t="shared" ref="AA646" si="7013">Q647</f>
        <v>None</v>
      </c>
      <c r="AB646" s="9">
        <f t="shared" ref="AB646" si="7014">VLOOKUP(P647,$AI$2:$AN$5000,6,FALSE)</f>
        <v>21</v>
      </c>
      <c r="AC646" s="9" t="str">
        <f t="shared" ref="AC646" si="7015">Q648</f>
        <v/>
      </c>
      <c r="AD646" s="9">
        <f t="shared" ref="AD646" si="7016">IF(TRIM(F647)="",1,0)</f>
        <v>0</v>
      </c>
      <c r="AF646" s="346">
        <f t="shared" ref="AF646" si="7017">SUM($AD$7:$AD$5000)</f>
        <v>0</v>
      </c>
      <c r="AG646" s="9">
        <f>IF(AND(H646="X",C646=Labels!C688),1,0)</f>
        <v>0</v>
      </c>
      <c r="AX646" s="9" t="s">
        <v>664</v>
      </c>
    </row>
    <row r="647" spans="1:50" ht="25.5">
      <c r="A647" s="211">
        <f t="shared" si="6346"/>
        <v>0</v>
      </c>
      <c r="B647" s="18" t="s">
        <v>1158</v>
      </c>
      <c r="C647" s="218" t="str">
        <f t="shared" ref="C647" si="7018">C646</f>
        <v>Major Must</v>
      </c>
      <c r="D647" s="44" t="str">
        <f t="shared" ref="D647" si="7019">D646</f>
        <v>FV. 5.8.4</v>
      </c>
      <c r="E647" s="19" t="str">
        <f>Labels!$C$103</f>
        <v>Answer 1 / Comment</v>
      </c>
      <c r="F647" s="62" t="str">
        <f>$AI$584</f>
        <v>FV. 5.8.4 -Yes</v>
      </c>
      <c r="G647" s="46" t="s">
        <v>2826</v>
      </c>
      <c r="H647" s="20" t="str">
        <f t="shared" ref="H647:H648" si="7020">H646</f>
        <v/>
      </c>
      <c r="I647" s="20" t="str">
        <f t="shared" ref="I647:I648" si="7021">I646</f>
        <v/>
      </c>
      <c r="J647" s="20" t="str">
        <f t="shared" ref="J647:J648" si="7022">J646</f>
        <v/>
      </c>
      <c r="K647" s="20" t="str">
        <f t="shared" ref="K647:K648" si="7023">K646</f>
        <v>X</v>
      </c>
      <c r="L647" s="28" t="str">
        <f t="shared" ref="L647" si="7024">L646</f>
        <v/>
      </c>
      <c r="M647" s="21"/>
      <c r="N647" s="22" t="str">
        <f t="shared" ref="N647:N648" si="7025">LEFT(F647,FIND(" -",F647)-1)</f>
        <v>FV. 5.8.4</v>
      </c>
      <c r="O647" s="22" t="str">
        <f t="shared" ref="O647" si="7026">IF(ISERR(N647),D646,N647)</f>
        <v>FV. 5.8.4</v>
      </c>
      <c r="P647" s="22" t="str">
        <f t="shared" ref="P647:P648" si="7027">TRIM(F647&amp;"")</f>
        <v>FV. 5.8.4 -Yes</v>
      </c>
      <c r="Q647" s="22" t="str">
        <f t="shared" ref="Q647:Q648" si="7028">TRIM(G647&amp;"")</f>
        <v>None</v>
      </c>
      <c r="R647" s="9">
        <f t="shared" ref="R647:R648" si="7029">VLOOKUP(F647,$AI$2:$AM$5000,5,FALSE)</f>
        <v>2</v>
      </c>
      <c r="S647" s="9">
        <f t="shared" ref="S647:S648" si="7030">IF(ISNA(R647),0,R647)</f>
        <v>2</v>
      </c>
      <c r="T647" s="9">
        <f t="shared" ref="T647:T648" si="7031">VLOOKUP(F647,$AI$2:$AL$5000,4,FALSE)</f>
        <v>2</v>
      </c>
      <c r="U647" s="9">
        <f t="shared" ref="U647:U648" si="7032">IF(ISNA(T647),0,T647)</f>
        <v>2</v>
      </c>
      <c r="X647" s="9">
        <f t="shared" ref="X647:X648" si="7033">VLOOKUP(F647,$AI$2:$AL$5000,3,FALSE)</f>
        <v>5783181</v>
      </c>
      <c r="Y647" s="348"/>
      <c r="Z647" s="9">
        <f>SUM(Y$7:Y647)</f>
        <v>0</v>
      </c>
      <c r="AC647" s="349">
        <f t="shared" ref="AC647" si="7034">IF(ISNA(VLOOKUP(F647,$AI$2:$AS$5000,11,FALSE)),"", VLOOKUP(F647,$AI$2:$AS$5000,11,FALSE))</f>
        <v>0</v>
      </c>
    </row>
    <row r="648" spans="1:50" ht="26.25" thickBot="1">
      <c r="A648" s="211">
        <f t="shared" si="6346"/>
        <v>0</v>
      </c>
      <c r="B648" s="23" t="str">
        <f t="shared" ref="B648:D648" si="7035">B646</f>
        <v>GGFV52FA</v>
      </c>
      <c r="C648" s="219" t="str">
        <f t="shared" si="7035"/>
        <v>Major Must</v>
      </c>
      <c r="D648" s="45" t="str">
        <f t="shared" si="7035"/>
        <v>FV. 5.8.4</v>
      </c>
      <c r="E648" s="24" t="str">
        <f>Labels!$C$104</f>
        <v>Answer 2 / Evidence</v>
      </c>
      <c r="F648" s="221"/>
      <c r="G648" s="222"/>
      <c r="H648" s="25" t="str">
        <f t="shared" si="7020"/>
        <v/>
      </c>
      <c r="I648" s="25" t="str">
        <f t="shared" si="7021"/>
        <v/>
      </c>
      <c r="J648" s="25" t="str">
        <f t="shared" si="7022"/>
        <v/>
      </c>
      <c r="K648" s="25" t="str">
        <f t="shared" si="7023"/>
        <v>X</v>
      </c>
      <c r="L648" s="27" t="str">
        <f t="shared" ref="L648" si="7036">L646</f>
        <v/>
      </c>
      <c r="M648" s="21"/>
      <c r="N648" s="22" t="e">
        <f t="shared" si="7025"/>
        <v>#VALUE!</v>
      </c>
      <c r="O648" s="22" t="str">
        <f t="shared" ref="O648" si="7037">IF(ISERR(N648),D646,N648)</f>
        <v>FV. 5.8.4</v>
      </c>
      <c r="P648" s="22" t="str">
        <f t="shared" si="7027"/>
        <v/>
      </c>
      <c r="Q648" s="22" t="str">
        <f t="shared" si="7028"/>
        <v/>
      </c>
      <c r="R648" s="9" t="e">
        <f t="shared" si="7029"/>
        <v>#N/A</v>
      </c>
      <c r="S648" s="9">
        <f t="shared" si="7030"/>
        <v>0</v>
      </c>
      <c r="T648" s="9" t="e">
        <f t="shared" si="7031"/>
        <v>#N/A</v>
      </c>
      <c r="U648" s="9">
        <f t="shared" si="7032"/>
        <v>0</v>
      </c>
      <c r="V648" s="9">
        <f t="shared" ref="V648" si="7038">IF(U648=0,U647,U648)</f>
        <v>2</v>
      </c>
      <c r="W648" s="346">
        <v>2</v>
      </c>
      <c r="X648" s="9" t="e">
        <f t="shared" si="7033"/>
        <v>#N/A</v>
      </c>
      <c r="Y648" s="348"/>
      <c r="Z648" s="9">
        <f>SUM(Y$7:Y648)</f>
        <v>0</v>
      </c>
      <c r="AE648" s="9">
        <f t="shared" ref="AE648" si="7039">MIN(AH648,V648)</f>
        <v>2</v>
      </c>
      <c r="AH648" s="9">
        <v>2</v>
      </c>
      <c r="AU648" s="9">
        <v>0</v>
      </c>
      <c r="AV648" s="9">
        <f>U647</f>
        <v>2</v>
      </c>
    </row>
    <row r="649" spans="1:50" ht="38.25">
      <c r="A649" s="211">
        <f t="shared" si="6346"/>
        <v>0</v>
      </c>
      <c r="B649" s="67" t="s">
        <v>1158</v>
      </c>
      <c r="C649" s="142" t="s">
        <v>1093</v>
      </c>
      <c r="D649" s="43" t="s">
        <v>2801</v>
      </c>
      <c r="E649" s="217" t="str">
        <f>Labels!$C$54</f>
        <v>Control Point</v>
      </c>
      <c r="F649" s="26" t="s">
        <v>2802</v>
      </c>
      <c r="G649" s="30" t="str">
        <f>IF(OR(ISERR(P650),ISERR(P651),ISERR(Q650),ISERR(Q651)),Labels!$C$94,Q649)</f>
        <v>Input Accepted</v>
      </c>
      <c r="H649" s="15" t="str">
        <f t="shared" ref="H649" si="7040">IF(F650&lt;&gt;"",IF(TRIM(VLOOKUP(F650,$AI$2:$AR$5000,8,FALSE))="1","X",""),"")</f>
        <v/>
      </c>
      <c r="I649" s="15" t="str">
        <f t="shared" ref="I649" si="7041">IF(F650&lt;&gt;"",IF(TRIM(VLOOKUP(F650,$AI$2:$AR$5000,9,FALSE))="1","X",""),"")</f>
        <v/>
      </c>
      <c r="J649" s="15" t="str">
        <f t="shared" ref="J649" si="7042">IF(TRIM(""&amp;G651)&lt;&gt;"","X","")</f>
        <v/>
      </c>
      <c r="K649" s="15" t="str">
        <f t="shared" ref="K649" si="7043">IF(TRIM(""&amp;G650)&lt;&gt;"","X","")</f>
        <v>X</v>
      </c>
      <c r="L649" s="31" t="str">
        <f>IF(G649&lt;&gt;Labels!$C$92,"X","")</f>
        <v/>
      </c>
      <c r="M649" s="16"/>
      <c r="N649" s="17">
        <v>1805127</v>
      </c>
      <c r="O649" s="17">
        <v>15573</v>
      </c>
      <c r="P649" s="17"/>
      <c r="Q649" s="22" t="str">
        <f>IF(F650="",Labels!$C$93,R649)</f>
        <v>Input Accepted</v>
      </c>
      <c r="R649" s="9" t="str">
        <f t="shared" ref="R649" si="7044"><![CDATA[IF(OR(O650&""<>D649&"",O651&""<>D649&""),"You are not allowed to copy cells in the answer column. Press Ctrl-z immediately to attempt to fix this error.",S649)]]></f>
        <v>Input Accepted</v>
      </c>
      <c r="S649" s="9" t="str">
        <f>IF(AND(OR(H649="X",S650=6,C649=Labels!$C$49,C649=Labels!$C$46,AX649="Y"),Q650=""),Labels!$C$95,T649)</f>
        <v>Input Accepted</v>
      </c>
      <c r="T649" s="345" t="str">
        <f>IF(OR(S651=6,AND(S651&gt;0,S650=6)),Labels!$C$96,IF(S651=1,Labels!$C$143,U649))</f>
        <v>Input Accepted</v>
      </c>
      <c r="U649" s="9" t="str">
        <f>IF(AND(S651&gt;0,U651&lt;=U650),Labels!C$97,V649)</f>
        <v>Input Accepted</v>
      </c>
      <c r="V649" s="9" t="str">
        <f>IF(AND(S651&gt;0,Q651=""),Labels!$C$98,W649)</f>
        <v>Input Accepted</v>
      </c>
      <c r="W649" s="9" t="str">
        <f>IF(AND(S651=0,Q651&lt;&gt;""),Labels!$C$99,Labels!$C$92)</f>
        <v>Input Accepted</v>
      </c>
      <c r="Y649" s="9">
        <f t="shared" ref="Y649" si="7045">IF(H649="X",1,0)</f>
        <v>0</v>
      </c>
      <c r="Z649" s="9">
        <f>SUM(Y$7:Y649)</f>
        <v>0</v>
      </c>
      <c r="AA649" s="9" t="str">
        <f t="shared" ref="AA649" si="7046">Q650</f>
        <v>None</v>
      </c>
      <c r="AB649" s="9">
        <f t="shared" ref="AB649" si="7047">VLOOKUP(P650,$AI$2:$AN$5000,6,FALSE)</f>
        <v>21</v>
      </c>
      <c r="AC649" s="9" t="str">
        <f t="shared" ref="AC649" si="7048">Q651</f>
        <v/>
      </c>
      <c r="AD649" s="9">
        <f t="shared" ref="AD649" si="7049">IF(TRIM(F650)="",1,0)</f>
        <v>0</v>
      </c>
      <c r="AF649" s="346">
        <f t="shared" ref="AF649" si="7050">SUM($AD$7:$AD$5000)</f>
        <v>0</v>
      </c>
      <c r="AG649" s="9">
        <f>IF(AND(H649="X",C649=Labels!C691),1,0)</f>
        <v>0</v>
      </c>
      <c r="AX649" s="9" t="s">
        <v>664</v>
      </c>
    </row>
    <row r="650" spans="1:50" ht="25.5">
      <c r="A650" s="211">
        <f t="shared" ref="A650:A684" si="7051">Z650</f>
        <v>0</v>
      </c>
      <c r="B650" s="18" t="s">
        <v>1158</v>
      </c>
      <c r="C650" s="218" t="str">
        <f t="shared" ref="C650" si="7052">C649</f>
        <v>Major Must</v>
      </c>
      <c r="D650" s="44" t="str">
        <f t="shared" ref="D650" si="7053">D649</f>
        <v>FV. 5.8.5</v>
      </c>
      <c r="E650" s="19" t="str">
        <f>Labels!$C$103</f>
        <v>Answer 1 / Comment</v>
      </c>
      <c r="F650" s="62" t="str">
        <f>$AI$587</f>
        <v>FV. 5.8.5 -Yes</v>
      </c>
      <c r="G650" s="46" t="s">
        <v>2826</v>
      </c>
      <c r="H650" s="20" t="str">
        <f t="shared" ref="H650:H651" si="7054">H649</f>
        <v/>
      </c>
      <c r="I650" s="20" t="str">
        <f t="shared" ref="I650:I651" si="7055">I649</f>
        <v/>
      </c>
      <c r="J650" s="20" t="str">
        <f t="shared" ref="J650:J651" si="7056">J649</f>
        <v/>
      </c>
      <c r="K650" s="20" t="str">
        <f t="shared" ref="K650:K651" si="7057">K649</f>
        <v>X</v>
      </c>
      <c r="L650" s="28" t="str">
        <f t="shared" ref="L650" si="7058">L649</f>
        <v/>
      </c>
      <c r="M650" s="21"/>
      <c r="N650" s="22" t="str">
        <f t="shared" ref="N650:N651" si="7059">LEFT(F650,FIND(" -",F650)-1)</f>
        <v>FV. 5.8.5</v>
      </c>
      <c r="O650" s="22" t="str">
        <f t="shared" ref="O650" si="7060">IF(ISERR(N650),D649,N650)</f>
        <v>FV. 5.8.5</v>
      </c>
      <c r="P650" s="22" t="str">
        <f t="shared" ref="P650:P651" si="7061">TRIM(F650&amp;"")</f>
        <v>FV. 5.8.5 -Yes</v>
      </c>
      <c r="Q650" s="22" t="str">
        <f t="shared" ref="Q650:Q651" si="7062">TRIM(G650&amp;"")</f>
        <v>None</v>
      </c>
      <c r="R650" s="9">
        <f t="shared" ref="R650:R651" si="7063">VLOOKUP(F650,$AI$2:$AM$5000,5,FALSE)</f>
        <v>2</v>
      </c>
      <c r="S650" s="9">
        <f t="shared" ref="S650:S651" si="7064">IF(ISNA(R650),0,R650)</f>
        <v>2</v>
      </c>
      <c r="T650" s="9">
        <f t="shared" ref="T650:T651" si="7065">VLOOKUP(F650,$AI$2:$AL$5000,4,FALSE)</f>
        <v>2</v>
      </c>
      <c r="U650" s="9">
        <f t="shared" ref="U650:U651" si="7066">IF(ISNA(T650),0,T650)</f>
        <v>2</v>
      </c>
      <c r="X650" s="9">
        <f t="shared" ref="X650:X651" si="7067">VLOOKUP(F650,$AI$2:$AL$5000,3,FALSE)</f>
        <v>5783184</v>
      </c>
      <c r="Y650" s="348"/>
      <c r="Z650" s="9">
        <f>SUM(Y$7:Y650)</f>
        <v>0</v>
      </c>
      <c r="AC650" s="349">
        <f t="shared" ref="AC650" si="7068">IF(ISNA(VLOOKUP(F650,$AI$2:$AS$5000,11,FALSE)),"", VLOOKUP(F650,$AI$2:$AS$5000,11,FALSE))</f>
        <v>0</v>
      </c>
    </row>
    <row r="651" spans="1:50" ht="26.25" thickBot="1">
      <c r="A651" s="211">
        <f t="shared" si="7051"/>
        <v>0</v>
      </c>
      <c r="B651" s="23" t="str">
        <f t="shared" ref="B651:D651" si="7069">B649</f>
        <v>GGFV52FA</v>
      </c>
      <c r="C651" s="219" t="str">
        <f t="shared" si="7069"/>
        <v>Major Must</v>
      </c>
      <c r="D651" s="45" t="str">
        <f t="shared" si="7069"/>
        <v>FV. 5.8.5</v>
      </c>
      <c r="E651" s="24" t="str">
        <f>Labels!$C$104</f>
        <v>Answer 2 / Evidence</v>
      </c>
      <c r="F651" s="221"/>
      <c r="G651" s="222"/>
      <c r="H651" s="25" t="str">
        <f t="shared" si="7054"/>
        <v/>
      </c>
      <c r="I651" s="25" t="str">
        <f t="shared" si="7055"/>
        <v/>
      </c>
      <c r="J651" s="25" t="str">
        <f t="shared" si="7056"/>
        <v/>
      </c>
      <c r="K651" s="25" t="str">
        <f t="shared" si="7057"/>
        <v>X</v>
      </c>
      <c r="L651" s="27" t="str">
        <f t="shared" ref="L651" si="7070">L649</f>
        <v/>
      </c>
      <c r="M651" s="21"/>
      <c r="N651" s="22" t="e">
        <f t="shared" si="7059"/>
        <v>#VALUE!</v>
      </c>
      <c r="O651" s="22" t="str">
        <f t="shared" ref="O651" si="7071">IF(ISERR(N651),D649,N651)</f>
        <v>FV. 5.8.5</v>
      </c>
      <c r="P651" s="22" t="str">
        <f t="shared" si="7061"/>
        <v/>
      </c>
      <c r="Q651" s="22" t="str">
        <f t="shared" si="7062"/>
        <v/>
      </c>
      <c r="R651" s="9" t="e">
        <f t="shared" si="7063"/>
        <v>#N/A</v>
      </c>
      <c r="S651" s="9">
        <f t="shared" si="7064"/>
        <v>0</v>
      </c>
      <c r="T651" s="9" t="e">
        <f t="shared" si="7065"/>
        <v>#N/A</v>
      </c>
      <c r="U651" s="9">
        <f t="shared" si="7066"/>
        <v>0</v>
      </c>
      <c r="V651" s="9">
        <f t="shared" ref="V651" si="7072">IF(U651=0,U650,U651)</f>
        <v>2</v>
      </c>
      <c r="W651" s="346">
        <v>2</v>
      </c>
      <c r="X651" s="9" t="e">
        <f t="shared" si="7067"/>
        <v>#N/A</v>
      </c>
      <c r="Y651" s="348"/>
      <c r="Z651" s="9">
        <f>SUM(Y$7:Y651)</f>
        <v>0</v>
      </c>
      <c r="AE651" s="9">
        <f t="shared" ref="AE651" si="7073">MIN(AH651,V651)</f>
        <v>2</v>
      </c>
      <c r="AH651" s="9">
        <v>2</v>
      </c>
      <c r="AU651" s="9">
        <v>0</v>
      </c>
      <c r="AV651" s="9">
        <f>U650</f>
        <v>2</v>
      </c>
    </row>
    <row r="652" spans="1:50" ht="38.25">
      <c r="A652" s="211">
        <f t="shared" si="7051"/>
        <v>0</v>
      </c>
      <c r="B652" s="67" t="s">
        <v>1158</v>
      </c>
      <c r="C652" s="142" t="s">
        <v>1093</v>
      </c>
      <c r="D652" s="43" t="s">
        <v>2803</v>
      </c>
      <c r="E652" s="217" t="str">
        <f>Labels!$C$54</f>
        <v>Control Point</v>
      </c>
      <c r="F652" s="26" t="s">
        <v>2804</v>
      </c>
      <c r="G652" s="30" t="str">
        <f>IF(OR(ISERR(P653),ISERR(P654),ISERR(Q653),ISERR(Q654)),Labels!$C$94,Q652)</f>
        <v>Input Accepted</v>
      </c>
      <c r="H652" s="15" t="str">
        <f t="shared" ref="H652" si="7074">IF(F653&lt;&gt;"",IF(TRIM(VLOOKUP(F653,$AI$2:$AR$5000,8,FALSE))="1","X",""),"")</f>
        <v/>
      </c>
      <c r="I652" s="15" t="str">
        <f t="shared" ref="I652" si="7075">IF(F653&lt;&gt;"",IF(TRIM(VLOOKUP(F653,$AI$2:$AR$5000,9,FALSE))="1","X",""),"")</f>
        <v/>
      </c>
      <c r="J652" s="15" t="str">
        <f t="shared" ref="J652" si="7076">IF(TRIM(""&amp;G654)&lt;&gt;"","X","")</f>
        <v/>
      </c>
      <c r="K652" s="15" t="str">
        <f t="shared" ref="K652" si="7077">IF(TRIM(""&amp;G653)&lt;&gt;"","X","")</f>
        <v>X</v>
      </c>
      <c r="L652" s="31" t="str">
        <f>IF(G652&lt;&gt;Labels!$C$92,"X","")</f>
        <v/>
      </c>
      <c r="M652" s="16"/>
      <c r="N652" s="17">
        <v>1805128</v>
      </c>
      <c r="O652" s="17">
        <v>15573</v>
      </c>
      <c r="P652" s="17"/>
      <c r="Q652" s="22" t="str">
        <f>IF(F653="",Labels!$C$93,R652)</f>
        <v>Input Accepted</v>
      </c>
      <c r="R652" s="9" t="str">
        <f t="shared" ref="R652" si="7078"><![CDATA[IF(OR(O653&""<>D652&"",O654&""<>D652&""),"You are not allowed to copy cells in the answer column. Press Ctrl-z immediately to attempt to fix this error.",S652)]]></f>
        <v>Input Accepted</v>
      </c>
      <c r="S652" s="9" t="str">
        <f>IF(AND(OR(H652="X",S653=6,C652=Labels!$C$49,C652=Labels!$C$46,AX652="Y"),Q653=""),Labels!$C$95,T652)</f>
        <v>Input Accepted</v>
      </c>
      <c r="T652" s="345" t="str">
        <f>IF(OR(S654=6,AND(S654&gt;0,S653=6)),Labels!$C$96,IF(S654=1,Labels!$C$143,U652))</f>
        <v>Input Accepted</v>
      </c>
      <c r="U652" s="9" t="str">
        <f>IF(AND(S654&gt;0,U654&lt;=U653),Labels!C$97,V652)</f>
        <v>Input Accepted</v>
      </c>
      <c r="V652" s="9" t="str">
        <f>IF(AND(S654&gt;0,Q654=""),Labels!$C$98,W652)</f>
        <v>Input Accepted</v>
      </c>
      <c r="W652" s="9" t="str">
        <f>IF(AND(S654=0,Q654&lt;&gt;""),Labels!$C$99,Labels!$C$92)</f>
        <v>Input Accepted</v>
      </c>
      <c r="Y652" s="9">
        <f t="shared" ref="Y652" si="7079">IF(H652="X",1,0)</f>
        <v>0</v>
      </c>
      <c r="Z652" s="9">
        <f>SUM(Y$7:Y652)</f>
        <v>0</v>
      </c>
      <c r="AA652" s="9" t="str">
        <f t="shared" ref="AA652" si="7080">Q653</f>
        <v>None</v>
      </c>
      <c r="AB652" s="9">
        <f t="shared" ref="AB652" si="7081">VLOOKUP(P653,$AI$2:$AN$5000,6,FALSE)</f>
        <v>21</v>
      </c>
      <c r="AC652" s="9" t="str">
        <f t="shared" ref="AC652" si="7082">Q654</f>
        <v/>
      </c>
      <c r="AD652" s="9">
        <f t="shared" ref="AD652" si="7083">IF(TRIM(F653)="",1,0)</f>
        <v>0</v>
      </c>
      <c r="AF652" s="346">
        <f t="shared" ref="AF652" si="7084">SUM($AD$7:$AD$5000)</f>
        <v>0</v>
      </c>
      <c r="AG652" s="9">
        <f>IF(AND(H652="X",C652=Labels!C694),1,0)</f>
        <v>0</v>
      </c>
      <c r="AX652" s="9" t="s">
        <v>664</v>
      </c>
    </row>
    <row r="653" spans="1:50" ht="25.5">
      <c r="A653" s="211">
        <f t="shared" si="7051"/>
        <v>0</v>
      </c>
      <c r="B653" s="18" t="s">
        <v>1158</v>
      </c>
      <c r="C653" s="218" t="str">
        <f t="shared" ref="C653" si="7085">C652</f>
        <v>Major Must</v>
      </c>
      <c r="D653" s="44" t="str">
        <f t="shared" ref="D653" si="7086">D652</f>
        <v>FV. 5.8.6</v>
      </c>
      <c r="E653" s="19" t="str">
        <f>Labels!$C$103</f>
        <v>Answer 1 / Comment</v>
      </c>
      <c r="F653" s="62" t="str">
        <f>$AI$590</f>
        <v>FV. 5.8.6 -Yes</v>
      </c>
      <c r="G653" s="46" t="s">
        <v>2826</v>
      </c>
      <c r="H653" s="20" t="str">
        <f t="shared" ref="H653:H654" si="7087">H652</f>
        <v/>
      </c>
      <c r="I653" s="20" t="str">
        <f t="shared" ref="I653:I654" si="7088">I652</f>
        <v/>
      </c>
      <c r="J653" s="20" t="str">
        <f t="shared" ref="J653:J654" si="7089">J652</f>
        <v/>
      </c>
      <c r="K653" s="20" t="str">
        <f t="shared" ref="K653:K654" si="7090">K652</f>
        <v>X</v>
      </c>
      <c r="L653" s="28" t="str">
        <f t="shared" ref="L653" si="7091">L652</f>
        <v/>
      </c>
      <c r="M653" s="21"/>
      <c r="N653" s="22" t="str">
        <f t="shared" ref="N653:N654" si="7092">LEFT(F653,FIND(" -",F653)-1)</f>
        <v>FV. 5.8.6</v>
      </c>
      <c r="O653" s="22" t="str">
        <f t="shared" ref="O653" si="7093">IF(ISERR(N653),D652,N653)</f>
        <v>FV. 5.8.6</v>
      </c>
      <c r="P653" s="22" t="str">
        <f t="shared" ref="P653:P654" si="7094">TRIM(F653&amp;"")</f>
        <v>FV. 5.8.6 -Yes</v>
      </c>
      <c r="Q653" s="22" t="str">
        <f t="shared" ref="Q653:Q654" si="7095">TRIM(G653&amp;"")</f>
        <v>None</v>
      </c>
      <c r="R653" s="9">
        <f t="shared" ref="R653:R654" si="7096">VLOOKUP(F653,$AI$2:$AM$5000,5,FALSE)</f>
        <v>2</v>
      </c>
      <c r="S653" s="9">
        <f t="shared" ref="S653:S654" si="7097">IF(ISNA(R653),0,R653)</f>
        <v>2</v>
      </c>
      <c r="T653" s="9">
        <f t="shared" ref="T653:T654" si="7098">VLOOKUP(F653,$AI$2:$AL$5000,4,FALSE)</f>
        <v>2</v>
      </c>
      <c r="U653" s="9">
        <f t="shared" ref="U653:U654" si="7099">IF(ISNA(T653),0,T653)</f>
        <v>2</v>
      </c>
      <c r="X653" s="9">
        <f t="shared" ref="X653:X654" si="7100">VLOOKUP(F653,$AI$2:$AL$5000,3,FALSE)</f>
        <v>5783187</v>
      </c>
      <c r="Y653" s="348"/>
      <c r="Z653" s="9">
        <f>SUM(Y$7:Y653)</f>
        <v>0</v>
      </c>
      <c r="AC653" s="349">
        <f t="shared" ref="AC653" si="7101">IF(ISNA(VLOOKUP(F653,$AI$2:$AS$5000,11,FALSE)),"", VLOOKUP(F653,$AI$2:$AS$5000,11,FALSE))</f>
        <v>0</v>
      </c>
    </row>
    <row r="654" spans="1:50" ht="26.25" thickBot="1">
      <c r="A654" s="211">
        <f t="shared" si="7051"/>
        <v>0</v>
      </c>
      <c r="B654" s="23" t="str">
        <f t="shared" ref="B654:D654" si="7102">B652</f>
        <v>GGFV52FA</v>
      </c>
      <c r="C654" s="219" t="str">
        <f t="shared" si="7102"/>
        <v>Major Must</v>
      </c>
      <c r="D654" s="45" t="str">
        <f t="shared" si="7102"/>
        <v>FV. 5.8.6</v>
      </c>
      <c r="E654" s="24" t="str">
        <f>Labels!$C$104</f>
        <v>Answer 2 / Evidence</v>
      </c>
      <c r="F654" s="221"/>
      <c r="G654" s="222"/>
      <c r="H654" s="25" t="str">
        <f t="shared" si="7087"/>
        <v/>
      </c>
      <c r="I654" s="25" t="str">
        <f t="shared" si="7088"/>
        <v/>
      </c>
      <c r="J654" s="25" t="str">
        <f t="shared" si="7089"/>
        <v/>
      </c>
      <c r="K654" s="25" t="str">
        <f t="shared" si="7090"/>
        <v>X</v>
      </c>
      <c r="L654" s="27" t="str">
        <f t="shared" ref="L654" si="7103">L652</f>
        <v/>
      </c>
      <c r="M654" s="21"/>
      <c r="N654" s="22" t="e">
        <f t="shared" si="7092"/>
        <v>#VALUE!</v>
      </c>
      <c r="O654" s="22" t="str">
        <f t="shared" ref="O654" si="7104">IF(ISERR(N654),D652,N654)</f>
        <v>FV. 5.8.6</v>
      </c>
      <c r="P654" s="22" t="str">
        <f t="shared" si="7094"/>
        <v/>
      </c>
      <c r="Q654" s="22" t="str">
        <f t="shared" si="7095"/>
        <v/>
      </c>
      <c r="R654" s="9" t="e">
        <f t="shared" si="7096"/>
        <v>#N/A</v>
      </c>
      <c r="S654" s="9">
        <f t="shared" si="7097"/>
        <v>0</v>
      </c>
      <c r="T654" s="9" t="e">
        <f t="shared" si="7098"/>
        <v>#N/A</v>
      </c>
      <c r="U654" s="9">
        <f t="shared" si="7099"/>
        <v>0</v>
      </c>
      <c r="V654" s="9">
        <f t="shared" ref="V654" si="7105">IF(U654=0,U653,U654)</f>
        <v>2</v>
      </c>
      <c r="W654" s="346">
        <v>2</v>
      </c>
      <c r="X654" s="9" t="e">
        <f t="shared" si="7100"/>
        <v>#N/A</v>
      </c>
      <c r="Y654" s="348"/>
      <c r="Z654" s="9">
        <f>SUM(Y$7:Y654)</f>
        <v>0</v>
      </c>
      <c r="AE654" s="9">
        <f t="shared" ref="AE654" si="7106">MIN(AH654,V654)</f>
        <v>2</v>
      </c>
      <c r="AH654" s="9">
        <v>2</v>
      </c>
      <c r="AU654" s="9">
        <v>0</v>
      </c>
      <c r="AV654" s="9">
        <f>U653</f>
        <v>2</v>
      </c>
    </row>
    <row r="655" spans="1:50" ht="140.25">
      <c r="A655" s="211">
        <f t="shared" si="7051"/>
        <v>0</v>
      </c>
      <c r="B655" s="67" t="s">
        <v>1158</v>
      </c>
      <c r="C655" s="142" t="s">
        <v>1093</v>
      </c>
      <c r="D655" s="43" t="s">
        <v>2805</v>
      </c>
      <c r="E655" s="217" t="str">
        <f>Labels!$C$54</f>
        <v>Control Point</v>
      </c>
      <c r="F655" s="26" t="s">
        <v>2806</v>
      </c>
      <c r="G655" s="30" t="str">
        <f>IF(OR(ISERR(P656),ISERR(P657),ISERR(Q656),ISERR(Q657)),Labels!$C$94,Q655)</f>
        <v>Input Accepted</v>
      </c>
      <c r="H655" s="15" t="str">
        <f t="shared" ref="H655" si="7107">IF(F656&lt;&gt;"",IF(TRIM(VLOOKUP(F656,$AI$2:$AR$5000,8,FALSE))="1","X",""),"")</f>
        <v/>
      </c>
      <c r="I655" s="15" t="str">
        <f t="shared" ref="I655" si="7108">IF(F656&lt;&gt;"",IF(TRIM(VLOOKUP(F656,$AI$2:$AR$5000,9,FALSE))="1","X",""),"")</f>
        <v/>
      </c>
      <c r="J655" s="15" t="str">
        <f t="shared" ref="J655" si="7109">IF(TRIM(""&amp;G657)&lt;&gt;"","X","")</f>
        <v/>
      </c>
      <c r="K655" s="15" t="str">
        <f t="shared" ref="K655" si="7110">IF(TRIM(""&amp;G656)&lt;&gt;"","X","")</f>
        <v>X</v>
      </c>
      <c r="L655" s="31" t="str">
        <f>IF(G655&lt;&gt;Labels!$C$92,"X","")</f>
        <v/>
      </c>
      <c r="M655" s="16"/>
      <c r="N655" s="17">
        <v>1805129</v>
      </c>
      <c r="O655" s="17">
        <v>15573</v>
      </c>
      <c r="P655" s="17"/>
      <c r="Q655" s="22" t="str">
        <f>IF(F656="",Labels!$C$93,R655)</f>
        <v>Input Accepted</v>
      </c>
      <c r="R655" s="9" t="str">
        <f t="shared" ref="R655" si="7111"><![CDATA[IF(OR(O656&""<>D655&"",O657&""<>D655&""),"You are not allowed to copy cells in the answer column. Press Ctrl-z immediately to attempt to fix this error.",S655)]]></f>
        <v>Input Accepted</v>
      </c>
      <c r="S655" s="9" t="str">
        <f>IF(AND(OR(H655="X",S656=6,C655=Labels!$C$49,C655=Labels!$C$46,AX655="Y"),Q656=""),Labels!$C$95,T655)</f>
        <v>Input Accepted</v>
      </c>
      <c r="T655" s="345" t="str">
        <f>IF(OR(S657=6,AND(S657&gt;0,S656=6)),Labels!$C$96,IF(S657=1,Labels!$C$143,U655))</f>
        <v>Input Accepted</v>
      </c>
      <c r="U655" s="9" t="str">
        <f>IF(AND(S657&gt;0,U657&lt;=U656),Labels!C$97,V655)</f>
        <v>Input Accepted</v>
      </c>
      <c r="V655" s="9" t="str">
        <f>IF(AND(S657&gt;0,Q657=""),Labels!$C$98,W655)</f>
        <v>Input Accepted</v>
      </c>
      <c r="W655" s="9" t="str">
        <f>IF(AND(S657=0,Q657&lt;&gt;""),Labels!$C$99,Labels!$C$92)</f>
        <v>Input Accepted</v>
      </c>
      <c r="Y655" s="9">
        <f t="shared" ref="Y655" si="7112">IF(H655="X",1,0)</f>
        <v>0</v>
      </c>
      <c r="Z655" s="9">
        <f>SUM(Y$7:Y655)</f>
        <v>0</v>
      </c>
      <c r="AA655" s="9" t="str">
        <f t="shared" ref="AA655" si="7113">Q656</f>
        <v>None</v>
      </c>
      <c r="AB655" s="9">
        <f t="shared" ref="AB655" si="7114">VLOOKUP(P656,$AI$2:$AN$5000,6,FALSE)</f>
        <v>21</v>
      </c>
      <c r="AC655" s="9" t="str">
        <f t="shared" ref="AC655" si="7115">Q657</f>
        <v/>
      </c>
      <c r="AD655" s="9">
        <f t="shared" ref="AD655" si="7116">IF(TRIM(F656)="",1,0)</f>
        <v>0</v>
      </c>
      <c r="AF655" s="346">
        <f t="shared" ref="AF655" si="7117">SUM($AD$7:$AD$5000)</f>
        <v>0</v>
      </c>
      <c r="AG655" s="9">
        <f>IF(AND(H655="X",C655=Labels!C697),1,0)</f>
        <v>0</v>
      </c>
      <c r="AX655" s="9" t="s">
        <v>664</v>
      </c>
    </row>
    <row r="656" spans="1:50" ht="25.5">
      <c r="A656" s="211">
        <f t="shared" si="7051"/>
        <v>0</v>
      </c>
      <c r="B656" s="18" t="s">
        <v>1158</v>
      </c>
      <c r="C656" s="218" t="str">
        <f t="shared" ref="C656" si="7118">C655</f>
        <v>Major Must</v>
      </c>
      <c r="D656" s="44" t="str">
        <f t="shared" ref="D656" si="7119">D655</f>
        <v>FV. 5.8.7</v>
      </c>
      <c r="E656" s="19" t="str">
        <f>Labels!$C$103</f>
        <v>Answer 1 / Comment</v>
      </c>
      <c r="F656" s="62" t="str">
        <f>$AI$592</f>
        <v>FV. 5.8.7 -Yes</v>
      </c>
      <c r="G656" s="46" t="s">
        <v>2826</v>
      </c>
      <c r="H656" s="20" t="str">
        <f t="shared" ref="H656:H657" si="7120">H655</f>
        <v/>
      </c>
      <c r="I656" s="20" t="str">
        <f t="shared" ref="I656:I657" si="7121">I655</f>
        <v/>
      </c>
      <c r="J656" s="20" t="str">
        <f t="shared" ref="J656:J657" si="7122">J655</f>
        <v/>
      </c>
      <c r="K656" s="20" t="str">
        <f t="shared" ref="K656:K657" si="7123">K655</f>
        <v>X</v>
      </c>
      <c r="L656" s="28" t="str">
        <f t="shared" ref="L656" si="7124">L655</f>
        <v/>
      </c>
      <c r="M656" s="21"/>
      <c r="N656" s="22" t="str">
        <f t="shared" ref="N656:N657" si="7125">LEFT(F656,FIND(" -",F656)-1)</f>
        <v>FV. 5.8.7</v>
      </c>
      <c r="O656" s="22" t="str">
        <f t="shared" ref="O656" si="7126">IF(ISERR(N656),D655,N656)</f>
        <v>FV. 5.8.7</v>
      </c>
      <c r="P656" s="22" t="str">
        <f t="shared" ref="P656:P657" si="7127">TRIM(F656&amp;"")</f>
        <v>FV. 5.8.7 -Yes</v>
      </c>
      <c r="Q656" s="22" t="str">
        <f t="shared" ref="Q656:Q657" si="7128">TRIM(G656&amp;"")</f>
        <v>None</v>
      </c>
      <c r="R656" s="9">
        <f t="shared" ref="R656:R657" si="7129">VLOOKUP(F656,$AI$2:$AM$5000,5,FALSE)</f>
        <v>2</v>
      </c>
      <c r="S656" s="9">
        <f t="shared" ref="S656:S657" si="7130">IF(ISNA(R656),0,R656)</f>
        <v>2</v>
      </c>
      <c r="T656" s="9">
        <f t="shared" ref="T656:T657" si="7131">VLOOKUP(F656,$AI$2:$AL$5000,4,FALSE)</f>
        <v>2</v>
      </c>
      <c r="U656" s="9">
        <f t="shared" ref="U656:U657" si="7132">IF(ISNA(T656),0,T656)</f>
        <v>2</v>
      </c>
      <c r="X656" s="9">
        <f t="shared" ref="X656:X657" si="7133">VLOOKUP(F656,$AI$2:$AL$5000,3,FALSE)</f>
        <v>5783190</v>
      </c>
      <c r="Y656" s="348"/>
      <c r="Z656" s="9">
        <f>SUM(Y$7:Y656)</f>
        <v>0</v>
      </c>
      <c r="AC656" s="349">
        <f t="shared" ref="AC656" si="7134">IF(ISNA(VLOOKUP(F656,$AI$2:$AS$5000,11,FALSE)),"", VLOOKUP(F656,$AI$2:$AS$5000,11,FALSE))</f>
        <v>0</v>
      </c>
    </row>
    <row r="657" spans="1:50" ht="26.25" thickBot="1">
      <c r="A657" s="211">
        <f t="shared" si="7051"/>
        <v>0</v>
      </c>
      <c r="B657" s="23" t="str">
        <f t="shared" ref="B657:D657" si="7135">B655</f>
        <v>GGFV52FA</v>
      </c>
      <c r="C657" s="219" t="str">
        <f t="shared" si="7135"/>
        <v>Major Must</v>
      </c>
      <c r="D657" s="45" t="str">
        <f t="shared" si="7135"/>
        <v>FV. 5.8.7</v>
      </c>
      <c r="E657" s="24" t="str">
        <f>Labels!$C$104</f>
        <v>Answer 2 / Evidence</v>
      </c>
      <c r="F657" s="221"/>
      <c r="G657" s="222"/>
      <c r="H657" s="25" t="str">
        <f t="shared" si="7120"/>
        <v/>
      </c>
      <c r="I657" s="25" t="str">
        <f t="shared" si="7121"/>
        <v/>
      </c>
      <c r="J657" s="25" t="str">
        <f t="shared" si="7122"/>
        <v/>
      </c>
      <c r="K657" s="25" t="str">
        <f t="shared" si="7123"/>
        <v>X</v>
      </c>
      <c r="L657" s="27" t="str">
        <f t="shared" ref="L657" si="7136">L655</f>
        <v/>
      </c>
      <c r="M657" s="21"/>
      <c r="N657" s="22" t="e">
        <f t="shared" si="7125"/>
        <v>#VALUE!</v>
      </c>
      <c r="O657" s="22" t="str">
        <f t="shared" ref="O657" si="7137">IF(ISERR(N657),D655,N657)</f>
        <v>FV. 5.8.7</v>
      </c>
      <c r="P657" s="22" t="str">
        <f t="shared" si="7127"/>
        <v/>
      </c>
      <c r="Q657" s="22" t="str">
        <f t="shared" si="7128"/>
        <v/>
      </c>
      <c r="R657" s="9" t="e">
        <f t="shared" si="7129"/>
        <v>#N/A</v>
      </c>
      <c r="S657" s="9">
        <f t="shared" si="7130"/>
        <v>0</v>
      </c>
      <c r="T657" s="9" t="e">
        <f t="shared" si="7131"/>
        <v>#N/A</v>
      </c>
      <c r="U657" s="9">
        <f t="shared" si="7132"/>
        <v>0</v>
      </c>
      <c r="V657" s="9">
        <f t="shared" ref="V657" si="7138">IF(U657=0,U656,U657)</f>
        <v>2</v>
      </c>
      <c r="W657" s="346">
        <v>2</v>
      </c>
      <c r="X657" s="9" t="e">
        <f t="shared" si="7133"/>
        <v>#N/A</v>
      </c>
      <c r="Y657" s="348"/>
      <c r="Z657" s="9">
        <f>SUM(Y$7:Y657)</f>
        <v>0</v>
      </c>
      <c r="AE657" s="9">
        <f t="shared" ref="AE657" si="7139">MIN(AH657,V657)</f>
        <v>2</v>
      </c>
      <c r="AH657" s="9">
        <v>2</v>
      </c>
      <c r="AU657" s="9">
        <v>0</v>
      </c>
      <c r="AV657" s="9">
        <f>U656</f>
        <v>2</v>
      </c>
    </row>
    <row r="658" spans="1:50" ht="38.25">
      <c r="A658" s="211">
        <f t="shared" si="7051"/>
        <v>0</v>
      </c>
      <c r="B658" s="67" t="s">
        <v>1158</v>
      </c>
      <c r="C658" s="142" t="s">
        <v>1094</v>
      </c>
      <c r="D658" s="43" t="s">
        <v>2807</v>
      </c>
      <c r="E658" s="217" t="str">
        <f>Labels!$C$54</f>
        <v>Control Point</v>
      </c>
      <c r="F658" s="26" t="s">
        <v>2808</v>
      </c>
      <c r="G658" s="30" t="str">
        <f>IF(OR(ISERR(P659),ISERR(P660),ISERR(Q659),ISERR(Q660)),Labels!$C$94,Q658)</f>
        <v>Input Accepted</v>
      </c>
      <c r="H658" s="15" t="str">
        <f t="shared" ref="H658" si="7140">IF(F659&lt;&gt;"",IF(TRIM(VLOOKUP(F659,$AI$2:$AR$5000,8,FALSE))="1","X",""),"")</f>
        <v/>
      </c>
      <c r="I658" s="15" t="str">
        <f t="shared" ref="I658" si="7141">IF(F659&lt;&gt;"",IF(TRIM(VLOOKUP(F659,$AI$2:$AR$5000,9,FALSE))="1","X",""),"")</f>
        <v/>
      </c>
      <c r="J658" s="15" t="str">
        <f t="shared" ref="J658" si="7142">IF(TRIM(""&amp;G660)&lt;&gt;"","X","")</f>
        <v/>
      </c>
      <c r="K658" s="15" t="str">
        <f t="shared" ref="K658" si="7143">IF(TRIM(""&amp;G659)&lt;&gt;"","X","")</f>
        <v>X</v>
      </c>
      <c r="L658" s="31" t="str">
        <f>IF(G658&lt;&gt;Labels!$C$92,"X","")</f>
        <v/>
      </c>
      <c r="M658" s="16"/>
      <c r="N658" s="17">
        <v>1805130</v>
      </c>
      <c r="O658" s="17">
        <v>15573</v>
      </c>
      <c r="P658" s="17"/>
      <c r="Q658" s="22" t="str">
        <f>IF(F659="",Labels!$C$93,R658)</f>
        <v>Input Accepted</v>
      </c>
      <c r="R658" s="9" t="str">
        <f t="shared" ref="R658" si="7144"><![CDATA[IF(OR(O659&""<>D658&"",O660&""<>D658&""),"You are not allowed to copy cells in the answer column. Press Ctrl-z immediately to attempt to fix this error.",S658)]]></f>
        <v>Input Accepted</v>
      </c>
      <c r="S658" s="9" t="str">
        <f>IF(AND(OR(H658="X",S659=6,C658=Labels!$C$49,C658=Labels!$C$46,AX658="Y"),Q659=""),Labels!$C$95,T658)</f>
        <v>Input Accepted</v>
      </c>
      <c r="T658" s="345" t="str">
        <f>IF(OR(S660=6,AND(S660&gt;0,S659=6)),Labels!$C$96,IF(S660=1,Labels!$C$143,U658))</f>
        <v>Input Accepted</v>
      </c>
      <c r="U658" s="9" t="str">
        <f>IF(AND(S660&gt;0,U660&lt;=U659),Labels!C$97,V658)</f>
        <v>Input Accepted</v>
      </c>
      <c r="V658" s="9" t="str">
        <f>IF(AND(S660&gt;0,Q660=""),Labels!$C$98,W658)</f>
        <v>Input Accepted</v>
      </c>
      <c r="W658" s="9" t="str">
        <f>IF(AND(S660=0,Q660&lt;&gt;""),Labels!$C$99,Labels!$C$92)</f>
        <v>Input Accepted</v>
      </c>
      <c r="Y658" s="9">
        <f t="shared" ref="Y658" si="7145">IF(H658="X",1,0)</f>
        <v>0</v>
      </c>
      <c r="Z658" s="9">
        <f>SUM(Y$7:Y658)</f>
        <v>0</v>
      </c>
      <c r="AA658" s="9" t="str">
        <f t="shared" ref="AA658" si="7146">Q659</f>
        <v>None</v>
      </c>
      <c r="AB658" s="9">
        <f t="shared" ref="AB658" si="7147">VLOOKUP(P659,$AI$2:$AN$5000,6,FALSE)</f>
        <v>21</v>
      </c>
      <c r="AC658" s="9" t="str">
        <f t="shared" ref="AC658" si="7148">Q660</f>
        <v/>
      </c>
      <c r="AD658" s="9">
        <f t="shared" ref="AD658" si="7149">IF(TRIM(F659)="",1,0)</f>
        <v>0</v>
      </c>
      <c r="AF658" s="346">
        <f t="shared" ref="AF658" si="7150">SUM($AD$7:$AD$5000)</f>
        <v>0</v>
      </c>
      <c r="AG658" s="9">
        <f>IF(AND(H658="X",C658=Labels!C700),1,0)</f>
        <v>0</v>
      </c>
      <c r="AX658" s="9" t="s">
        <v>664</v>
      </c>
    </row>
    <row r="659" spans="1:50" ht="25.5">
      <c r="A659" s="211">
        <f t="shared" si="7051"/>
        <v>0</v>
      </c>
      <c r="B659" s="18" t="s">
        <v>1158</v>
      </c>
      <c r="C659" s="218" t="str">
        <f t="shared" ref="C659" si="7151">C658</f>
        <v>Minor Must</v>
      </c>
      <c r="D659" s="44" t="str">
        <f t="shared" ref="D659" si="7152">D658</f>
        <v>FV. 5.8.8</v>
      </c>
      <c r="E659" s="19" t="str">
        <f>Labels!$C$103</f>
        <v>Answer 1 / Comment</v>
      </c>
      <c r="F659" s="62" t="str">
        <f>$AI$595</f>
        <v>FV. 5.8.8 -Yes</v>
      </c>
      <c r="G659" s="46" t="s">
        <v>2826</v>
      </c>
      <c r="H659" s="20" t="str">
        <f t="shared" ref="H659:H660" si="7153">H658</f>
        <v/>
      </c>
      <c r="I659" s="20" t="str">
        <f t="shared" ref="I659:I660" si="7154">I658</f>
        <v/>
      </c>
      <c r="J659" s="20" t="str">
        <f t="shared" ref="J659:J660" si="7155">J658</f>
        <v/>
      </c>
      <c r="K659" s="20" t="str">
        <f t="shared" ref="K659:K660" si="7156">K658</f>
        <v>X</v>
      </c>
      <c r="L659" s="28" t="str">
        <f t="shared" ref="L659" si="7157">L658</f>
        <v/>
      </c>
      <c r="M659" s="21"/>
      <c r="N659" s="22" t="str">
        <f t="shared" ref="N659:N660" si="7158">LEFT(F659,FIND(" -",F659)-1)</f>
        <v>FV. 5.8.8</v>
      </c>
      <c r="O659" s="22" t="str">
        <f t="shared" ref="O659" si="7159">IF(ISERR(N659),D658,N659)</f>
        <v>FV. 5.8.8</v>
      </c>
      <c r="P659" s="22" t="str">
        <f t="shared" ref="P659:P660" si="7160">TRIM(F659&amp;"")</f>
        <v>FV. 5.8.8 -Yes</v>
      </c>
      <c r="Q659" s="22" t="str">
        <f t="shared" ref="Q659:Q660" si="7161">TRIM(G659&amp;"")</f>
        <v>None</v>
      </c>
      <c r="R659" s="9">
        <f t="shared" ref="R659:R660" si="7162">VLOOKUP(F659,$AI$2:$AM$5000,5,FALSE)</f>
        <v>2</v>
      </c>
      <c r="S659" s="9">
        <f t="shared" ref="S659:S660" si="7163">IF(ISNA(R659),0,R659)</f>
        <v>2</v>
      </c>
      <c r="T659" s="9">
        <f t="shared" ref="T659:T660" si="7164">VLOOKUP(F659,$AI$2:$AL$5000,4,FALSE)</f>
        <v>2</v>
      </c>
      <c r="U659" s="9">
        <f t="shared" ref="U659:U660" si="7165">IF(ISNA(T659),0,T659)</f>
        <v>2</v>
      </c>
      <c r="X659" s="9">
        <f t="shared" ref="X659:X660" si="7166">VLOOKUP(F659,$AI$2:$AL$5000,3,FALSE)</f>
        <v>5783192</v>
      </c>
      <c r="Y659" s="348"/>
      <c r="Z659" s="9">
        <f>SUM(Y$7:Y659)</f>
        <v>0</v>
      </c>
      <c r="AC659" s="349">
        <f t="shared" ref="AC659" si="7167">IF(ISNA(VLOOKUP(F659,$AI$2:$AS$5000,11,FALSE)),"", VLOOKUP(F659,$AI$2:$AS$5000,11,FALSE))</f>
        <v>0</v>
      </c>
    </row>
    <row r="660" spans="1:50" ht="26.25" thickBot="1">
      <c r="A660" s="211">
        <f t="shared" si="7051"/>
        <v>0</v>
      </c>
      <c r="B660" s="23" t="str">
        <f t="shared" ref="B660:D660" si="7168">B658</f>
        <v>GGFV52FA</v>
      </c>
      <c r="C660" s="219" t="str">
        <f t="shared" si="7168"/>
        <v>Minor Must</v>
      </c>
      <c r="D660" s="45" t="str">
        <f t="shared" si="7168"/>
        <v>FV. 5.8.8</v>
      </c>
      <c r="E660" s="24" t="str">
        <f>Labels!$C$104</f>
        <v>Answer 2 / Evidence</v>
      </c>
      <c r="F660" s="221"/>
      <c r="G660" s="222"/>
      <c r="H660" s="25" t="str">
        <f t="shared" si="7153"/>
        <v/>
      </c>
      <c r="I660" s="25" t="str">
        <f t="shared" si="7154"/>
        <v/>
      </c>
      <c r="J660" s="25" t="str">
        <f t="shared" si="7155"/>
        <v/>
      </c>
      <c r="K660" s="25" t="str">
        <f t="shared" si="7156"/>
        <v>X</v>
      </c>
      <c r="L660" s="27" t="str">
        <f t="shared" ref="L660" si="7169">L658</f>
        <v/>
      </c>
      <c r="M660" s="21"/>
      <c r="N660" s="22" t="e">
        <f t="shared" si="7158"/>
        <v>#VALUE!</v>
      </c>
      <c r="O660" s="22" t="str">
        <f t="shared" ref="O660" si="7170">IF(ISERR(N660),D658,N660)</f>
        <v>FV. 5.8.8</v>
      </c>
      <c r="P660" s="22" t="str">
        <f t="shared" si="7160"/>
        <v/>
      </c>
      <c r="Q660" s="22" t="str">
        <f t="shared" si="7161"/>
        <v/>
      </c>
      <c r="R660" s="9" t="e">
        <f t="shared" si="7162"/>
        <v>#N/A</v>
      </c>
      <c r="S660" s="9">
        <f t="shared" si="7163"/>
        <v>0</v>
      </c>
      <c r="T660" s="9" t="e">
        <f t="shared" si="7164"/>
        <v>#N/A</v>
      </c>
      <c r="U660" s="9">
        <f t="shared" si="7165"/>
        <v>0</v>
      </c>
      <c r="V660" s="9">
        <f t="shared" ref="V660" si="7171">IF(U660=0,U659,U660)</f>
        <v>2</v>
      </c>
      <c r="W660" s="346">
        <v>2</v>
      </c>
      <c r="X660" s="9" t="e">
        <f t="shared" si="7166"/>
        <v>#N/A</v>
      </c>
      <c r="Y660" s="348"/>
      <c r="Z660" s="9">
        <f>SUM(Y$7:Y660)</f>
        <v>0</v>
      </c>
      <c r="AE660" s="9">
        <f t="shared" ref="AE660" si="7172">MIN(AH660,V660)</f>
        <v>2</v>
      </c>
      <c r="AH660" s="9">
        <v>2</v>
      </c>
      <c r="AU660" s="9">
        <v>0</v>
      </c>
      <c r="AV660" s="9">
        <f>U659</f>
        <v>2</v>
      </c>
    </row>
    <row r="661" spans="1:50" ht="51">
      <c r="A661" s="211">
        <f t="shared" si="7051"/>
        <v>0</v>
      </c>
      <c r="B661" s="67" t="s">
        <v>1158</v>
      </c>
      <c r="C661" s="142" t="s">
        <v>1094</v>
      </c>
      <c r="D661" s="43" t="s">
        <v>2809</v>
      </c>
      <c r="E661" s="217" t="str">
        <f>Labels!$C$54</f>
        <v>Control Point</v>
      </c>
      <c r="F661" s="26" t="s">
        <v>2810</v>
      </c>
      <c r="G661" s="30" t="str">
        <f>IF(OR(ISERR(P662),ISERR(P663),ISERR(Q662),ISERR(Q663)),Labels!$C$94,Q661)</f>
        <v>Input Accepted</v>
      </c>
      <c r="H661" s="15" t="str">
        <f t="shared" ref="H661" si="7173">IF(F662&lt;&gt;"",IF(TRIM(VLOOKUP(F662,$AI$2:$AR$5000,8,FALSE))="1","X",""),"")</f>
        <v/>
      </c>
      <c r="I661" s="15" t="str">
        <f t="shared" ref="I661" si="7174">IF(F662&lt;&gt;"",IF(TRIM(VLOOKUP(F662,$AI$2:$AR$5000,9,FALSE))="1","X",""),"")</f>
        <v/>
      </c>
      <c r="J661" s="15" t="str">
        <f t="shared" ref="J661" si="7175">IF(TRIM(""&amp;G663)&lt;&gt;"","X","")</f>
        <v/>
      </c>
      <c r="K661" s="15" t="str">
        <f t="shared" ref="K661" si="7176">IF(TRIM(""&amp;G662)&lt;&gt;"","X","")</f>
        <v>X</v>
      </c>
      <c r="L661" s="31" t="str">
        <f>IF(G661&lt;&gt;Labels!$C$92,"X","")</f>
        <v/>
      </c>
      <c r="M661" s="16"/>
      <c r="N661" s="17">
        <v>1805131</v>
      </c>
      <c r="O661" s="17">
        <v>15573</v>
      </c>
      <c r="P661" s="17"/>
      <c r="Q661" s="22" t="str">
        <f>IF(F662="",Labels!$C$93,R661)</f>
        <v>Input Accepted</v>
      </c>
      <c r="R661" s="9" t="str">
        <f t="shared" ref="R661" si="7177"><![CDATA[IF(OR(O662&""<>D661&"",O663&""<>D661&""),"You are not allowed to copy cells in the answer column. Press Ctrl-z immediately to attempt to fix this error.",S661)]]></f>
        <v>Input Accepted</v>
      </c>
      <c r="S661" s="9" t="str">
        <f>IF(AND(OR(H661="X",S662=6,C661=Labels!$C$49,C661=Labels!$C$46,AX661="Y"),Q662=""),Labels!$C$95,T661)</f>
        <v>Input Accepted</v>
      </c>
      <c r="T661" s="345" t="str">
        <f>IF(OR(S663=6,AND(S663&gt;0,S662=6)),Labels!$C$96,IF(S663=1,Labels!$C$143,U661))</f>
        <v>Input Accepted</v>
      </c>
      <c r="U661" s="9" t="str">
        <f>IF(AND(S663&gt;0,U663&lt;=U662),Labels!C$97,V661)</f>
        <v>Input Accepted</v>
      </c>
      <c r="V661" s="9" t="str">
        <f>IF(AND(S663&gt;0,Q663=""),Labels!$C$98,W661)</f>
        <v>Input Accepted</v>
      </c>
      <c r="W661" s="9" t="str">
        <f>IF(AND(S663=0,Q663&lt;&gt;""),Labels!$C$99,Labels!$C$92)</f>
        <v>Input Accepted</v>
      </c>
      <c r="Y661" s="9">
        <f t="shared" ref="Y661" si="7178">IF(H661="X",1,0)</f>
        <v>0</v>
      </c>
      <c r="Z661" s="9">
        <f>SUM(Y$7:Y661)</f>
        <v>0</v>
      </c>
      <c r="AA661" s="9" t="str">
        <f t="shared" ref="AA661" si="7179">Q662</f>
        <v>None</v>
      </c>
      <c r="AB661" s="9">
        <f t="shared" ref="AB661" si="7180">VLOOKUP(P662,$AI$2:$AN$5000,6,FALSE)</f>
        <v>21</v>
      </c>
      <c r="AC661" s="9" t="str">
        <f t="shared" ref="AC661" si="7181">Q663</f>
        <v/>
      </c>
      <c r="AD661" s="9">
        <f t="shared" ref="AD661" si="7182">IF(TRIM(F662)="",1,0)</f>
        <v>0</v>
      </c>
      <c r="AF661" s="346">
        <f t="shared" ref="AF661" si="7183">SUM($AD$7:$AD$5000)</f>
        <v>0</v>
      </c>
      <c r="AG661" s="9">
        <f>IF(AND(H661="X",C661=Labels!C703),1,0)</f>
        <v>0</v>
      </c>
      <c r="AX661" s="9" t="s">
        <v>664</v>
      </c>
    </row>
    <row r="662" spans="1:50" ht="25.5">
      <c r="A662" s="211">
        <f t="shared" si="7051"/>
        <v>0</v>
      </c>
      <c r="B662" s="18" t="s">
        <v>1158</v>
      </c>
      <c r="C662" s="218" t="str">
        <f t="shared" ref="C662" si="7184">C661</f>
        <v>Minor Must</v>
      </c>
      <c r="D662" s="44" t="str">
        <f t="shared" ref="D662" si="7185">D661</f>
        <v>FV. 5.8.9</v>
      </c>
      <c r="E662" s="19" t="str">
        <f>Labels!$C$103</f>
        <v>Answer 1 / Comment</v>
      </c>
      <c r="F662" s="62" t="str">
        <f>$AI$598</f>
        <v>FV. 5.8.9 -Yes</v>
      </c>
      <c r="G662" s="46" t="s">
        <v>2826</v>
      </c>
      <c r="H662" s="20" t="str">
        <f t="shared" ref="H662:H663" si="7186">H661</f>
        <v/>
      </c>
      <c r="I662" s="20" t="str">
        <f t="shared" ref="I662:I663" si="7187">I661</f>
        <v/>
      </c>
      <c r="J662" s="20" t="str">
        <f t="shared" ref="J662:J663" si="7188">J661</f>
        <v/>
      </c>
      <c r="K662" s="20" t="str">
        <f t="shared" ref="K662:K663" si="7189">K661</f>
        <v>X</v>
      </c>
      <c r="L662" s="28" t="str">
        <f t="shared" ref="L662" si="7190">L661</f>
        <v/>
      </c>
      <c r="M662" s="21"/>
      <c r="N662" s="22" t="str">
        <f t="shared" ref="N662:N663" si="7191">LEFT(F662,FIND(" -",F662)-1)</f>
        <v>FV. 5.8.9</v>
      </c>
      <c r="O662" s="22" t="str">
        <f t="shared" ref="O662" si="7192">IF(ISERR(N662),D661,N662)</f>
        <v>FV. 5.8.9</v>
      </c>
      <c r="P662" s="22" t="str">
        <f t="shared" ref="P662:P663" si="7193">TRIM(F662&amp;"")</f>
        <v>FV. 5.8.9 -Yes</v>
      </c>
      <c r="Q662" s="22" t="str">
        <f t="shared" ref="Q662:Q663" si="7194">TRIM(G662&amp;"")</f>
        <v>None</v>
      </c>
      <c r="R662" s="9">
        <f t="shared" ref="R662:R663" si="7195">VLOOKUP(F662,$AI$2:$AM$5000,5,FALSE)</f>
        <v>2</v>
      </c>
      <c r="S662" s="9">
        <f t="shared" ref="S662:S663" si="7196">IF(ISNA(R662),0,R662)</f>
        <v>2</v>
      </c>
      <c r="T662" s="9">
        <f t="shared" ref="T662:T663" si="7197">VLOOKUP(F662,$AI$2:$AL$5000,4,FALSE)</f>
        <v>2</v>
      </c>
      <c r="U662" s="9">
        <f t="shared" ref="U662:U663" si="7198">IF(ISNA(T662),0,T662)</f>
        <v>2</v>
      </c>
      <c r="X662" s="9">
        <f t="shared" ref="X662:X663" si="7199">VLOOKUP(F662,$AI$2:$AL$5000,3,FALSE)</f>
        <v>5783195</v>
      </c>
      <c r="Y662" s="348"/>
      <c r="Z662" s="9">
        <f>SUM(Y$7:Y662)</f>
        <v>0</v>
      </c>
      <c r="AC662" s="349">
        <f t="shared" ref="AC662" si="7200">IF(ISNA(VLOOKUP(F662,$AI$2:$AS$5000,11,FALSE)),"", VLOOKUP(F662,$AI$2:$AS$5000,11,FALSE))</f>
        <v>0</v>
      </c>
    </row>
    <row r="663" spans="1:50" ht="26.25" thickBot="1">
      <c r="A663" s="211">
        <f t="shared" si="7051"/>
        <v>0</v>
      </c>
      <c r="B663" s="23" t="str">
        <f t="shared" ref="B663:D663" si="7201">B661</f>
        <v>GGFV52FA</v>
      </c>
      <c r="C663" s="219" t="str">
        <f t="shared" si="7201"/>
        <v>Minor Must</v>
      </c>
      <c r="D663" s="45" t="str">
        <f t="shared" si="7201"/>
        <v>FV. 5.8.9</v>
      </c>
      <c r="E663" s="24" t="str">
        <f>Labels!$C$104</f>
        <v>Answer 2 / Evidence</v>
      </c>
      <c r="F663" s="221"/>
      <c r="G663" s="222"/>
      <c r="H663" s="25" t="str">
        <f t="shared" si="7186"/>
        <v/>
      </c>
      <c r="I663" s="25" t="str">
        <f t="shared" si="7187"/>
        <v/>
      </c>
      <c r="J663" s="25" t="str">
        <f t="shared" si="7188"/>
        <v/>
      </c>
      <c r="K663" s="25" t="str">
        <f t="shared" si="7189"/>
        <v>X</v>
      </c>
      <c r="L663" s="27" t="str">
        <f t="shared" ref="L663" si="7202">L661</f>
        <v/>
      </c>
      <c r="M663" s="21"/>
      <c r="N663" s="22" t="e">
        <f t="shared" si="7191"/>
        <v>#VALUE!</v>
      </c>
      <c r="O663" s="22" t="str">
        <f t="shared" ref="O663" si="7203">IF(ISERR(N663),D661,N663)</f>
        <v>FV. 5.8.9</v>
      </c>
      <c r="P663" s="22" t="str">
        <f t="shared" si="7193"/>
        <v/>
      </c>
      <c r="Q663" s="22" t="str">
        <f t="shared" si="7194"/>
        <v/>
      </c>
      <c r="R663" s="9" t="e">
        <f t="shared" si="7195"/>
        <v>#N/A</v>
      </c>
      <c r="S663" s="9">
        <f t="shared" si="7196"/>
        <v>0</v>
      </c>
      <c r="T663" s="9" t="e">
        <f t="shared" si="7197"/>
        <v>#N/A</v>
      </c>
      <c r="U663" s="9">
        <f t="shared" si="7198"/>
        <v>0</v>
      </c>
      <c r="V663" s="9">
        <f t="shared" ref="V663" si="7204">IF(U663=0,U662,U663)</f>
        <v>2</v>
      </c>
      <c r="W663" s="346">
        <v>2</v>
      </c>
      <c r="X663" s="9" t="e">
        <f t="shared" si="7199"/>
        <v>#N/A</v>
      </c>
      <c r="Y663" s="348"/>
      <c r="Z663" s="9">
        <f>SUM(Y$7:Y663)</f>
        <v>0</v>
      </c>
      <c r="AE663" s="9">
        <f t="shared" ref="AE663" si="7205">MIN(AH663,V663)</f>
        <v>2</v>
      </c>
      <c r="AH663" s="9">
        <v>2</v>
      </c>
      <c r="AU663" s="9">
        <v>0</v>
      </c>
      <c r="AV663" s="9">
        <f>U662</f>
        <v>2</v>
      </c>
    </row>
    <row r="664" spans="1:50" ht="38.25">
      <c r="A664" s="211">
        <f t="shared" si="7051"/>
        <v>0</v>
      </c>
      <c r="B664" s="67" t="s">
        <v>1158</v>
      </c>
      <c r="C664" s="142" t="s">
        <v>1093</v>
      </c>
      <c r="D664" s="43" t="s">
        <v>2811</v>
      </c>
      <c r="E664" s="217" t="str">
        <f>Labels!$C$54</f>
        <v>Control Point</v>
      </c>
      <c r="F664" s="26" t="s">
        <v>2812</v>
      </c>
      <c r="G664" s="30" t="str">
        <f>IF(OR(ISERR(P665),ISERR(P666),ISERR(Q665),ISERR(Q666)),Labels!$C$94,Q664)</f>
        <v>Input Accepted</v>
      </c>
      <c r="H664" s="15" t="str">
        <f t="shared" ref="H664" si="7206">IF(F665&lt;&gt;"",IF(TRIM(VLOOKUP(F665,$AI$2:$AR$5000,8,FALSE))="1","X",""),"")</f>
        <v/>
      </c>
      <c r="I664" s="15" t="str">
        <f t="shared" ref="I664" si="7207">IF(F665&lt;&gt;"",IF(TRIM(VLOOKUP(F665,$AI$2:$AR$5000,9,FALSE))="1","X",""),"")</f>
        <v/>
      </c>
      <c r="J664" s="15" t="str">
        <f t="shared" ref="J664" si="7208">IF(TRIM(""&amp;G666)&lt;&gt;"","X","")</f>
        <v/>
      </c>
      <c r="K664" s="15" t="str">
        <f t="shared" ref="K664" si="7209">IF(TRIM(""&amp;G665)&lt;&gt;"","X","")</f>
        <v>X</v>
      </c>
      <c r="L664" s="31" t="str">
        <f>IF(G664&lt;&gt;Labels!$C$92,"X","")</f>
        <v/>
      </c>
      <c r="M664" s="16"/>
      <c r="N664" s="17">
        <v>1805132</v>
      </c>
      <c r="O664" s="17">
        <v>15573</v>
      </c>
      <c r="P664" s="17"/>
      <c r="Q664" s="22" t="str">
        <f>IF(F665="",Labels!$C$93,R664)</f>
        <v>Input Accepted</v>
      </c>
      <c r="R664" s="9" t="str">
        <f t="shared" ref="R664" si="7210"><![CDATA[IF(OR(O665&""<>D664&"",O666&""<>D664&""),"You are not allowed to copy cells in the answer column. Press Ctrl-z immediately to attempt to fix this error.",S664)]]></f>
        <v>Input Accepted</v>
      </c>
      <c r="S664" s="9" t="str">
        <f>IF(AND(OR(H664="X",S665=6,C664=Labels!$C$49,C664=Labels!$C$46,AX664="Y"),Q665=""),Labels!$C$95,T664)</f>
        <v>Input Accepted</v>
      </c>
      <c r="T664" s="345" t="str">
        <f>IF(OR(S666=6,AND(S666&gt;0,S665=6)),Labels!$C$96,IF(S666=1,Labels!$C$143,U664))</f>
        <v>Input Accepted</v>
      </c>
      <c r="U664" s="9" t="str">
        <f>IF(AND(S666&gt;0,U666&lt;=U665),Labels!C$97,V664)</f>
        <v>Input Accepted</v>
      </c>
      <c r="V664" s="9" t="str">
        <f>IF(AND(S666&gt;0,Q666=""),Labels!$C$98,W664)</f>
        <v>Input Accepted</v>
      </c>
      <c r="W664" s="9" t="str">
        <f>IF(AND(S666=0,Q666&lt;&gt;""),Labels!$C$99,Labels!$C$92)</f>
        <v>Input Accepted</v>
      </c>
      <c r="Y664" s="9">
        <f t="shared" ref="Y664" si="7211">IF(H664="X",1,0)</f>
        <v>0</v>
      </c>
      <c r="Z664" s="9">
        <f>SUM(Y$7:Y664)</f>
        <v>0</v>
      </c>
      <c r="AA664" s="9" t="str">
        <f t="shared" ref="AA664" si="7212">Q665</f>
        <v>None</v>
      </c>
      <c r="AB664" s="9">
        <f t="shared" ref="AB664" si="7213">VLOOKUP(P665,$AI$2:$AN$5000,6,FALSE)</f>
        <v>21</v>
      </c>
      <c r="AC664" s="9" t="str">
        <f t="shared" ref="AC664" si="7214">Q666</f>
        <v/>
      </c>
      <c r="AD664" s="9">
        <f t="shared" ref="AD664" si="7215">IF(TRIM(F665)="",1,0)</f>
        <v>0</v>
      </c>
      <c r="AF664" s="346">
        <f t="shared" ref="AF664" si="7216">SUM($AD$7:$AD$5000)</f>
        <v>0</v>
      </c>
      <c r="AG664" s="9">
        <f>IF(AND(H664="X",C664=Labels!C706),1,0)</f>
        <v>0</v>
      </c>
      <c r="AX664" s="9" t="s">
        <v>664</v>
      </c>
    </row>
    <row r="665" spans="1:50" ht="25.5">
      <c r="A665" s="211">
        <f t="shared" si="7051"/>
        <v>0</v>
      </c>
      <c r="B665" s="18" t="s">
        <v>1158</v>
      </c>
      <c r="C665" s="218" t="str">
        <f t="shared" ref="C665" si="7217">C664</f>
        <v>Major Must</v>
      </c>
      <c r="D665" s="44" t="str">
        <f t="shared" ref="D665" si="7218">D664</f>
        <v>FV. 5.8.10</v>
      </c>
      <c r="E665" s="19" t="str">
        <f>Labels!$C$103</f>
        <v>Answer 1 / Comment</v>
      </c>
      <c r="F665" s="62" t="str">
        <f>$AI$601</f>
        <v>FV. 5.8.10 -Yes</v>
      </c>
      <c r="G665" s="46" t="s">
        <v>2826</v>
      </c>
      <c r="H665" s="20" t="str">
        <f t="shared" ref="H665:H666" si="7219">H664</f>
        <v/>
      </c>
      <c r="I665" s="20" t="str">
        <f t="shared" ref="I665:I666" si="7220">I664</f>
        <v/>
      </c>
      <c r="J665" s="20" t="str">
        <f t="shared" ref="J665:J666" si="7221">J664</f>
        <v/>
      </c>
      <c r="K665" s="20" t="str">
        <f t="shared" ref="K665:K666" si="7222">K664</f>
        <v>X</v>
      </c>
      <c r="L665" s="28" t="str">
        <f t="shared" ref="L665" si="7223">L664</f>
        <v/>
      </c>
      <c r="M665" s="21"/>
      <c r="N665" s="22" t="str">
        <f t="shared" ref="N665:N666" si="7224">LEFT(F665,FIND(" -",F665)-1)</f>
        <v>FV. 5.8.10</v>
      </c>
      <c r="O665" s="22" t="str">
        <f t="shared" ref="O665" si="7225">IF(ISERR(N665),D664,N665)</f>
        <v>FV. 5.8.10</v>
      </c>
      <c r="P665" s="22" t="str">
        <f t="shared" ref="P665:P666" si="7226">TRIM(F665&amp;"")</f>
        <v>FV. 5.8.10 -Yes</v>
      </c>
      <c r="Q665" s="22" t="str">
        <f t="shared" ref="Q665:Q666" si="7227">TRIM(G665&amp;"")</f>
        <v>None</v>
      </c>
      <c r="R665" s="9">
        <f t="shared" ref="R665:R666" si="7228">VLOOKUP(F665,$AI$2:$AM$5000,5,FALSE)</f>
        <v>2</v>
      </c>
      <c r="S665" s="9">
        <f t="shared" ref="S665:S666" si="7229">IF(ISNA(R665),0,R665)</f>
        <v>2</v>
      </c>
      <c r="T665" s="9">
        <f t="shared" ref="T665:T666" si="7230">VLOOKUP(F665,$AI$2:$AL$5000,4,FALSE)</f>
        <v>2</v>
      </c>
      <c r="U665" s="9">
        <f t="shared" ref="U665:U666" si="7231">IF(ISNA(T665),0,T665)</f>
        <v>2</v>
      </c>
      <c r="X665" s="9">
        <f t="shared" ref="X665:X666" si="7232">VLOOKUP(F665,$AI$2:$AL$5000,3,FALSE)</f>
        <v>5783198</v>
      </c>
      <c r="Y665" s="348"/>
      <c r="Z665" s="9">
        <f>SUM(Y$7:Y665)</f>
        <v>0</v>
      </c>
      <c r="AC665" s="349">
        <f t="shared" ref="AC665" si="7233">IF(ISNA(VLOOKUP(F665,$AI$2:$AS$5000,11,FALSE)),"", VLOOKUP(F665,$AI$2:$AS$5000,11,FALSE))</f>
        <v>0</v>
      </c>
    </row>
    <row r="666" spans="1:50" ht="26.25" thickBot="1">
      <c r="A666" s="211">
        <f t="shared" si="7051"/>
        <v>0</v>
      </c>
      <c r="B666" s="23" t="str">
        <f t="shared" ref="B666:D666" si="7234">B664</f>
        <v>GGFV52FA</v>
      </c>
      <c r="C666" s="219" t="str">
        <f t="shared" si="7234"/>
        <v>Major Must</v>
      </c>
      <c r="D666" s="45" t="str">
        <f t="shared" si="7234"/>
        <v>FV. 5.8.10</v>
      </c>
      <c r="E666" s="24" t="str">
        <f>Labels!$C$104</f>
        <v>Answer 2 / Evidence</v>
      </c>
      <c r="F666" s="221"/>
      <c r="G666" s="222"/>
      <c r="H666" s="25" t="str">
        <f t="shared" si="7219"/>
        <v/>
      </c>
      <c r="I666" s="25" t="str">
        <f t="shared" si="7220"/>
        <v/>
      </c>
      <c r="J666" s="25" t="str">
        <f t="shared" si="7221"/>
        <v/>
      </c>
      <c r="K666" s="25" t="str">
        <f t="shared" si="7222"/>
        <v>X</v>
      </c>
      <c r="L666" s="27" t="str">
        <f t="shared" ref="L666" si="7235">L664</f>
        <v/>
      </c>
      <c r="M666" s="21"/>
      <c r="N666" s="22" t="e">
        <f t="shared" si="7224"/>
        <v>#VALUE!</v>
      </c>
      <c r="O666" s="22" t="str">
        <f t="shared" ref="O666" si="7236">IF(ISERR(N666),D664,N666)</f>
        <v>FV. 5.8.10</v>
      </c>
      <c r="P666" s="22" t="str">
        <f t="shared" si="7226"/>
        <v/>
      </c>
      <c r="Q666" s="22" t="str">
        <f t="shared" si="7227"/>
        <v/>
      </c>
      <c r="R666" s="9" t="e">
        <f t="shared" si="7228"/>
        <v>#N/A</v>
      </c>
      <c r="S666" s="9">
        <f t="shared" si="7229"/>
        <v>0</v>
      </c>
      <c r="T666" s="9" t="e">
        <f t="shared" si="7230"/>
        <v>#N/A</v>
      </c>
      <c r="U666" s="9">
        <f t="shared" si="7231"/>
        <v>0</v>
      </c>
      <c r="V666" s="9">
        <f t="shared" ref="V666" si="7237">IF(U666=0,U665,U666)</f>
        <v>2</v>
      </c>
      <c r="W666" s="346">
        <v>2</v>
      </c>
      <c r="X666" s="9" t="e">
        <f t="shared" si="7232"/>
        <v>#N/A</v>
      </c>
      <c r="Y666" s="348"/>
      <c r="Z666" s="9">
        <f>SUM(Y$7:Y666)</f>
        <v>0</v>
      </c>
      <c r="AE666" s="9">
        <f t="shared" ref="AE666" si="7238">MIN(AH666,V666)</f>
        <v>2</v>
      </c>
      <c r="AH666" s="9">
        <v>2</v>
      </c>
      <c r="AU666" s="9">
        <v>0</v>
      </c>
      <c r="AV666" s="9">
        <f>U665</f>
        <v>2</v>
      </c>
    </row>
    <row r="667" spans="1:50" ht="51">
      <c r="A667" s="211">
        <f t="shared" si="7051"/>
        <v>0</v>
      </c>
      <c r="B667" s="67" t="s">
        <v>1158</v>
      </c>
      <c r="C667" s="142" t="s">
        <v>1093</v>
      </c>
      <c r="D667" s="43" t="s">
        <v>2813</v>
      </c>
      <c r="E667" s="217" t="str">
        <f>Labels!$C$54</f>
        <v>Control Point</v>
      </c>
      <c r="F667" s="26" t="s">
        <v>2814</v>
      </c>
      <c r="G667" s="30" t="str">
        <f>IF(OR(ISERR(P668),ISERR(P669),ISERR(Q668),ISERR(Q669)),Labels!$C$94,Q667)</f>
        <v>Input Accepted</v>
      </c>
      <c r="H667" s="15" t="str">
        <f t="shared" ref="H667" si="7239">IF(F668&lt;&gt;"",IF(TRIM(VLOOKUP(F668,$AI$2:$AR$5000,8,FALSE))="1","X",""),"")</f>
        <v/>
      </c>
      <c r="I667" s="15" t="str">
        <f t="shared" ref="I667" si="7240">IF(F668&lt;&gt;"",IF(TRIM(VLOOKUP(F668,$AI$2:$AR$5000,9,FALSE))="1","X",""),"")</f>
        <v/>
      </c>
      <c r="J667" s="15" t="str">
        <f t="shared" ref="J667" si="7241">IF(TRIM(""&amp;G669)&lt;&gt;"","X","")</f>
        <v/>
      </c>
      <c r="K667" s="15" t="str">
        <f t="shared" ref="K667" si="7242">IF(TRIM(""&amp;G668)&lt;&gt;"","X","")</f>
        <v>X</v>
      </c>
      <c r="L667" s="31" t="str">
        <f>IF(G667&lt;&gt;Labels!$C$92,"X","")</f>
        <v/>
      </c>
      <c r="M667" s="16"/>
      <c r="N667" s="17">
        <v>1805091</v>
      </c>
      <c r="O667" s="17">
        <v>15573</v>
      </c>
      <c r="P667" s="17"/>
      <c r="Q667" s="22" t="str">
        <f>IF(F668="",Labels!$C$93,R667)</f>
        <v>Input Accepted</v>
      </c>
      <c r="R667" s="9" t="str">
        <f t="shared" ref="R667" si="7243"><![CDATA[IF(OR(O668&""<>D667&"",O669&""<>D667&""),"You are not allowed to copy cells in the answer column. Press Ctrl-z immediately to attempt to fix this error.",S667)]]></f>
        <v>Input Accepted</v>
      </c>
      <c r="S667" s="9" t="str">
        <f>IF(AND(OR(H667="X",S668=6,C667=Labels!$C$49,C667=Labels!$C$46,AX667="Y"),Q668=""),Labels!$C$95,T667)</f>
        <v>Input Accepted</v>
      </c>
      <c r="T667" s="345" t="str">
        <f>IF(OR(S669=6,AND(S669&gt;0,S668=6)),Labels!$C$96,IF(S669=1,Labels!$C$143,U667))</f>
        <v>Input Accepted</v>
      </c>
      <c r="U667" s="9" t="str">
        <f>IF(AND(S669&gt;0,U669&lt;=U668),Labels!C$97,V667)</f>
        <v>Input Accepted</v>
      </c>
      <c r="V667" s="9" t="str">
        <f>IF(AND(S669&gt;0,Q669=""),Labels!$C$98,W667)</f>
        <v>Input Accepted</v>
      </c>
      <c r="W667" s="9" t="str">
        <f>IF(AND(S669=0,Q669&lt;&gt;""),Labels!$C$99,Labels!$C$92)</f>
        <v>Input Accepted</v>
      </c>
      <c r="Y667" s="9">
        <f t="shared" ref="Y667" si="7244">IF(H667="X",1,0)</f>
        <v>0</v>
      </c>
      <c r="Z667" s="9">
        <f>SUM(Y$7:Y667)</f>
        <v>0</v>
      </c>
      <c r="AA667" s="9" t="str">
        <f t="shared" ref="AA667" si="7245">Q668</f>
        <v>None</v>
      </c>
      <c r="AB667" s="9">
        <f t="shared" ref="AB667" si="7246">VLOOKUP(P668,$AI$2:$AN$5000,6,FALSE)</f>
        <v>21</v>
      </c>
      <c r="AC667" s="9" t="str">
        <f t="shared" ref="AC667" si="7247">Q669</f>
        <v/>
      </c>
      <c r="AD667" s="9">
        <f t="shared" ref="AD667" si="7248">IF(TRIM(F668)="",1,0)</f>
        <v>0</v>
      </c>
      <c r="AF667" s="346">
        <f t="shared" ref="AF667" si="7249">SUM($AD$7:$AD$5000)</f>
        <v>0</v>
      </c>
      <c r="AG667" s="9">
        <f>IF(AND(H667="X",C667=Labels!C709),1,0)</f>
        <v>0</v>
      </c>
      <c r="AX667" s="9" t="s">
        <v>664</v>
      </c>
    </row>
    <row r="668" spans="1:50" ht="25.5">
      <c r="A668" s="211">
        <f t="shared" si="7051"/>
        <v>0</v>
      </c>
      <c r="B668" s="18" t="s">
        <v>1158</v>
      </c>
      <c r="C668" s="218" t="str">
        <f t="shared" ref="C668" si="7250">C667</f>
        <v>Major Must</v>
      </c>
      <c r="D668" s="44" t="str">
        <f t="shared" ref="D668" si="7251">D667</f>
        <v>FV. 5.9.1</v>
      </c>
      <c r="E668" s="19" t="str">
        <f>Labels!$C$103</f>
        <v>Answer 1 / Comment</v>
      </c>
      <c r="F668" s="62" t="str">
        <f>$AI$604</f>
        <v>FV. 5.9.1 -Yes</v>
      </c>
      <c r="G668" s="46" t="s">
        <v>2826</v>
      </c>
      <c r="H668" s="20" t="str">
        <f t="shared" ref="H668:H669" si="7252">H667</f>
        <v/>
      </c>
      <c r="I668" s="20" t="str">
        <f t="shared" ref="I668:I669" si="7253">I667</f>
        <v/>
      </c>
      <c r="J668" s="20" t="str">
        <f t="shared" ref="J668:J669" si="7254">J667</f>
        <v/>
      </c>
      <c r="K668" s="20" t="str">
        <f t="shared" ref="K668:K669" si="7255">K667</f>
        <v>X</v>
      </c>
      <c r="L668" s="28" t="str">
        <f t="shared" ref="L668" si="7256">L667</f>
        <v/>
      </c>
      <c r="M668" s="21"/>
      <c r="N668" s="22" t="str">
        <f t="shared" ref="N668:N669" si="7257">LEFT(F668,FIND(" -",F668)-1)</f>
        <v>FV. 5.9.1</v>
      </c>
      <c r="O668" s="22" t="str">
        <f t="shared" ref="O668" si="7258">IF(ISERR(N668),D667,N668)</f>
        <v>FV. 5.9.1</v>
      </c>
      <c r="P668" s="22" t="str">
        <f t="shared" ref="P668:P669" si="7259">TRIM(F668&amp;"")</f>
        <v>FV. 5.9.1 -Yes</v>
      </c>
      <c r="Q668" s="22" t="str">
        <f t="shared" ref="Q668:Q669" si="7260">TRIM(G668&amp;"")</f>
        <v>None</v>
      </c>
      <c r="R668" s="9">
        <f t="shared" ref="R668:R669" si="7261">VLOOKUP(F668,$AI$2:$AM$5000,5,FALSE)</f>
        <v>2</v>
      </c>
      <c r="S668" s="9">
        <f t="shared" ref="S668:S669" si="7262">IF(ISNA(R668),0,R668)</f>
        <v>2</v>
      </c>
      <c r="T668" s="9">
        <f t="shared" ref="T668:T669" si="7263">VLOOKUP(F668,$AI$2:$AL$5000,4,FALSE)</f>
        <v>2</v>
      </c>
      <c r="U668" s="9">
        <f t="shared" ref="U668:U669" si="7264">IF(ISNA(T668),0,T668)</f>
        <v>2</v>
      </c>
      <c r="X668" s="9">
        <f t="shared" ref="X668:X669" si="7265">VLOOKUP(F668,$AI$2:$AL$5000,3,FALSE)</f>
        <v>5783082</v>
      </c>
      <c r="Y668" s="348"/>
      <c r="Z668" s="9">
        <f>SUM(Y$7:Y668)</f>
        <v>0</v>
      </c>
      <c r="AC668" s="349">
        <f t="shared" ref="AC668" si="7266">IF(ISNA(VLOOKUP(F668,$AI$2:$AS$5000,11,FALSE)),"", VLOOKUP(F668,$AI$2:$AS$5000,11,FALSE))</f>
        <v>0</v>
      </c>
    </row>
    <row r="669" spans="1:50" ht="26.25" thickBot="1">
      <c r="A669" s="211">
        <f t="shared" si="7051"/>
        <v>0</v>
      </c>
      <c r="B669" s="23" t="str">
        <f t="shared" ref="B669:D669" si="7267">B667</f>
        <v>GGFV52FA</v>
      </c>
      <c r="C669" s="219" t="str">
        <f t="shared" si="7267"/>
        <v>Major Must</v>
      </c>
      <c r="D669" s="45" t="str">
        <f t="shared" si="7267"/>
        <v>FV. 5.9.1</v>
      </c>
      <c r="E669" s="24" t="str">
        <f>Labels!$C$104</f>
        <v>Answer 2 / Evidence</v>
      </c>
      <c r="F669" s="221"/>
      <c r="G669" s="222"/>
      <c r="H669" s="25" t="str">
        <f t="shared" si="7252"/>
        <v/>
      </c>
      <c r="I669" s="25" t="str">
        <f t="shared" si="7253"/>
        <v/>
      </c>
      <c r="J669" s="25" t="str">
        <f t="shared" si="7254"/>
        <v/>
      </c>
      <c r="K669" s="25" t="str">
        <f t="shared" si="7255"/>
        <v>X</v>
      </c>
      <c r="L669" s="27" t="str">
        <f t="shared" ref="L669" si="7268">L667</f>
        <v/>
      </c>
      <c r="M669" s="21"/>
      <c r="N669" s="22" t="e">
        <f t="shared" si="7257"/>
        <v>#VALUE!</v>
      </c>
      <c r="O669" s="22" t="str">
        <f t="shared" ref="O669" si="7269">IF(ISERR(N669),D667,N669)</f>
        <v>FV. 5.9.1</v>
      </c>
      <c r="P669" s="22" t="str">
        <f t="shared" si="7259"/>
        <v/>
      </c>
      <c r="Q669" s="22" t="str">
        <f t="shared" si="7260"/>
        <v/>
      </c>
      <c r="R669" s="9" t="e">
        <f t="shared" si="7261"/>
        <v>#N/A</v>
      </c>
      <c r="S669" s="9">
        <f t="shared" si="7262"/>
        <v>0</v>
      </c>
      <c r="T669" s="9" t="e">
        <f t="shared" si="7263"/>
        <v>#N/A</v>
      </c>
      <c r="U669" s="9">
        <f t="shared" si="7264"/>
        <v>0</v>
      </c>
      <c r="V669" s="9">
        <f t="shared" ref="V669" si="7270">IF(U669=0,U668,U669)</f>
        <v>2</v>
      </c>
      <c r="W669" s="346">
        <v>2</v>
      </c>
      <c r="X669" s="9" t="e">
        <f t="shared" si="7265"/>
        <v>#N/A</v>
      </c>
      <c r="Y669" s="348"/>
      <c r="Z669" s="9">
        <f>SUM(Y$7:Y669)</f>
        <v>0</v>
      </c>
      <c r="AE669" s="9">
        <f t="shared" ref="AE669" si="7271">MIN(AH669,V669)</f>
        <v>2</v>
      </c>
      <c r="AH669" s="9">
        <v>2</v>
      </c>
      <c r="AU669" s="9">
        <v>0</v>
      </c>
      <c r="AV669" s="9">
        <f>U668</f>
        <v>2</v>
      </c>
    </row>
    <row r="670" spans="1:50" ht="38.25">
      <c r="A670" s="211">
        <f t="shared" si="7051"/>
        <v>0</v>
      </c>
      <c r="B670" s="67" t="s">
        <v>1158</v>
      </c>
      <c r="C670" s="142" t="s">
        <v>1093</v>
      </c>
      <c r="D670" s="43" t="s">
        <v>2815</v>
      </c>
      <c r="E670" s="217" t="str">
        <f>Labels!$C$54</f>
        <v>Control Point</v>
      </c>
      <c r="F670" s="26" t="s">
        <v>2816</v>
      </c>
      <c r="G670" s="30" t="str">
        <f>IF(OR(ISERR(P671),ISERR(P672),ISERR(Q671),ISERR(Q672)),Labels!$C$94,Q670)</f>
        <v>Input Accepted</v>
      </c>
      <c r="H670" s="15" t="str">
        <f t="shared" ref="H670" si="7272">IF(F671&lt;&gt;"",IF(TRIM(VLOOKUP(F671,$AI$2:$AR$5000,8,FALSE))="1","X",""),"")</f>
        <v/>
      </c>
      <c r="I670" s="15" t="str">
        <f t="shared" ref="I670" si="7273">IF(F671&lt;&gt;"",IF(TRIM(VLOOKUP(F671,$AI$2:$AR$5000,9,FALSE))="1","X",""),"")</f>
        <v/>
      </c>
      <c r="J670" s="15" t="str">
        <f t="shared" ref="J670" si="7274">IF(TRIM(""&amp;G672)&lt;&gt;"","X","")</f>
        <v/>
      </c>
      <c r="K670" s="15" t="str">
        <f t="shared" ref="K670" si="7275">IF(TRIM(""&amp;G671)&lt;&gt;"","X","")</f>
        <v>X</v>
      </c>
      <c r="L670" s="31" t="str">
        <f>IF(G670&lt;&gt;Labels!$C$92,"X","")</f>
        <v/>
      </c>
      <c r="M670" s="16"/>
      <c r="N670" s="17">
        <v>1805092</v>
      </c>
      <c r="O670" s="17">
        <v>15573</v>
      </c>
      <c r="P670" s="17"/>
      <c r="Q670" s="22" t="str">
        <f>IF(F671="",Labels!$C$93,R670)</f>
        <v>Input Accepted</v>
      </c>
      <c r="R670" s="9" t="str">
        <f t="shared" ref="R670" si="7276"><![CDATA[IF(OR(O671&""<>D670&"",O672&""<>D670&""),"You are not allowed to copy cells in the answer column. Press Ctrl-z immediately to attempt to fix this error.",S670)]]></f>
        <v>Input Accepted</v>
      </c>
      <c r="S670" s="9" t="str">
        <f>IF(AND(OR(H670="X",S671=6,C670=Labels!$C$49,C670=Labels!$C$46,AX670="Y"),Q671=""),Labels!$C$95,T670)</f>
        <v>Input Accepted</v>
      </c>
      <c r="T670" s="345" t="str">
        <f>IF(OR(S672=6,AND(S672&gt;0,S671=6)),Labels!$C$96,IF(S672=1,Labels!$C$143,U670))</f>
        <v>Input Accepted</v>
      </c>
      <c r="U670" s="9" t="str">
        <f>IF(AND(S672&gt;0,U672&lt;=U671),Labels!C$97,V670)</f>
        <v>Input Accepted</v>
      </c>
      <c r="V670" s="9" t="str">
        <f>IF(AND(S672&gt;0,Q672=""),Labels!$C$98,W670)</f>
        <v>Input Accepted</v>
      </c>
      <c r="W670" s="9" t="str">
        <f>IF(AND(S672=0,Q672&lt;&gt;""),Labels!$C$99,Labels!$C$92)</f>
        <v>Input Accepted</v>
      </c>
      <c r="Y670" s="9">
        <f t="shared" ref="Y670" si="7277">IF(H670="X",1,0)</f>
        <v>0</v>
      </c>
      <c r="Z670" s="9">
        <f>SUM(Y$7:Y670)</f>
        <v>0</v>
      </c>
      <c r="AA670" s="9" t="str">
        <f t="shared" ref="AA670" si="7278">Q671</f>
        <v>None</v>
      </c>
      <c r="AB670" s="9">
        <f t="shared" ref="AB670" si="7279">VLOOKUP(P671,$AI$2:$AN$5000,6,FALSE)</f>
        <v>21</v>
      </c>
      <c r="AC670" s="9" t="str">
        <f t="shared" ref="AC670" si="7280">Q672</f>
        <v/>
      </c>
      <c r="AD670" s="9">
        <f t="shared" ref="AD670" si="7281">IF(TRIM(F671)="",1,0)</f>
        <v>0</v>
      </c>
      <c r="AF670" s="346">
        <f t="shared" ref="AF670" si="7282">SUM($AD$7:$AD$5000)</f>
        <v>0</v>
      </c>
      <c r="AG670" s="9">
        <f>IF(AND(H670="X",C670=Labels!C712),1,0)</f>
        <v>0</v>
      </c>
      <c r="AX670" s="9" t="s">
        <v>664</v>
      </c>
    </row>
    <row r="671" spans="1:50" ht="25.5">
      <c r="A671" s="211">
        <f t="shared" si="7051"/>
        <v>0</v>
      </c>
      <c r="B671" s="18" t="s">
        <v>1158</v>
      </c>
      <c r="C671" s="218" t="str">
        <f t="shared" ref="C671" si="7283">C670</f>
        <v>Major Must</v>
      </c>
      <c r="D671" s="44" t="str">
        <f t="shared" ref="D671" si="7284">D670</f>
        <v>FV. 5.9.2</v>
      </c>
      <c r="E671" s="19" t="str">
        <f>Labels!$C$103</f>
        <v>Answer 1 / Comment</v>
      </c>
      <c r="F671" s="62" t="str">
        <f>$AI$607</f>
        <v>FV. 5.9.2 -Yes</v>
      </c>
      <c r="G671" s="46" t="s">
        <v>2826</v>
      </c>
      <c r="H671" s="20" t="str">
        <f t="shared" ref="H671:H672" si="7285">H670</f>
        <v/>
      </c>
      <c r="I671" s="20" t="str">
        <f t="shared" ref="I671:I672" si="7286">I670</f>
        <v/>
      </c>
      <c r="J671" s="20" t="str">
        <f t="shared" ref="J671:J672" si="7287">J670</f>
        <v/>
      </c>
      <c r="K671" s="20" t="str">
        <f t="shared" ref="K671:K672" si="7288">K670</f>
        <v>X</v>
      </c>
      <c r="L671" s="28" t="str">
        <f t="shared" ref="L671" si="7289">L670</f>
        <v/>
      </c>
      <c r="M671" s="21"/>
      <c r="N671" s="22" t="str">
        <f t="shared" ref="N671:N672" si="7290">LEFT(F671,FIND(" -",F671)-1)</f>
        <v>FV. 5.9.2</v>
      </c>
      <c r="O671" s="22" t="str">
        <f t="shared" ref="O671" si="7291">IF(ISERR(N671),D670,N671)</f>
        <v>FV. 5.9.2</v>
      </c>
      <c r="P671" s="22" t="str">
        <f t="shared" ref="P671:P672" si="7292">TRIM(F671&amp;"")</f>
        <v>FV. 5.9.2 -Yes</v>
      </c>
      <c r="Q671" s="22" t="str">
        <f t="shared" ref="Q671:Q672" si="7293">TRIM(G671&amp;"")</f>
        <v>None</v>
      </c>
      <c r="R671" s="9">
        <f t="shared" ref="R671:R672" si="7294">VLOOKUP(F671,$AI$2:$AM$5000,5,FALSE)</f>
        <v>2</v>
      </c>
      <c r="S671" s="9">
        <f t="shared" ref="S671:S672" si="7295">IF(ISNA(R671),0,R671)</f>
        <v>2</v>
      </c>
      <c r="T671" s="9">
        <f t="shared" ref="T671:T672" si="7296">VLOOKUP(F671,$AI$2:$AL$5000,4,FALSE)</f>
        <v>2</v>
      </c>
      <c r="U671" s="9">
        <f t="shared" ref="U671:U672" si="7297">IF(ISNA(T671),0,T671)</f>
        <v>2</v>
      </c>
      <c r="X671" s="9">
        <f t="shared" ref="X671:X672" si="7298">VLOOKUP(F671,$AI$2:$AL$5000,3,FALSE)</f>
        <v>5783085</v>
      </c>
      <c r="Y671" s="348"/>
      <c r="Z671" s="9">
        <f>SUM(Y$7:Y671)</f>
        <v>0</v>
      </c>
      <c r="AC671" s="349">
        <f t="shared" ref="AC671" si="7299">IF(ISNA(VLOOKUP(F671,$AI$2:$AS$5000,11,FALSE)),"", VLOOKUP(F671,$AI$2:$AS$5000,11,FALSE))</f>
        <v>0</v>
      </c>
    </row>
    <row r="672" spans="1:50" ht="26.25" thickBot="1">
      <c r="A672" s="211">
        <f t="shared" si="7051"/>
        <v>0</v>
      </c>
      <c r="B672" s="23" t="str">
        <f t="shared" ref="B672:D672" si="7300">B670</f>
        <v>GGFV52FA</v>
      </c>
      <c r="C672" s="219" t="str">
        <f t="shared" si="7300"/>
        <v>Major Must</v>
      </c>
      <c r="D672" s="45" t="str">
        <f t="shared" si="7300"/>
        <v>FV. 5.9.2</v>
      </c>
      <c r="E672" s="24" t="str">
        <f>Labels!$C$104</f>
        <v>Answer 2 / Evidence</v>
      </c>
      <c r="F672" s="221"/>
      <c r="G672" s="222"/>
      <c r="H672" s="25" t="str">
        <f t="shared" si="7285"/>
        <v/>
      </c>
      <c r="I672" s="25" t="str">
        <f t="shared" si="7286"/>
        <v/>
      </c>
      <c r="J672" s="25" t="str">
        <f t="shared" si="7287"/>
        <v/>
      </c>
      <c r="K672" s="25" t="str">
        <f t="shared" si="7288"/>
        <v>X</v>
      </c>
      <c r="L672" s="27" t="str">
        <f t="shared" ref="L672" si="7301">L670</f>
        <v/>
      </c>
      <c r="M672" s="21"/>
      <c r="N672" s="22" t="e">
        <f t="shared" si="7290"/>
        <v>#VALUE!</v>
      </c>
      <c r="O672" s="22" t="str">
        <f t="shared" ref="O672" si="7302">IF(ISERR(N672),D670,N672)</f>
        <v>FV. 5.9.2</v>
      </c>
      <c r="P672" s="22" t="str">
        <f t="shared" si="7292"/>
        <v/>
      </c>
      <c r="Q672" s="22" t="str">
        <f t="shared" si="7293"/>
        <v/>
      </c>
      <c r="R672" s="9" t="e">
        <f t="shared" si="7294"/>
        <v>#N/A</v>
      </c>
      <c r="S672" s="9">
        <f t="shared" si="7295"/>
        <v>0</v>
      </c>
      <c r="T672" s="9" t="e">
        <f t="shared" si="7296"/>
        <v>#N/A</v>
      </c>
      <c r="U672" s="9">
        <f t="shared" si="7297"/>
        <v>0</v>
      </c>
      <c r="V672" s="9">
        <f t="shared" ref="V672" si="7303">IF(U672=0,U671,U672)</f>
        <v>2</v>
      </c>
      <c r="W672" s="346">
        <v>2</v>
      </c>
      <c r="X672" s="9" t="e">
        <f t="shared" si="7298"/>
        <v>#N/A</v>
      </c>
      <c r="Y672" s="348"/>
      <c r="Z672" s="9">
        <f>SUM(Y$7:Y672)</f>
        <v>0</v>
      </c>
      <c r="AE672" s="9">
        <f t="shared" ref="AE672" si="7304">MIN(AH672,V672)</f>
        <v>2</v>
      </c>
      <c r="AH672" s="9">
        <v>2</v>
      </c>
      <c r="AU672" s="9">
        <v>0</v>
      </c>
      <c r="AV672" s="9">
        <f>U671</f>
        <v>2</v>
      </c>
    </row>
    <row r="673" spans="1:50" ht="191.25">
      <c r="A673" s="211">
        <f t="shared" si="7051"/>
        <v>0</v>
      </c>
      <c r="B673" s="67" t="s">
        <v>1158</v>
      </c>
      <c r="C673" s="142"/>
      <c r="D673" s="43" t="s">
        <v>2817</v>
      </c>
      <c r="E673" s="217" t="str">
        <f>Labels!$C$54</f>
        <v>Control Point</v>
      </c>
      <c r="F673" s="26" t="s">
        <v>2818</v>
      </c>
      <c r="G673" s="30" t="str">
        <f>IF(OR(ISERR(P674),ISERR(P675),ISERR(Q674),ISERR(Q675)),Labels!$C$94,Q673)</f>
        <v>Input Accepted</v>
      </c>
      <c r="H673" s="15" t="str">
        <f t="shared" ref="H673" si="7305">IF(F674&lt;&gt;"",IF(TRIM(VLOOKUP(F674,$AI$2:$AR$5000,8,FALSE))="1","X",""),"")</f>
        <v/>
      </c>
      <c r="I673" s="15" t="str">
        <f t="shared" ref="I673" si="7306">IF(F674&lt;&gt;"",IF(TRIM(VLOOKUP(F674,$AI$2:$AR$5000,9,FALSE))="1","X",""),"")</f>
        <v/>
      </c>
      <c r="J673" s="15" t="str">
        <f t="shared" ref="J673" si="7307">IF(TRIM(""&amp;G675)&lt;&gt;"","X","")</f>
        <v/>
      </c>
      <c r="K673" s="15" t="str">
        <f t="shared" ref="K673" si="7308">IF(TRIM(""&amp;G674)&lt;&gt;"","X","")</f>
        <v/>
      </c>
      <c r="L673" s="31" t="str">
        <f>IF(G673&lt;&gt;Labels!$C$92,"X","")</f>
        <v/>
      </c>
      <c r="M673" s="16"/>
      <c r="N673" s="17">
        <v>1875360</v>
      </c>
      <c r="O673" s="17">
        <v>15573</v>
      </c>
      <c r="P673" s="17"/>
      <c r="Q673" s="22" t="str">
        <f>IF(F674="",Labels!$C$93,R673)</f>
        <v>Input Accepted</v>
      </c>
      <c r="R673" s="9" t="str">
        <f t="shared" ref="R673" si="7309"><![CDATA[IF(OR(O674&""<>D673&"",O675&""<>D673&""),"You are not allowed to copy cells in the answer column. Press Ctrl-z immediately to attempt to fix this error.",S673)]]></f>
        <v>Input Accepted</v>
      </c>
      <c r="S673" s="9" t="str">
        <f>IF(AND(OR(H673="X",S674=6,C673=Labels!$C$49,C673=Labels!$C$46,AX673="Y"),Q674=""),Labels!$C$95,T673)</f>
        <v>Input Accepted</v>
      </c>
      <c r="T673" s="345" t="str">
        <f>IF(OR(S675=6,AND(S675&gt;0,S674=6)),Labels!$C$96,IF(S675=1,Labels!$C$143,U673))</f>
        <v>Input Accepted</v>
      </c>
      <c r="U673" s="9" t="str">
        <f>IF(AND(S675&gt;0,U675&lt;=U674),Labels!C$97,V673)</f>
        <v>Input Accepted</v>
      </c>
      <c r="V673" s="9" t="str">
        <f>IF(AND(S675&gt;0,Q675=""),Labels!$C$98,W673)</f>
        <v>Input Accepted</v>
      </c>
      <c r="W673" s="9" t="str">
        <f>IF(AND(S675=0,Q675&lt;&gt;""),Labels!$C$99,Labels!$C$92)</f>
        <v>Input Accepted</v>
      </c>
      <c r="Y673" s="9">
        <f t="shared" ref="Y673" si="7310">IF(H673="X",1,0)</f>
        <v>0</v>
      </c>
      <c r="Z673" s="9">
        <f>SUM(Y$7:Y673)</f>
        <v>0</v>
      </c>
      <c r="AA673" s="9" t="str">
        <f t="shared" ref="AA673" si="7311">Q674</f>
        <v/>
      </c>
      <c r="AB673" s="9">
        <f t="shared" ref="AB673" si="7312">VLOOKUP(P674,$AI$2:$AN$5000,6,FALSE)</f>
        <v>21</v>
      </c>
      <c r="AC673" s="9" t="str">
        <f t="shared" ref="AC673" si="7313">Q675</f>
        <v/>
      </c>
      <c r="AD673" s="9">
        <f t="shared" ref="AD673" si="7314">IF(TRIM(F674)="",1,0)</f>
        <v>0</v>
      </c>
      <c r="AF673" s="346">
        <f t="shared" ref="AF673" si="7315">SUM($AD$7:$AD$5000)</f>
        <v>0</v>
      </c>
      <c r="AG673" s="9">
        <f>IF(AND(H673="X",C673=Labels!C715),1,0)</f>
        <v>0</v>
      </c>
      <c r="AX673" s="9" t="s">
        <v>663</v>
      </c>
    </row>
    <row r="674" spans="1:50" ht="25.5">
      <c r="A674" s="211">
        <f t="shared" si="7051"/>
        <v>0</v>
      </c>
      <c r="B674" s="18" t="s">
        <v>1158</v>
      </c>
      <c r="C674" s="218">
        <f t="shared" ref="C674" si="7316">C673</f>
        <v>0</v>
      </c>
      <c r="D674" s="44" t="str">
        <f t="shared" ref="D674" si="7317">D673</f>
        <v>FRS.1</v>
      </c>
      <c r="E674" s="19" t="str">
        <f>Labels!$C$103</f>
        <v>Answer 1 / Comment</v>
      </c>
      <c r="F674" s="62" t="str">
        <f>$AI$609</f>
        <v>FRS.1 -Yes</v>
      </c>
      <c r="G674" s="46"/>
      <c r="H674" s="20" t="str">
        <f t="shared" ref="H674:H675" si="7318">H673</f>
        <v/>
      </c>
      <c r="I674" s="20" t="str">
        <f t="shared" ref="I674:I675" si="7319">I673</f>
        <v/>
      </c>
      <c r="J674" s="20" t="str">
        <f t="shared" ref="J674:J675" si="7320">J673</f>
        <v/>
      </c>
      <c r="K674" s="20" t="str">
        <f t="shared" ref="K674:K675" si="7321">K673</f>
        <v/>
      </c>
      <c r="L674" s="28" t="str">
        <f t="shared" ref="L674" si="7322">L673</f>
        <v/>
      </c>
      <c r="M674" s="21"/>
      <c r="N674" s="22" t="str">
        <f t="shared" ref="N674:N675" si="7323">LEFT(F674,FIND(" -",F674)-1)</f>
        <v>FRS.1</v>
      </c>
      <c r="O674" s="22" t="str">
        <f t="shared" ref="O674" si="7324">IF(ISERR(N674),D673,N674)</f>
        <v>FRS.1</v>
      </c>
      <c r="P674" s="22" t="str">
        <f t="shared" ref="P674:P675" si="7325">TRIM(F674&amp;"")</f>
        <v>FRS.1 -Yes</v>
      </c>
      <c r="Q674" s="22" t="str">
        <f t="shared" ref="Q674:Q675" si="7326">TRIM(G674&amp;"")</f>
        <v/>
      </c>
      <c r="R674" s="9">
        <f t="shared" ref="R674:R675" si="7327">VLOOKUP(F674,$AI$2:$AM$5000,5,FALSE)</f>
        <v>2</v>
      </c>
      <c r="S674" s="9">
        <f t="shared" ref="S674:S675" si="7328">IF(ISNA(R674),0,R674)</f>
        <v>2</v>
      </c>
      <c r="T674" s="9">
        <f t="shared" ref="T674:T675" si="7329">VLOOKUP(F674,$AI$2:$AL$5000,4,FALSE)</f>
        <v>0</v>
      </c>
      <c r="U674" s="9">
        <f t="shared" ref="U674:U675" si="7330">IF(ISNA(T674),0,T674)</f>
        <v>0</v>
      </c>
      <c r="X674" s="9">
        <f t="shared" ref="X674:X675" si="7331">VLOOKUP(F674,$AI$2:$AL$5000,3,FALSE)</f>
        <v>6027751</v>
      </c>
      <c r="Y674" s="348"/>
      <c r="Z674" s="9">
        <f>SUM(Y$7:Y674)</f>
        <v>0</v>
      </c>
      <c r="AC674" s="349">
        <f t="shared" ref="AC674" si="7332">IF(ISNA(VLOOKUP(F674,$AI$2:$AS$5000,11,FALSE)),"", VLOOKUP(F674,$AI$2:$AS$5000,11,FALSE))</f>
        <v>0</v>
      </c>
    </row>
    <row r="675" spans="1:50" ht="26.25" thickBot="1">
      <c r="A675" s="211">
        <f t="shared" si="7051"/>
        <v>0</v>
      </c>
      <c r="B675" s="23" t="str">
        <f t="shared" ref="B675:D675" si="7333">B673</f>
        <v>GGFV52FA</v>
      </c>
      <c r="C675" s="219">
        <f t="shared" si="7333"/>
        <v>0</v>
      </c>
      <c r="D675" s="45" t="str">
        <f t="shared" si="7333"/>
        <v>FRS.1</v>
      </c>
      <c r="E675" s="24" t="str">
        <f>Labels!$C$104</f>
        <v>Answer 2 / Evidence</v>
      </c>
      <c r="F675" s="221"/>
      <c r="G675" s="222"/>
      <c r="H675" s="25" t="str">
        <f t="shared" si="7318"/>
        <v/>
      </c>
      <c r="I675" s="25" t="str">
        <f t="shared" si="7319"/>
        <v/>
      </c>
      <c r="J675" s="25" t="str">
        <f t="shared" si="7320"/>
        <v/>
      </c>
      <c r="K675" s="25" t="str">
        <f t="shared" si="7321"/>
        <v/>
      </c>
      <c r="L675" s="27" t="str">
        <f t="shared" ref="L675" si="7334">L673</f>
        <v/>
      </c>
      <c r="M675" s="21"/>
      <c r="N675" s="22" t="e">
        <f t="shared" si="7323"/>
        <v>#VALUE!</v>
      </c>
      <c r="O675" s="22" t="str">
        <f t="shared" ref="O675" si="7335">IF(ISERR(N675),D673,N675)</f>
        <v>FRS.1</v>
      </c>
      <c r="P675" s="22" t="str">
        <f t="shared" si="7325"/>
        <v/>
      </c>
      <c r="Q675" s="22" t="str">
        <f t="shared" si="7326"/>
        <v/>
      </c>
      <c r="R675" s="9" t="e">
        <f t="shared" si="7327"/>
        <v>#N/A</v>
      </c>
      <c r="S675" s="9">
        <f t="shared" si="7328"/>
        <v>0</v>
      </c>
      <c r="T675" s="9" t="e">
        <f t="shared" si="7329"/>
        <v>#N/A</v>
      </c>
      <c r="U675" s="9">
        <f t="shared" si="7330"/>
        <v>0</v>
      </c>
      <c r="V675" s="9">
        <f t="shared" ref="V675" si="7336">IF(U675=0,U674,U675)</f>
        <v>0</v>
      </c>
      <c r="W675" s="346">
        <v>0</v>
      </c>
      <c r="X675" s="9" t="e">
        <f t="shared" si="7331"/>
        <v>#N/A</v>
      </c>
      <c r="Y675" s="348"/>
      <c r="Z675" s="9">
        <f>SUM(Y$7:Y675)</f>
        <v>0</v>
      </c>
      <c r="AE675" s="9">
        <f t="shared" ref="AE675" si="7337">MIN(AH675,V675)</f>
        <v>0</v>
      </c>
      <c r="AH675" s="9">
        <v>0</v>
      </c>
      <c r="AU675" s="9">
        <v>0</v>
      </c>
      <c r="AV675" s="9">
        <f>U674</f>
        <v>0</v>
      </c>
    </row>
    <row r="676" spans="1:50" ht="89.25">
      <c r="A676" s="211">
        <f t="shared" si="7051"/>
        <v>0</v>
      </c>
      <c r="B676" s="67" t="s">
        <v>1158</v>
      </c>
      <c r="C676" s="142"/>
      <c r="D676" s="43" t="s">
        <v>2819</v>
      </c>
      <c r="E676" s="217" t="str">
        <f>Labels!$C$54</f>
        <v>Control Point</v>
      </c>
      <c r="F676" s="26" t="s">
        <v>2820</v>
      </c>
      <c r="G676" s="30" t="str">
        <f>IF(OR(ISERR(P677),ISERR(P678),ISERR(Q677),ISERR(Q678)),Labels!$C$94,Q676)</f>
        <v>Input Accepted</v>
      </c>
      <c r="H676" s="15" t="str">
        <f t="shared" ref="H676" si="7338">IF(F677&lt;&gt;"",IF(TRIM(VLOOKUP(F677,$AI$2:$AR$5000,8,FALSE))="1","X",""),"")</f>
        <v/>
      </c>
      <c r="I676" s="15" t="str">
        <f t="shared" ref="I676" si="7339">IF(F677&lt;&gt;"",IF(TRIM(VLOOKUP(F677,$AI$2:$AR$5000,9,FALSE))="1","X",""),"")</f>
        <v/>
      </c>
      <c r="J676" s="15" t="str">
        <f t="shared" ref="J676" si="7340">IF(TRIM(""&amp;G678)&lt;&gt;"","X","")</f>
        <v/>
      </c>
      <c r="K676" s="15" t="str">
        <f t="shared" ref="K676" si="7341">IF(TRIM(""&amp;G677)&lt;&gt;"","X","")</f>
        <v/>
      </c>
      <c r="L676" s="31" t="str">
        <f>IF(G676&lt;&gt;Labels!$C$92,"X","")</f>
        <v/>
      </c>
      <c r="M676" s="16"/>
      <c r="N676" s="17">
        <v>1875361</v>
      </c>
      <c r="O676" s="17">
        <v>15573</v>
      </c>
      <c r="P676" s="17"/>
      <c r="Q676" s="22" t="str">
        <f>IF(F677="",Labels!$C$93,R676)</f>
        <v>Input Accepted</v>
      </c>
      <c r="R676" s="9" t="str">
        <f t="shared" ref="R676" si="7342"><![CDATA[IF(OR(O677&""<>D676&"",O678&""<>D676&""),"You are not allowed to copy cells in the answer column. Press Ctrl-z immediately to attempt to fix this error.",S676)]]></f>
        <v>Input Accepted</v>
      </c>
      <c r="S676" s="9" t="str">
        <f>IF(AND(OR(H676="X",S677=6,C676=Labels!$C$49,C676=Labels!$C$46,AX676="Y"),Q677=""),Labels!$C$95,T676)</f>
        <v>Input Accepted</v>
      </c>
      <c r="T676" s="345" t="str">
        <f>IF(OR(S678=6,AND(S678&gt;0,S677=6)),Labels!$C$96,IF(S678=1,Labels!$C$143,U676))</f>
        <v>Input Accepted</v>
      </c>
      <c r="U676" s="9" t="str">
        <f>IF(AND(S678&gt;0,U678&lt;=U677),Labels!C$97,V676)</f>
        <v>Input Accepted</v>
      </c>
      <c r="V676" s="9" t="str">
        <f>IF(AND(S678&gt;0,Q678=""),Labels!$C$98,W676)</f>
        <v>Input Accepted</v>
      </c>
      <c r="W676" s="9" t="str">
        <f>IF(AND(S678=0,Q678&lt;&gt;""),Labels!$C$99,Labels!$C$92)</f>
        <v>Input Accepted</v>
      </c>
      <c r="Y676" s="9">
        <f t="shared" ref="Y676" si="7343">IF(H676="X",1,0)</f>
        <v>0</v>
      </c>
      <c r="Z676" s="9">
        <f>SUM(Y$7:Y676)</f>
        <v>0</v>
      </c>
      <c r="AA676" s="9" t="str">
        <f t="shared" ref="AA676" si="7344">Q677</f>
        <v/>
      </c>
      <c r="AB676" s="9">
        <f t="shared" ref="AB676" si="7345">VLOOKUP(P677,$AI$2:$AN$5000,6,FALSE)</f>
        <v>21</v>
      </c>
      <c r="AC676" s="9" t="str">
        <f t="shared" ref="AC676" si="7346">Q678</f>
        <v/>
      </c>
      <c r="AD676" s="9">
        <f t="shared" ref="AD676" si="7347">IF(TRIM(F677)="",1,0)</f>
        <v>0</v>
      </c>
      <c r="AF676" s="346">
        <f t="shared" ref="AF676" si="7348">SUM($AD$7:$AD$5000)</f>
        <v>0</v>
      </c>
      <c r="AG676" s="9">
        <f>IF(AND(H676="X",C676=Labels!C718),1,0)</f>
        <v>0</v>
      </c>
      <c r="AX676" s="9" t="s">
        <v>663</v>
      </c>
    </row>
    <row r="677" spans="1:50" ht="25.5">
      <c r="A677" s="211">
        <f t="shared" si="7051"/>
        <v>0</v>
      </c>
      <c r="B677" s="18" t="s">
        <v>1158</v>
      </c>
      <c r="C677" s="218">
        <f t="shared" ref="C677" si="7349">C676</f>
        <v>0</v>
      </c>
      <c r="D677" s="44" t="str">
        <f t="shared" ref="D677" si="7350">D676</f>
        <v>FRS.2</v>
      </c>
      <c r="E677" s="19" t="str">
        <f>Labels!$C$103</f>
        <v>Answer 1 / Comment</v>
      </c>
      <c r="F677" s="62" t="str">
        <f>$AI$611</f>
        <v>FRS.2 -Yes</v>
      </c>
      <c r="G677" s="46"/>
      <c r="H677" s="20" t="str">
        <f t="shared" ref="H677:H678" si="7351">H676</f>
        <v/>
      </c>
      <c r="I677" s="20" t="str">
        <f t="shared" ref="I677:I678" si="7352">I676</f>
        <v/>
      </c>
      <c r="J677" s="20" t="str">
        <f t="shared" ref="J677:J678" si="7353">J676</f>
        <v/>
      </c>
      <c r="K677" s="20" t="str">
        <f t="shared" ref="K677:K678" si="7354">K676</f>
        <v/>
      </c>
      <c r="L677" s="28" t="str">
        <f t="shared" ref="L677" si="7355">L676</f>
        <v/>
      </c>
      <c r="M677" s="21"/>
      <c r="N677" s="22" t="str">
        <f t="shared" ref="N677:N678" si="7356">LEFT(F677,FIND(" -",F677)-1)</f>
        <v>FRS.2</v>
      </c>
      <c r="O677" s="22" t="str">
        <f t="shared" ref="O677" si="7357">IF(ISERR(N677),D676,N677)</f>
        <v>FRS.2</v>
      </c>
      <c r="P677" s="22" t="str">
        <f t="shared" ref="P677:P678" si="7358">TRIM(F677&amp;"")</f>
        <v>FRS.2 -Yes</v>
      </c>
      <c r="Q677" s="22" t="str">
        <f t="shared" ref="Q677:Q678" si="7359">TRIM(G677&amp;"")</f>
        <v/>
      </c>
      <c r="R677" s="9">
        <f t="shared" ref="R677:R678" si="7360">VLOOKUP(F677,$AI$2:$AM$5000,5,FALSE)</f>
        <v>2</v>
      </c>
      <c r="S677" s="9">
        <f t="shared" ref="S677:S678" si="7361">IF(ISNA(R677),0,R677)</f>
        <v>2</v>
      </c>
      <c r="T677" s="9">
        <f t="shared" ref="T677:T678" si="7362">VLOOKUP(F677,$AI$2:$AL$5000,4,FALSE)</f>
        <v>0</v>
      </c>
      <c r="U677" s="9">
        <f t="shared" ref="U677:U678" si="7363">IF(ISNA(T677),0,T677)</f>
        <v>0</v>
      </c>
      <c r="X677" s="9">
        <f t="shared" ref="X677:X678" si="7364">VLOOKUP(F677,$AI$2:$AL$5000,3,FALSE)</f>
        <v>6027753</v>
      </c>
      <c r="Y677" s="348"/>
      <c r="Z677" s="9">
        <f>SUM(Y$7:Y677)</f>
        <v>0</v>
      </c>
      <c r="AC677" s="349">
        <f t="shared" ref="AC677" si="7365">IF(ISNA(VLOOKUP(F677,$AI$2:$AS$5000,11,FALSE)),"", VLOOKUP(F677,$AI$2:$AS$5000,11,FALSE))</f>
        <v>0</v>
      </c>
    </row>
    <row r="678" spans="1:50" ht="26.25" thickBot="1">
      <c r="A678" s="211">
        <f t="shared" si="7051"/>
        <v>0</v>
      </c>
      <c r="B678" s="23" t="str">
        <f t="shared" ref="B678:D678" si="7366">B676</f>
        <v>GGFV52FA</v>
      </c>
      <c r="C678" s="219">
        <f t="shared" si="7366"/>
        <v>0</v>
      </c>
      <c r="D678" s="45" t="str">
        <f t="shared" si="7366"/>
        <v>FRS.2</v>
      </c>
      <c r="E678" s="24" t="str">
        <f>Labels!$C$104</f>
        <v>Answer 2 / Evidence</v>
      </c>
      <c r="F678" s="221"/>
      <c r="G678" s="222"/>
      <c r="H678" s="25" t="str">
        <f t="shared" si="7351"/>
        <v/>
      </c>
      <c r="I678" s="25" t="str">
        <f t="shared" si="7352"/>
        <v/>
      </c>
      <c r="J678" s="25" t="str">
        <f t="shared" si="7353"/>
        <v/>
      </c>
      <c r="K678" s="25" t="str">
        <f t="shared" si="7354"/>
        <v/>
      </c>
      <c r="L678" s="27" t="str">
        <f t="shared" ref="L678" si="7367">L676</f>
        <v/>
      </c>
      <c r="M678" s="21"/>
      <c r="N678" s="22" t="e">
        <f t="shared" si="7356"/>
        <v>#VALUE!</v>
      </c>
      <c r="O678" s="22" t="str">
        <f t="shared" ref="O678" si="7368">IF(ISERR(N678),D676,N678)</f>
        <v>FRS.2</v>
      </c>
      <c r="P678" s="22" t="str">
        <f t="shared" si="7358"/>
        <v/>
      </c>
      <c r="Q678" s="22" t="str">
        <f t="shared" si="7359"/>
        <v/>
      </c>
      <c r="R678" s="9" t="e">
        <f t="shared" si="7360"/>
        <v>#N/A</v>
      </c>
      <c r="S678" s="9">
        <f t="shared" si="7361"/>
        <v>0</v>
      </c>
      <c r="T678" s="9" t="e">
        <f t="shared" si="7362"/>
        <v>#N/A</v>
      </c>
      <c r="U678" s="9">
        <f t="shared" si="7363"/>
        <v>0</v>
      </c>
      <c r="V678" s="9">
        <f t="shared" ref="V678" si="7369">IF(U678=0,U677,U678)</f>
        <v>0</v>
      </c>
      <c r="W678" s="346">
        <v>0</v>
      </c>
      <c r="X678" s="9" t="e">
        <f t="shared" si="7364"/>
        <v>#N/A</v>
      </c>
      <c r="Y678" s="348"/>
      <c r="Z678" s="9">
        <f>SUM(Y$7:Y678)</f>
        <v>0</v>
      </c>
      <c r="AE678" s="9">
        <f t="shared" ref="AE678" si="7370">MIN(AH678,V678)</f>
        <v>0</v>
      </c>
      <c r="AH678" s="9">
        <v>0</v>
      </c>
      <c r="AU678" s="9">
        <v>0</v>
      </c>
      <c r="AV678" s="9">
        <f>U677</f>
        <v>0</v>
      </c>
    </row>
    <row r="679" spans="1:50" ht="165.75">
      <c r="A679" s="211">
        <f t="shared" si="7051"/>
        <v>0</v>
      </c>
      <c r="B679" s="67" t="s">
        <v>1158</v>
      </c>
      <c r="C679" s="142"/>
      <c r="D679" s="43" t="s">
        <v>2821</v>
      </c>
      <c r="E679" s="217" t="str">
        <f>Labels!$C$54</f>
        <v>Control Point</v>
      </c>
      <c r="F679" s="26" t="s">
        <v>2822</v>
      </c>
      <c r="G679" s="30" t="str">
        <f>IF(OR(ISERR(P680),ISERR(P681),ISERR(Q680),ISERR(Q681)),Labels!$C$94,Q679)</f>
        <v>Input Accepted</v>
      </c>
      <c r="H679" s="15" t="str">
        <f t="shared" ref="H679" si="7371">IF(F680&lt;&gt;"",IF(TRIM(VLOOKUP(F680,$AI$2:$AR$5000,8,FALSE))="1","X",""),"")</f>
        <v/>
      </c>
      <c r="I679" s="15" t="str">
        <f t="shared" ref="I679" si="7372">IF(F680&lt;&gt;"",IF(TRIM(VLOOKUP(F680,$AI$2:$AR$5000,9,FALSE))="1","X",""),"")</f>
        <v/>
      </c>
      <c r="J679" s="15" t="str">
        <f t="shared" ref="J679" si="7373">IF(TRIM(""&amp;G681)&lt;&gt;"","X","")</f>
        <v/>
      </c>
      <c r="K679" s="15" t="str">
        <f t="shared" ref="K679" si="7374">IF(TRIM(""&amp;G680)&lt;&gt;"","X","")</f>
        <v/>
      </c>
      <c r="L679" s="31" t="str">
        <f>IF(G679&lt;&gt;Labels!$C$92,"X","")</f>
        <v/>
      </c>
      <c r="M679" s="16"/>
      <c r="N679" s="17">
        <v>1875362</v>
      </c>
      <c r="O679" s="17">
        <v>15573</v>
      </c>
      <c r="P679" s="17"/>
      <c r="Q679" s="22" t="str">
        <f>IF(F680="",Labels!$C$93,R679)</f>
        <v>Input Accepted</v>
      </c>
      <c r="R679" s="9" t="str">
        <f t="shared" ref="R679" si="7375"><![CDATA[IF(OR(O680&""<>D679&"",O681&""<>D679&""),"You are not allowed to copy cells in the answer column. Press Ctrl-z immediately to attempt to fix this error.",S679)]]></f>
        <v>Input Accepted</v>
      </c>
      <c r="S679" s="9" t="str">
        <f>IF(AND(OR(H679="X",S680=6,C679=Labels!$C$49,C679=Labels!$C$46,AX679="Y"),Q680=""),Labels!$C$95,T679)</f>
        <v>Input Accepted</v>
      </c>
      <c r="T679" s="345" t="str">
        <f>IF(OR(S681=6,AND(S681&gt;0,S680=6)),Labels!$C$96,IF(S681=1,Labels!$C$143,U679))</f>
        <v>Input Accepted</v>
      </c>
      <c r="U679" s="9" t="str">
        <f>IF(AND(S681&gt;0,U681&lt;=U680),Labels!C$97,V679)</f>
        <v>Input Accepted</v>
      </c>
      <c r="V679" s="9" t="str">
        <f>IF(AND(S681&gt;0,Q681=""),Labels!$C$98,W679)</f>
        <v>Input Accepted</v>
      </c>
      <c r="W679" s="9" t="str">
        <f>IF(AND(S681=0,Q681&lt;&gt;""),Labels!$C$99,Labels!$C$92)</f>
        <v>Input Accepted</v>
      </c>
      <c r="Y679" s="9">
        <f t="shared" ref="Y679" si="7376">IF(H679="X",1,0)</f>
        <v>0</v>
      </c>
      <c r="Z679" s="9">
        <f>SUM(Y$7:Y679)</f>
        <v>0</v>
      </c>
      <c r="AA679" s="9" t="str">
        <f t="shared" ref="AA679" si="7377">Q680</f>
        <v/>
      </c>
      <c r="AB679" s="9">
        <f t="shared" ref="AB679" si="7378">VLOOKUP(P680,$AI$2:$AN$5000,6,FALSE)</f>
        <v>21</v>
      </c>
      <c r="AC679" s="9" t="str">
        <f t="shared" ref="AC679" si="7379">Q681</f>
        <v/>
      </c>
      <c r="AD679" s="9">
        <f t="shared" ref="AD679" si="7380">IF(TRIM(F680)="",1,0)</f>
        <v>0</v>
      </c>
      <c r="AF679" s="346">
        <f t="shared" ref="AF679" si="7381">SUM($AD$7:$AD$5000)</f>
        <v>0</v>
      </c>
      <c r="AG679" s="9">
        <f>IF(AND(H679="X",C679=Labels!C721),1,0)</f>
        <v>0</v>
      </c>
      <c r="AX679" s="9" t="s">
        <v>663</v>
      </c>
    </row>
    <row r="680" spans="1:50" ht="25.5">
      <c r="A680" s="211">
        <f t="shared" si="7051"/>
        <v>0</v>
      </c>
      <c r="B680" s="18" t="s">
        <v>1158</v>
      </c>
      <c r="C680" s="218">
        <f t="shared" ref="C680" si="7382">C679</f>
        <v>0</v>
      </c>
      <c r="D680" s="44" t="str">
        <f t="shared" ref="D680" si="7383">D679</f>
        <v>FRS.3</v>
      </c>
      <c r="E680" s="19" t="str">
        <f>Labels!$C$103</f>
        <v>Answer 1 / Comment</v>
      </c>
      <c r="F680" s="62" t="str">
        <f>$AI$613</f>
        <v>FRS.3 -Yes</v>
      </c>
      <c r="G680" s="46"/>
      <c r="H680" s="20" t="str">
        <f t="shared" ref="H680:H681" si="7384">H679</f>
        <v/>
      </c>
      <c r="I680" s="20" t="str">
        <f t="shared" ref="I680:I681" si="7385">I679</f>
        <v/>
      </c>
      <c r="J680" s="20" t="str">
        <f t="shared" ref="J680:J681" si="7386">J679</f>
        <v/>
      </c>
      <c r="K680" s="20" t="str">
        <f t="shared" ref="K680:K681" si="7387">K679</f>
        <v/>
      </c>
      <c r="L680" s="28" t="str">
        <f t="shared" ref="L680" si="7388">L679</f>
        <v/>
      </c>
      <c r="M680" s="21"/>
      <c r="N680" s="22" t="str">
        <f t="shared" ref="N680:N681" si="7389">LEFT(F680,FIND(" -",F680)-1)</f>
        <v>FRS.3</v>
      </c>
      <c r="O680" s="22" t="str">
        <f t="shared" ref="O680" si="7390">IF(ISERR(N680),D679,N680)</f>
        <v>FRS.3</v>
      </c>
      <c r="P680" s="22" t="str">
        <f t="shared" ref="P680:P681" si="7391">TRIM(F680&amp;"")</f>
        <v>FRS.3 -Yes</v>
      </c>
      <c r="Q680" s="22" t="str">
        <f t="shared" ref="Q680:Q681" si="7392">TRIM(G680&amp;"")</f>
        <v/>
      </c>
      <c r="R680" s="9">
        <f t="shared" ref="R680:R681" si="7393">VLOOKUP(F680,$AI$2:$AM$5000,5,FALSE)</f>
        <v>2</v>
      </c>
      <c r="S680" s="9">
        <f t="shared" ref="S680:S681" si="7394">IF(ISNA(R680),0,R680)</f>
        <v>2</v>
      </c>
      <c r="T680" s="9">
        <f t="shared" ref="T680:T681" si="7395">VLOOKUP(F680,$AI$2:$AL$5000,4,FALSE)</f>
        <v>0</v>
      </c>
      <c r="U680" s="9">
        <f t="shared" ref="U680:U681" si="7396">IF(ISNA(T680),0,T680)</f>
        <v>0</v>
      </c>
      <c r="X680" s="9">
        <f t="shared" ref="X680:X681" si="7397">VLOOKUP(F680,$AI$2:$AL$5000,3,FALSE)</f>
        <v>6027755</v>
      </c>
      <c r="Y680" s="348"/>
      <c r="Z680" s="9">
        <f>SUM(Y$7:Y680)</f>
        <v>0</v>
      </c>
      <c r="AC680" s="349">
        <f t="shared" ref="AC680" si="7398">IF(ISNA(VLOOKUP(F680,$AI$2:$AS$5000,11,FALSE)),"", VLOOKUP(F680,$AI$2:$AS$5000,11,FALSE))</f>
        <v>0</v>
      </c>
    </row>
    <row r="681" spans="1:50" ht="26.25" thickBot="1">
      <c r="A681" s="211">
        <f t="shared" si="7051"/>
        <v>0</v>
      </c>
      <c r="B681" s="23" t="str">
        <f t="shared" ref="B681:D681" si="7399">B679</f>
        <v>GGFV52FA</v>
      </c>
      <c r="C681" s="219">
        <f t="shared" si="7399"/>
        <v>0</v>
      </c>
      <c r="D681" s="45" t="str">
        <f t="shared" si="7399"/>
        <v>FRS.3</v>
      </c>
      <c r="E681" s="24" t="str">
        <f>Labels!$C$104</f>
        <v>Answer 2 / Evidence</v>
      </c>
      <c r="F681" s="221"/>
      <c r="G681" s="222"/>
      <c r="H681" s="25" t="str">
        <f t="shared" si="7384"/>
        <v/>
      </c>
      <c r="I681" s="25" t="str">
        <f t="shared" si="7385"/>
        <v/>
      </c>
      <c r="J681" s="25" t="str">
        <f t="shared" si="7386"/>
        <v/>
      </c>
      <c r="K681" s="25" t="str">
        <f t="shared" si="7387"/>
        <v/>
      </c>
      <c r="L681" s="27" t="str">
        <f t="shared" ref="L681" si="7400">L679</f>
        <v/>
      </c>
      <c r="M681" s="21"/>
      <c r="N681" s="22" t="e">
        <f t="shared" si="7389"/>
        <v>#VALUE!</v>
      </c>
      <c r="O681" s="22" t="str">
        <f t="shared" ref="O681" si="7401">IF(ISERR(N681),D679,N681)</f>
        <v>FRS.3</v>
      </c>
      <c r="P681" s="22" t="str">
        <f t="shared" si="7391"/>
        <v/>
      </c>
      <c r="Q681" s="22" t="str">
        <f t="shared" si="7392"/>
        <v/>
      </c>
      <c r="R681" s="9" t="e">
        <f t="shared" si="7393"/>
        <v>#N/A</v>
      </c>
      <c r="S681" s="9">
        <f t="shared" si="7394"/>
        <v>0</v>
      </c>
      <c r="T681" s="9" t="e">
        <f t="shared" si="7395"/>
        <v>#N/A</v>
      </c>
      <c r="U681" s="9">
        <f t="shared" si="7396"/>
        <v>0</v>
      </c>
      <c r="V681" s="9">
        <f t="shared" ref="V681" si="7402">IF(U681=0,U680,U681)</f>
        <v>0</v>
      </c>
      <c r="W681" s="346">
        <v>0</v>
      </c>
      <c r="X681" s="9" t="e">
        <f t="shared" si="7397"/>
        <v>#N/A</v>
      </c>
      <c r="Y681" s="348"/>
      <c r="Z681" s="9">
        <f>SUM(Y$7:Y681)</f>
        <v>0</v>
      </c>
      <c r="AE681" s="9">
        <f t="shared" ref="AE681" si="7403">MIN(AH681,V681)</f>
        <v>0</v>
      </c>
      <c r="AH681" s="9">
        <v>0</v>
      </c>
      <c r="AU681" s="9">
        <v>0</v>
      </c>
      <c r="AV681" s="9">
        <f>U680</f>
        <v>0</v>
      </c>
    </row>
    <row r="682" spans="1:50" ht="229.5">
      <c r="A682" s="211">
        <f t="shared" si="7051"/>
        <v>0</v>
      </c>
      <c r="B682" s="67" t="s">
        <v>1158</v>
      </c>
      <c r="C682" s="142"/>
      <c r="D682" s="43" t="s">
        <v>2823</v>
      </c>
      <c r="E682" s="217" t="str">
        <f>Labels!$C$54</f>
        <v>Control Point</v>
      </c>
      <c r="F682" s="26" t="s">
        <v>2824</v>
      </c>
      <c r="G682" s="30" t="str">
        <f>IF(OR(ISERR(P683),ISERR(P684),ISERR(Q683),ISERR(Q684)),Labels!$C$94,Q682)</f>
        <v>Input Accepted</v>
      </c>
      <c r="H682" s="15" t="str">
        <f t="shared" ref="H682" si="7404">IF(F683&lt;&gt;"",IF(TRIM(VLOOKUP(F683,$AI$2:$AR$5000,8,FALSE))="1","X",""),"")</f>
        <v/>
      </c>
      <c r="I682" s="15" t="str">
        <f t="shared" ref="I682" si="7405">IF(F683&lt;&gt;"",IF(TRIM(VLOOKUP(F683,$AI$2:$AR$5000,9,FALSE))="1","X",""),"")</f>
        <v/>
      </c>
      <c r="J682" s="15" t="str">
        <f t="shared" ref="J682" si="7406">IF(TRIM(""&amp;G684)&lt;&gt;"","X","")</f>
        <v/>
      </c>
      <c r="K682" s="15" t="str">
        <f t="shared" ref="K682" si="7407">IF(TRIM(""&amp;G683)&lt;&gt;"","X","")</f>
        <v/>
      </c>
      <c r="L682" s="31" t="str">
        <f>IF(G682&lt;&gt;Labels!$C$92,"X","")</f>
        <v/>
      </c>
      <c r="M682" s="16"/>
      <c r="N682" s="17">
        <v>1875363</v>
      </c>
      <c r="O682" s="17">
        <v>15573</v>
      </c>
      <c r="P682" s="17"/>
      <c r="Q682" s="22" t="str">
        <f>IF(F683="",Labels!$C$93,R682)</f>
        <v>Input Accepted</v>
      </c>
      <c r="R682" s="9" t="str">
        <f t="shared" ref="R682" si="7408"><![CDATA[IF(OR(O683&""<>D682&"",O684&""<>D682&""),"You are not allowed to copy cells in the answer column. Press Ctrl-z immediately to attempt to fix this error.",S682)]]></f>
        <v>Input Accepted</v>
      </c>
      <c r="S682" s="9" t="str">
        <f>IF(AND(OR(H682="X",S683=6,C682=Labels!$C$49,C682=Labels!$C$46,AX682="Y"),Q683=""),Labels!$C$95,T682)</f>
        <v>Input Accepted</v>
      </c>
      <c r="T682" s="345" t="str">
        <f>IF(OR(S684=6,AND(S684&gt;0,S683=6)),Labels!$C$96,IF(S684=1,Labels!$C$143,U682))</f>
        <v>Input Accepted</v>
      </c>
      <c r="U682" s="9" t="str">
        <f>IF(AND(S684&gt;0,U684&lt;=U683),Labels!C$97,V682)</f>
        <v>Input Accepted</v>
      </c>
      <c r="V682" s="9" t="str">
        <f>IF(AND(S684&gt;0,Q684=""),Labels!$C$98,W682)</f>
        <v>Input Accepted</v>
      </c>
      <c r="W682" s="9" t="str">
        <f>IF(AND(S684=0,Q684&lt;&gt;""),Labels!$C$99,Labels!$C$92)</f>
        <v>Input Accepted</v>
      </c>
      <c r="Y682" s="9">
        <f t="shared" ref="Y682" si="7409">IF(H682="X",1,0)</f>
        <v>0</v>
      </c>
      <c r="Z682" s="9">
        <f>SUM(Y$7:Y682)</f>
        <v>0</v>
      </c>
      <c r="AA682" s="9" t="str">
        <f t="shared" ref="AA682" si="7410">Q683</f>
        <v/>
      </c>
      <c r="AB682" s="9">
        <f t="shared" ref="AB682" si="7411">VLOOKUP(P683,$AI$2:$AN$5000,6,FALSE)</f>
        <v>21</v>
      </c>
      <c r="AC682" s="9" t="str">
        <f t="shared" ref="AC682" si="7412">Q684</f>
        <v/>
      </c>
      <c r="AD682" s="9">
        <f t="shared" ref="AD682" si="7413">IF(TRIM(F683)="",1,0)</f>
        <v>0</v>
      </c>
      <c r="AF682" s="346">
        <f t="shared" ref="AF682" si="7414">SUM($AD$7:$AD$5000)</f>
        <v>0</v>
      </c>
      <c r="AG682" s="9">
        <f>IF(AND(H682="X",C682=Labels!C724),1,0)</f>
        <v>0</v>
      </c>
      <c r="AX682" s="9" t="s">
        <v>663</v>
      </c>
    </row>
    <row r="683" spans="1:50" ht="25.5">
      <c r="A683" s="211">
        <f t="shared" si="7051"/>
        <v>0</v>
      </c>
      <c r="B683" s="18" t="s">
        <v>1158</v>
      </c>
      <c r="C683" s="218">
        <f t="shared" ref="C683" si="7415">C682</f>
        <v>0</v>
      </c>
      <c r="D683" s="44" t="str">
        <f t="shared" ref="D683" si="7416">D682</f>
        <v>FRS.4</v>
      </c>
      <c r="E683" s="19" t="str">
        <f>Labels!$C$103</f>
        <v>Answer 1 / Comment</v>
      </c>
      <c r="F683" s="62" t="str">
        <f>$AI$615</f>
        <v>FRS.4 -Yes</v>
      </c>
      <c r="G683" s="46"/>
      <c r="H683" s="20" t="str">
        <f t="shared" ref="H683:H684" si="7417">H682</f>
        <v/>
      </c>
      <c r="I683" s="20" t="str">
        <f t="shared" ref="I683:I684" si="7418">I682</f>
        <v/>
      </c>
      <c r="J683" s="20" t="str">
        <f t="shared" ref="J683:J684" si="7419">J682</f>
        <v/>
      </c>
      <c r="K683" s="20" t="str">
        <f t="shared" ref="K683:K684" si="7420">K682</f>
        <v/>
      </c>
      <c r="L683" s="28" t="str">
        <f t="shared" ref="L683" si="7421">L682</f>
        <v/>
      </c>
      <c r="M683" s="21"/>
      <c r="N683" s="22" t="str">
        <f t="shared" ref="N683:N684" si="7422">LEFT(F683,FIND(" -",F683)-1)</f>
        <v>FRS.4</v>
      </c>
      <c r="O683" s="22" t="str">
        <f t="shared" ref="O683" si="7423">IF(ISERR(N683),D682,N683)</f>
        <v>FRS.4</v>
      </c>
      <c r="P683" s="22" t="str">
        <f t="shared" ref="P683:P684" si="7424">TRIM(F683&amp;"")</f>
        <v>FRS.4 -Yes</v>
      </c>
      <c r="Q683" s="22" t="str">
        <f t="shared" ref="Q683:Q684" si="7425">TRIM(G683&amp;"")</f>
        <v/>
      </c>
      <c r="R683" s="9">
        <f t="shared" ref="R683:R684" si="7426">VLOOKUP(F683,$AI$2:$AM$5000,5,FALSE)</f>
        <v>2</v>
      </c>
      <c r="S683" s="9">
        <f t="shared" ref="S683:S684" si="7427">IF(ISNA(R683),0,R683)</f>
        <v>2</v>
      </c>
      <c r="T683" s="9">
        <f t="shared" ref="T683:T684" si="7428">VLOOKUP(F683,$AI$2:$AL$5000,4,FALSE)</f>
        <v>0</v>
      </c>
      <c r="U683" s="9">
        <f t="shared" ref="U683:U684" si="7429">IF(ISNA(T683),0,T683)</f>
        <v>0</v>
      </c>
      <c r="X683" s="9">
        <f t="shared" ref="X683:X684" si="7430">VLOOKUP(F683,$AI$2:$AL$5000,3,FALSE)</f>
        <v>6027757</v>
      </c>
      <c r="Y683" s="348"/>
      <c r="Z683" s="9">
        <f>SUM(Y$7:Y683)</f>
        <v>0</v>
      </c>
      <c r="AC683" s="349">
        <f t="shared" ref="AC683" si="7431">IF(ISNA(VLOOKUP(F683,$AI$2:$AS$5000,11,FALSE)),"", VLOOKUP(F683,$AI$2:$AS$5000,11,FALSE))</f>
        <v>0</v>
      </c>
    </row>
    <row r="684" spans="1:50" ht="26.25" thickBot="1">
      <c r="A684" s="211">
        <f t="shared" si="7051"/>
        <v>0</v>
      </c>
      <c r="B684" s="23" t="str">
        <f t="shared" ref="B684:D684" si="7432">B682</f>
        <v>GGFV52FA</v>
      </c>
      <c r="C684" s="219">
        <f t="shared" si="7432"/>
        <v>0</v>
      </c>
      <c r="D684" s="45" t="str">
        <f t="shared" si="7432"/>
        <v>FRS.4</v>
      </c>
      <c r="E684" s="24" t="str">
        <f>Labels!$C$104</f>
        <v>Answer 2 / Evidence</v>
      </c>
      <c r="F684" s="221"/>
      <c r="G684" s="222"/>
      <c r="H684" s="25" t="str">
        <f t="shared" si="7417"/>
        <v/>
      </c>
      <c r="I684" s="25" t="str">
        <f t="shared" si="7418"/>
        <v/>
      </c>
      <c r="J684" s="25" t="str">
        <f t="shared" si="7419"/>
        <v/>
      </c>
      <c r="K684" s="25" t="str">
        <f t="shared" si="7420"/>
        <v/>
      </c>
      <c r="L684" s="27" t="str">
        <f t="shared" ref="L684" si="7433">L682</f>
        <v/>
      </c>
      <c r="M684" s="21"/>
      <c r="N684" s="22" t="e">
        <f t="shared" si="7422"/>
        <v>#VALUE!</v>
      </c>
      <c r="O684" s="22" t="str">
        <f t="shared" ref="O684" si="7434">IF(ISERR(N684),D682,N684)</f>
        <v>FRS.4</v>
      </c>
      <c r="P684" s="22" t="str">
        <f t="shared" si="7424"/>
        <v/>
      </c>
      <c r="Q684" s="22" t="str">
        <f t="shared" si="7425"/>
        <v/>
      </c>
      <c r="R684" s="9" t="e">
        <f t="shared" si="7426"/>
        <v>#N/A</v>
      </c>
      <c r="S684" s="9">
        <f t="shared" si="7427"/>
        <v>0</v>
      </c>
      <c r="T684" s="9" t="e">
        <f t="shared" si="7428"/>
        <v>#N/A</v>
      </c>
      <c r="U684" s="9">
        <f t="shared" si="7429"/>
        <v>0</v>
      </c>
      <c r="V684" s="9">
        <f t="shared" ref="V684" si="7435">IF(U684=0,U683,U684)</f>
        <v>0</v>
      </c>
      <c r="W684" s="346">
        <v>0</v>
      </c>
      <c r="X684" s="9" t="e">
        <f t="shared" si="7430"/>
        <v>#N/A</v>
      </c>
      <c r="Y684" s="348"/>
      <c r="Z684" s="9">
        <f>SUM(Y$7:Y684)</f>
        <v>0</v>
      </c>
      <c r="AE684" s="9">
        <f t="shared" ref="AE684" si="7436">MIN(AH684,V684)</f>
        <v>0</v>
      </c>
      <c r="AH684" s="9">
        <v>0</v>
      </c>
      <c r="AU684" s="9">
        <v>0</v>
      </c>
      <c r="AV684" s="9">
        <f>U683</f>
        <v>0</v>
      </c>
    </row>
    <row r="688" spans="1:50"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hidden="1"/>
    <row r="2002" hidden="1"/>
    <row r="2003" hidden="1"/>
    <row r="2004" hidden="1"/>
    <row r="2005" hidden="1"/>
    <row r="2006" hidden="1"/>
    <row r="2007" hidden="1"/>
    <row r="2008" hidden="1"/>
    <row r="2009" hidden="1"/>
    <row r="2010" hidden="1"/>
    <row r="2011" hidden="1"/>
    <row r="2012" hidden="1"/>
    <row r="2013" hidden="1"/>
    <row r="2014" hidden="1"/>
    <row r="2015" hidden="1"/>
    <row r="2016" hidden="1"/>
    <row r="2017" hidden="1"/>
    <row r="2018" hidden="1"/>
    <row r="2019" hidden="1"/>
    <row r="2020" hidden="1"/>
    <row r="2021" hidden="1"/>
    <row r="2022" hidden="1"/>
    <row r="2023" hidden="1"/>
    <row r="2024" hidden="1"/>
    <row r="2025" hidden="1"/>
    <row r="2026" hidden="1"/>
    <row r="2027" hidden="1"/>
    <row r="2028" hidden="1"/>
    <row r="2029" hidden="1"/>
    <row r="2030" hidden="1"/>
    <row r="2031" hidden="1"/>
    <row r="2032"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row r="10001" hidden="1"/>
    <row r="10002" hidden="1"/>
    <row r="10003" hidden="1"/>
    <row r="10004" hidden="1"/>
    <row r="10005" hidden="1"/>
    <row r="10006" hidden="1"/>
    <row r="10007" hidden="1"/>
    <row r="10008" hidden="1"/>
    <row r="10009" hidden="1"/>
    <row r="10010" hidden="1"/>
    <row r="10011" hidden="1"/>
    <row r="10012" hidden="1"/>
    <row r="10013" hidden="1"/>
    <row r="10014" hidden="1"/>
    <row r="10015" hidden="1"/>
    <row r="10016" hidden="1"/>
    <row r="10017" hidden="1"/>
    <row r="10018" hidden="1"/>
    <row r="10019" hidden="1"/>
    <row r="10020" hidden="1"/>
    <row r="10021" hidden="1"/>
    <row r="10022" hidden="1"/>
    <row r="10023" hidden="1"/>
    <row r="10024" hidden="1"/>
    <row r="10025" hidden="1"/>
    <row r="10026" hidden="1"/>
    <row r="10027" hidden="1"/>
    <row r="10028" hidden="1"/>
    <row r="10029" hidden="1"/>
    <row r="10030" hidden="1"/>
    <row r="10031" hidden="1"/>
    <row r="10032" hidden="1"/>
    <row r="10033" hidden="1"/>
    <row r="10034" hidden="1"/>
    <row r="10035" hidden="1"/>
    <row r="10036" hidden="1"/>
    <row r="10037" hidden="1"/>
    <row r="10038" hidden="1"/>
    <row r="10039" hidden="1"/>
    <row r="10040" hidden="1"/>
    <row r="10041" hidden="1"/>
    <row r="10042" hidden="1"/>
    <row r="10043" hidden="1"/>
    <row r="10044" hidden="1"/>
    <row r="10045" hidden="1"/>
    <row r="10046" hidden="1"/>
    <row r="10047" hidden="1"/>
    <row r="10048" hidden="1"/>
    <row r="10049" hidden="1"/>
    <row r="10050" hidden="1"/>
    <row r="10051" hidden="1"/>
    <row r="10052" hidden="1"/>
    <row r="10053" hidden="1"/>
    <row r="10054" hidden="1"/>
    <row r="10055" hidden="1"/>
    <row r="10056" hidden="1"/>
    <row r="10057" hidden="1"/>
    <row r="10058" hidden="1"/>
    <row r="10059" hidden="1"/>
    <row r="10060" hidden="1"/>
    <row r="10061" hidden="1"/>
    <row r="10062" hidden="1"/>
    <row r="10063" hidden="1"/>
    <row r="10064" hidden="1"/>
    <row r="10065" hidden="1"/>
    <row r="10066" hidden="1"/>
    <row r="10067" hidden="1"/>
    <row r="10068" hidden="1"/>
    <row r="10069" hidden="1"/>
    <row r="10070" hidden="1"/>
    <row r="10071" hidden="1"/>
    <row r="10072" hidden="1"/>
    <row r="10073" hidden="1"/>
    <row r="10074" hidden="1"/>
    <row r="10075" hidden="1"/>
    <row r="10076" hidden="1"/>
    <row r="10077" hidden="1"/>
    <row r="10078" hidden="1"/>
    <row r="10079" hidden="1"/>
    <row r="10080" hidden="1"/>
    <row r="10081" hidden="1"/>
    <row r="10082" hidden="1"/>
    <row r="10083" hidden="1"/>
    <row r="10084" hidden="1"/>
    <row r="10085" hidden="1"/>
    <row r="10086" hidden="1"/>
    <row r="10087" hidden="1"/>
    <row r="10088" hidden="1"/>
    <row r="10089" hidden="1"/>
    <row r="10090" hidden="1"/>
    <row r="10091" hidden="1"/>
    <row r="10092" hidden="1"/>
    <row r="10093" hidden="1"/>
    <row r="10094" hidden="1"/>
    <row r="10095" hidden="1"/>
    <row r="10096" hidden="1"/>
    <row r="10097" hidden="1"/>
    <row r="10098" hidden="1"/>
    <row r="10099" hidden="1"/>
    <row r="10100" hidden="1"/>
    <row r="10101" hidden="1"/>
    <row r="10102" hidden="1"/>
    <row r="10103" hidden="1"/>
    <row r="10104" hidden="1"/>
    <row r="10105" hidden="1"/>
    <row r="10106" hidden="1"/>
    <row r="10107" hidden="1"/>
    <row r="10108" hidden="1"/>
    <row r="10109" hidden="1"/>
    <row r="10110" hidden="1"/>
    <row r="10111" hidden="1"/>
    <row r="10112" hidden="1"/>
    <row r="10113" hidden="1"/>
    <row r="10114" hidden="1"/>
    <row r="10115" hidden="1"/>
    <row r="10116" hidden="1"/>
    <row r="10117" hidden="1"/>
    <row r="10118" hidden="1"/>
    <row r="10119" hidden="1"/>
    <row r="10120" hidden="1"/>
    <row r="10121" hidden="1"/>
    <row r="10122" hidden="1"/>
    <row r="10123" hidden="1"/>
    <row r="10124" hidden="1"/>
    <row r="10125" hidden="1"/>
    <row r="10126" hidden="1"/>
    <row r="10127" hidden="1"/>
    <row r="10128" hidden="1"/>
    <row r="10129" hidden="1"/>
    <row r="10130" hidden="1"/>
    <row r="10131" hidden="1"/>
    <row r="10132" hidden="1"/>
    <row r="10133" hidden="1"/>
    <row r="10134" hidden="1"/>
    <row r="10135" hidden="1"/>
    <row r="10136" hidden="1"/>
    <row r="10137" hidden="1"/>
    <row r="10138" hidden="1"/>
    <row r="10139" hidden="1"/>
    <row r="10140" hidden="1"/>
    <row r="10141" hidden="1"/>
    <row r="10142" hidden="1"/>
    <row r="10143" hidden="1"/>
    <row r="10144" hidden="1"/>
    <row r="10145" hidden="1"/>
    <row r="10146" hidden="1"/>
    <row r="10147" hidden="1"/>
    <row r="10148" hidden="1"/>
    <row r="10149" hidden="1"/>
    <row r="10150" hidden="1"/>
    <row r="10151" hidden="1"/>
    <row r="10152" hidden="1"/>
    <row r="10153" hidden="1"/>
    <row r="10154" hidden="1"/>
    <row r="10155" hidden="1"/>
    <row r="10156" hidden="1"/>
    <row r="10157" hidden="1"/>
    <row r="10158" hidden="1"/>
    <row r="10159" hidden="1"/>
    <row r="10160" hidden="1"/>
    <row r="10161" hidden="1"/>
    <row r="10162" hidden="1"/>
    <row r="10163" hidden="1"/>
    <row r="10164" hidden="1"/>
    <row r="10165" hidden="1"/>
    <row r="10166" hidden="1"/>
    <row r="10167" hidden="1"/>
    <row r="10168" hidden="1"/>
    <row r="10169" hidden="1"/>
    <row r="10170" hidden="1"/>
    <row r="10171" hidden="1"/>
    <row r="10172" hidden="1"/>
    <row r="10173" hidden="1"/>
    <row r="10174" hidden="1"/>
    <row r="10175" hidden="1"/>
    <row r="10176" hidden="1"/>
    <row r="10177" hidden="1"/>
    <row r="10178" hidden="1"/>
    <row r="10179" hidden="1"/>
    <row r="10180" hidden="1"/>
    <row r="10181" hidden="1"/>
    <row r="10182" hidden="1"/>
    <row r="10183" hidden="1"/>
    <row r="10184" hidden="1"/>
    <row r="10185" hidden="1"/>
    <row r="10186" hidden="1"/>
    <row r="10187" hidden="1"/>
    <row r="10188" hidden="1"/>
    <row r="10189" hidden="1"/>
    <row r="10190" hidden="1"/>
    <row r="10191" hidden="1"/>
    <row r="10192" hidden="1"/>
    <row r="10193" hidden="1"/>
    <row r="10194" hidden="1"/>
    <row r="10195" hidden="1"/>
    <row r="10196" hidden="1"/>
    <row r="10197" hidden="1"/>
    <row r="10198" hidden="1"/>
    <row r="10199" hidden="1"/>
    <row r="10200" hidden="1"/>
    <row r="10201" hidden="1"/>
    <row r="10202" hidden="1"/>
    <row r="10203" hidden="1"/>
    <row r="10204" hidden="1"/>
    <row r="10205" hidden="1"/>
    <row r="10206" hidden="1"/>
    <row r="10207" hidden="1"/>
    <row r="10208" hidden="1"/>
    <row r="10209" hidden="1"/>
    <row r="10210" hidden="1"/>
    <row r="10211" hidden="1"/>
    <row r="10212" hidden="1"/>
    <row r="10213" hidden="1"/>
    <row r="10214" hidden="1"/>
    <row r="10215" hidden="1"/>
    <row r="10216" hidden="1"/>
    <row r="10217" hidden="1"/>
    <row r="10218" hidden="1"/>
    <row r="10219" hidden="1"/>
    <row r="10220" hidden="1"/>
    <row r="10221" hidden="1"/>
    <row r="10222" hidden="1"/>
    <row r="10223" hidden="1"/>
    <row r="10224" hidden="1"/>
    <row r="10225" hidden="1"/>
    <row r="10226" hidden="1"/>
    <row r="10227" hidden="1"/>
    <row r="10228" hidden="1"/>
    <row r="10229" hidden="1"/>
    <row r="10230" hidden="1"/>
    <row r="10231" hidden="1"/>
    <row r="10232" hidden="1"/>
    <row r="10233" hidden="1"/>
    <row r="10234" hidden="1"/>
    <row r="10235" hidden="1"/>
    <row r="10236" hidden="1"/>
    <row r="10237" hidden="1"/>
    <row r="10238" hidden="1"/>
    <row r="10239" hidden="1"/>
    <row r="10240" hidden="1"/>
    <row r="10241" hidden="1"/>
    <row r="10242" hidden="1"/>
    <row r="10243" hidden="1"/>
    <row r="10244" hidden="1"/>
    <row r="10245" hidden="1"/>
    <row r="10246" hidden="1"/>
    <row r="10247" hidden="1"/>
    <row r="10248" hidden="1"/>
    <row r="10249" hidden="1"/>
    <row r="10250" hidden="1"/>
    <row r="10251" hidden="1"/>
    <row r="10252" hidden="1"/>
    <row r="10253" hidden="1"/>
    <row r="10254" hidden="1"/>
    <row r="10255" hidden="1"/>
    <row r="10256" hidden="1"/>
    <row r="10257" hidden="1"/>
    <row r="10258" hidden="1"/>
    <row r="10259" hidden="1"/>
    <row r="10260" hidden="1"/>
    <row r="10261" hidden="1"/>
    <row r="10262" hidden="1"/>
    <row r="10263" hidden="1"/>
    <row r="10264" hidden="1"/>
    <row r="10265" hidden="1"/>
    <row r="10266" hidden="1"/>
    <row r="10267" hidden="1"/>
    <row r="10268" hidden="1"/>
    <row r="10269" hidden="1"/>
    <row r="10270" hidden="1"/>
    <row r="10271" hidden="1"/>
    <row r="10272" hidden="1"/>
    <row r="10273" hidden="1"/>
    <row r="10274" hidden="1"/>
    <row r="10275" hidden="1"/>
    <row r="10276" hidden="1"/>
    <row r="10277" hidden="1"/>
    <row r="10278" hidden="1"/>
    <row r="10279" hidden="1"/>
    <row r="10280" hidden="1"/>
    <row r="10281" hidden="1"/>
    <row r="10282" hidden="1"/>
    <row r="10283" hidden="1"/>
    <row r="10284" hidden="1"/>
    <row r="10285" hidden="1"/>
    <row r="10286" hidden="1"/>
    <row r="10287" hidden="1"/>
    <row r="10288" hidden="1"/>
    <row r="10289" hidden="1"/>
    <row r="10290" hidden="1"/>
    <row r="10291" hidden="1"/>
    <row r="10292" hidden="1"/>
    <row r="10293" hidden="1"/>
    <row r="10294" hidden="1"/>
    <row r="10295" hidden="1"/>
    <row r="10296" hidden="1"/>
    <row r="10297" hidden="1"/>
    <row r="10298" hidden="1"/>
    <row r="10299" hidden="1"/>
    <row r="10300" hidden="1"/>
    <row r="10301" hidden="1"/>
    <row r="10302" hidden="1"/>
    <row r="10303" hidden="1"/>
    <row r="10304" hidden="1"/>
    <row r="10305" hidden="1"/>
    <row r="10306" hidden="1"/>
    <row r="10307" hidden="1"/>
    <row r="10308" hidden="1"/>
    <row r="10309" hidden="1"/>
    <row r="10310" hidden="1"/>
    <row r="10311" hidden="1"/>
    <row r="10312" hidden="1"/>
    <row r="10313" hidden="1"/>
    <row r="10314" hidden="1"/>
    <row r="10315" hidden="1"/>
    <row r="10316" hidden="1"/>
    <row r="10317" hidden="1"/>
    <row r="10318" hidden="1"/>
    <row r="10319" hidden="1"/>
    <row r="10320" hidden="1"/>
    <row r="10321" hidden="1"/>
    <row r="10322" hidden="1"/>
    <row r="10323" hidden="1"/>
    <row r="10324" hidden="1"/>
    <row r="10325" hidden="1"/>
    <row r="10326" hidden="1"/>
    <row r="10327" hidden="1"/>
    <row r="10328" hidden="1"/>
    <row r="10329" hidden="1"/>
    <row r="10330" hidden="1"/>
    <row r="10331" hidden="1"/>
    <row r="10332" hidden="1"/>
    <row r="10333" hidden="1"/>
    <row r="10334" hidden="1"/>
    <row r="10335" hidden="1"/>
    <row r="10336" hidden="1"/>
    <row r="10337" hidden="1"/>
    <row r="10338" hidden="1"/>
    <row r="10339" hidden="1"/>
    <row r="10340" hidden="1"/>
    <row r="10341" hidden="1"/>
    <row r="10342" hidden="1"/>
    <row r="10343" hidden="1"/>
    <row r="10344" hidden="1"/>
    <row r="10345" hidden="1"/>
    <row r="10346" hidden="1"/>
    <row r="10347" hidden="1"/>
    <row r="10348" hidden="1"/>
    <row r="10349" hidden="1"/>
    <row r="10350" hidden="1"/>
    <row r="10351" hidden="1"/>
    <row r="10352" hidden="1"/>
    <row r="10353" hidden="1"/>
    <row r="10354" hidden="1"/>
    <row r="10355" hidden="1"/>
    <row r="10356" hidden="1"/>
    <row r="10357" hidden="1"/>
    <row r="10358" hidden="1"/>
    <row r="10359" hidden="1"/>
    <row r="10360" hidden="1"/>
    <row r="10361" hidden="1"/>
    <row r="10362" hidden="1"/>
    <row r="10363" hidden="1"/>
    <row r="10364" hidden="1"/>
    <row r="10365" hidden="1"/>
    <row r="10366" hidden="1"/>
    <row r="10367" hidden="1"/>
    <row r="10368" hidden="1"/>
    <row r="10369" hidden="1"/>
    <row r="10370" hidden="1"/>
    <row r="10371" hidden="1"/>
    <row r="10372" hidden="1"/>
    <row r="10373" hidden="1"/>
    <row r="10374" hidden="1"/>
    <row r="10375" hidden="1"/>
    <row r="10376" hidden="1"/>
    <row r="10377" hidden="1"/>
    <row r="10378" hidden="1"/>
    <row r="10379" hidden="1"/>
    <row r="10380" hidden="1"/>
    <row r="10381" hidden="1"/>
    <row r="10382" hidden="1"/>
    <row r="10383" hidden="1"/>
    <row r="10384" hidden="1"/>
    <row r="10385" hidden="1"/>
    <row r="10386" hidden="1"/>
    <row r="10387" hidden="1"/>
    <row r="10388" hidden="1"/>
    <row r="10389" hidden="1"/>
    <row r="10390" hidden="1"/>
    <row r="10391" hidden="1"/>
    <row r="10392" hidden="1"/>
    <row r="10393" hidden="1"/>
    <row r="10394" hidden="1"/>
    <row r="10395" hidden="1"/>
    <row r="10396" hidden="1"/>
    <row r="10397" hidden="1"/>
    <row r="10398" hidden="1"/>
    <row r="10399" hidden="1"/>
    <row r="10400" hidden="1"/>
    <row r="10401" hidden="1"/>
    <row r="10402" hidden="1"/>
    <row r="10403" hidden="1"/>
    <row r="10404" hidden="1"/>
    <row r="10405" hidden="1"/>
    <row r="10406" hidden="1"/>
    <row r="10407" hidden="1"/>
    <row r="10408" hidden="1"/>
    <row r="10409" hidden="1"/>
    <row r="10410" hidden="1"/>
    <row r="10411" hidden="1"/>
    <row r="10412" hidden="1"/>
    <row r="10413" hidden="1"/>
    <row r="10414" hidden="1"/>
    <row r="10415" hidden="1"/>
    <row r="10416" hidden="1"/>
    <row r="10417" hidden="1"/>
    <row r="10418" hidden="1"/>
    <row r="10419" hidden="1"/>
    <row r="10420" hidden="1"/>
    <row r="10421" hidden="1"/>
    <row r="10422" hidden="1"/>
    <row r="10423" hidden="1"/>
    <row r="10424" hidden="1"/>
    <row r="10425" hidden="1"/>
    <row r="10426" hidden="1"/>
    <row r="10427" hidden="1"/>
    <row r="10428" hidden="1"/>
    <row r="10429" hidden="1"/>
    <row r="10430" hidden="1"/>
    <row r="10431" hidden="1"/>
    <row r="10432" hidden="1"/>
    <row r="10433" hidden="1"/>
    <row r="10434" hidden="1"/>
    <row r="10435" hidden="1"/>
    <row r="10436" hidden="1"/>
    <row r="10437" hidden="1"/>
    <row r="10438" hidden="1"/>
    <row r="10439" hidden="1"/>
    <row r="10440" hidden="1"/>
    <row r="10441" hidden="1"/>
    <row r="10442" hidden="1"/>
    <row r="10443" hidden="1"/>
    <row r="10444" hidden="1"/>
    <row r="10445" hidden="1"/>
    <row r="10446" hidden="1"/>
    <row r="10447" hidden="1"/>
    <row r="10448" hidden="1"/>
    <row r="10449" hidden="1"/>
    <row r="10450" hidden="1"/>
    <row r="10451" hidden="1"/>
    <row r="10452" hidden="1"/>
    <row r="10453" hidden="1"/>
    <row r="10454" hidden="1"/>
    <row r="10455" hidden="1"/>
    <row r="10456" hidden="1"/>
    <row r="10457" hidden="1"/>
    <row r="10458" hidden="1"/>
    <row r="10459" hidden="1"/>
    <row r="10460" hidden="1"/>
    <row r="10461" hidden="1"/>
    <row r="10462" hidden="1"/>
    <row r="10463" hidden="1"/>
    <row r="10464" hidden="1"/>
    <row r="10465" hidden="1"/>
    <row r="10466" hidden="1"/>
    <row r="10467" hidden="1"/>
    <row r="10468" hidden="1"/>
    <row r="10469" hidden="1"/>
    <row r="10470" hidden="1"/>
    <row r="10471" hidden="1"/>
    <row r="10472" hidden="1"/>
    <row r="10473" hidden="1"/>
    <row r="10474" hidden="1"/>
    <row r="10475" hidden="1"/>
    <row r="10476" hidden="1"/>
    <row r="10477" hidden="1"/>
    <row r="10478" hidden="1"/>
    <row r="10479" hidden="1"/>
    <row r="10480" hidden="1"/>
    <row r="10481" hidden="1"/>
    <row r="10482" hidden="1"/>
    <row r="10483" hidden="1"/>
    <row r="10484" hidden="1"/>
    <row r="10485" hidden="1"/>
    <row r="10486" hidden="1"/>
    <row r="10487" hidden="1"/>
    <row r="10488" hidden="1"/>
    <row r="10489" hidden="1"/>
    <row r="10490" hidden="1"/>
    <row r="10491" hidden="1"/>
    <row r="10492" hidden="1"/>
    <row r="10493" hidden="1"/>
    <row r="10494" hidden="1"/>
    <row r="10495" hidden="1"/>
    <row r="10496" hidden="1"/>
    <row r="10497" hidden="1"/>
    <row r="10498" hidden="1"/>
    <row r="10499" hidden="1"/>
    <row r="10500" hidden="1"/>
    <row r="10501" hidden="1"/>
    <row r="10502" hidden="1"/>
    <row r="10503" hidden="1"/>
    <row r="10504" hidden="1"/>
    <row r="10505" hidden="1"/>
    <row r="10506" hidden="1"/>
    <row r="10507" hidden="1"/>
    <row r="10508" hidden="1"/>
    <row r="10509" hidden="1"/>
    <row r="10510" hidden="1"/>
    <row r="10511" hidden="1"/>
    <row r="10512" hidden="1"/>
    <row r="10513" hidden="1"/>
    <row r="10514" hidden="1"/>
    <row r="10515" hidden="1"/>
    <row r="10516" hidden="1"/>
    <row r="10517" hidden="1"/>
    <row r="10518" hidden="1"/>
    <row r="10519" hidden="1"/>
    <row r="10520" hidden="1"/>
    <row r="10521" hidden="1"/>
    <row r="10522" hidden="1"/>
    <row r="10523" hidden="1"/>
    <row r="10524" hidden="1"/>
    <row r="10525" hidden="1"/>
    <row r="10526" hidden="1"/>
    <row r="10527" hidden="1"/>
    <row r="10528" hidden="1"/>
    <row r="10529" hidden="1"/>
    <row r="10530" hidden="1"/>
    <row r="10531" hidden="1"/>
    <row r="10532" hidden="1"/>
    <row r="10533" hidden="1"/>
    <row r="10534" hidden="1"/>
    <row r="10535" hidden="1"/>
    <row r="10536" hidden="1"/>
    <row r="10537" hidden="1"/>
    <row r="10538" hidden="1"/>
    <row r="10539" hidden="1"/>
    <row r="10540" hidden="1"/>
    <row r="10541" hidden="1"/>
    <row r="10542" hidden="1"/>
    <row r="10543" hidden="1"/>
    <row r="10544" hidden="1"/>
    <row r="10545" hidden="1"/>
    <row r="10546" hidden="1"/>
    <row r="10547" hidden="1"/>
    <row r="10548" hidden="1"/>
    <row r="10549" hidden="1"/>
    <row r="10550" hidden="1"/>
    <row r="10551" hidden="1"/>
    <row r="10552" hidden="1"/>
    <row r="10553" hidden="1"/>
    <row r="10554" hidden="1"/>
    <row r="10555" hidden="1"/>
    <row r="10556" hidden="1"/>
    <row r="10557" hidden="1"/>
    <row r="10558" hidden="1"/>
    <row r="10559" hidden="1"/>
    <row r="10560" hidden="1"/>
    <row r="10561" hidden="1"/>
    <row r="10562" hidden="1"/>
    <row r="10563" hidden="1"/>
    <row r="10564" hidden="1"/>
    <row r="10565" hidden="1"/>
    <row r="10566" hidden="1"/>
    <row r="10567" hidden="1"/>
    <row r="10568" hidden="1"/>
    <row r="10569" hidden="1"/>
    <row r="10570" hidden="1"/>
    <row r="10571" hidden="1"/>
    <row r="10572" hidden="1"/>
    <row r="10573" hidden="1"/>
    <row r="10574" hidden="1"/>
    <row r="10575" hidden="1"/>
    <row r="10576" hidden="1"/>
    <row r="10577" hidden="1"/>
    <row r="10578" hidden="1"/>
    <row r="10579" hidden="1"/>
    <row r="10580" hidden="1"/>
    <row r="10581" hidden="1"/>
    <row r="10582" hidden="1"/>
    <row r="10583" hidden="1"/>
    <row r="10584" hidden="1"/>
    <row r="10585" hidden="1"/>
    <row r="10586" hidden="1"/>
    <row r="10587" hidden="1"/>
    <row r="10588" hidden="1"/>
    <row r="10589" hidden="1"/>
    <row r="10590" hidden="1"/>
    <row r="10591" hidden="1"/>
    <row r="10592" hidden="1"/>
    <row r="10593" hidden="1"/>
    <row r="10594" hidden="1"/>
    <row r="10595" hidden="1"/>
    <row r="10596" hidden="1"/>
    <row r="10597" hidden="1"/>
    <row r="10598" hidden="1"/>
    <row r="10599" hidden="1"/>
    <row r="10600" hidden="1"/>
    <row r="10601" hidden="1"/>
    <row r="10602" hidden="1"/>
    <row r="10603" hidden="1"/>
    <row r="10604" hidden="1"/>
    <row r="10605" hidden="1"/>
    <row r="10606" hidden="1"/>
    <row r="10607" hidden="1"/>
    <row r="10608" hidden="1"/>
    <row r="10609" hidden="1"/>
    <row r="10610" hidden="1"/>
    <row r="10611" hidden="1"/>
    <row r="10612" hidden="1"/>
    <row r="10613" hidden="1"/>
    <row r="10614" hidden="1"/>
    <row r="10615" hidden="1"/>
    <row r="10616" hidden="1"/>
    <row r="10617" hidden="1"/>
    <row r="10618" hidden="1"/>
    <row r="10619" hidden="1"/>
    <row r="10620" hidden="1"/>
    <row r="10621" hidden="1"/>
    <row r="10622" hidden="1"/>
    <row r="10623" hidden="1"/>
    <row r="10624" hidden="1"/>
    <row r="10625" hidden="1"/>
    <row r="10626" hidden="1"/>
    <row r="10627" hidden="1"/>
    <row r="10628" hidden="1"/>
    <row r="10629" hidden="1"/>
    <row r="10630" hidden="1"/>
    <row r="10631" hidden="1"/>
    <row r="10632" hidden="1"/>
    <row r="10633" hidden="1"/>
    <row r="10634" hidden="1"/>
    <row r="10635" hidden="1"/>
    <row r="10636" hidden="1"/>
    <row r="10637" hidden="1"/>
    <row r="10638" hidden="1"/>
    <row r="10639" hidden="1"/>
    <row r="10640" hidden="1"/>
    <row r="10641" hidden="1"/>
    <row r="10642" hidden="1"/>
    <row r="10643" hidden="1"/>
    <row r="10644" hidden="1"/>
    <row r="10645" hidden="1"/>
    <row r="10646" hidden="1"/>
    <row r="10647" hidden="1"/>
    <row r="10648" hidden="1"/>
    <row r="10649" hidden="1"/>
    <row r="10650" hidden="1"/>
    <row r="10651" hidden="1"/>
    <row r="10652" hidden="1"/>
    <row r="10653" hidden="1"/>
    <row r="10654" hidden="1"/>
    <row r="10655" hidden="1"/>
    <row r="10656" hidden="1"/>
    <row r="10657" hidden="1"/>
    <row r="10658" hidden="1"/>
    <row r="10659" hidden="1"/>
    <row r="10660" hidden="1"/>
    <row r="10661" hidden="1"/>
    <row r="10662" hidden="1"/>
    <row r="10663" hidden="1"/>
    <row r="10664" hidden="1"/>
    <row r="10665" hidden="1"/>
    <row r="10666" hidden="1"/>
    <row r="10667" hidden="1"/>
    <row r="10668" hidden="1"/>
    <row r="10669" hidden="1"/>
    <row r="10670" hidden="1"/>
    <row r="10671" hidden="1"/>
    <row r="10672" hidden="1"/>
    <row r="10673" hidden="1"/>
    <row r="10674" hidden="1"/>
    <row r="10675" hidden="1"/>
    <row r="10676" hidden="1"/>
    <row r="10677" hidden="1"/>
    <row r="10678" hidden="1"/>
    <row r="10679" hidden="1"/>
    <row r="10680" hidden="1"/>
    <row r="10681" hidden="1"/>
    <row r="10682" hidden="1"/>
    <row r="10683" hidden="1"/>
    <row r="10684" hidden="1"/>
    <row r="10685" hidden="1"/>
    <row r="10686" hidden="1"/>
    <row r="10687" hidden="1"/>
    <row r="10688" hidden="1"/>
    <row r="10689" hidden="1"/>
    <row r="10690" hidden="1"/>
    <row r="10691" hidden="1"/>
    <row r="10692" hidden="1"/>
    <row r="10693" hidden="1"/>
    <row r="10694" hidden="1"/>
    <row r="10695" hidden="1"/>
    <row r="10696" hidden="1"/>
    <row r="10697" hidden="1"/>
    <row r="10698" hidden="1"/>
    <row r="10699" hidden="1"/>
    <row r="10700" hidden="1"/>
    <row r="10701" hidden="1"/>
    <row r="10702" hidden="1"/>
    <row r="10703" hidden="1"/>
    <row r="10704" hidden="1"/>
    <row r="10705" hidden="1"/>
    <row r="10706" hidden="1"/>
    <row r="10707" hidden="1"/>
    <row r="10708" hidden="1"/>
    <row r="10709" hidden="1"/>
    <row r="10710" hidden="1"/>
    <row r="10711" hidden="1"/>
    <row r="10712" hidden="1"/>
    <row r="10713" hidden="1"/>
    <row r="10714" hidden="1"/>
    <row r="10715" hidden="1"/>
    <row r="10716" hidden="1"/>
    <row r="10717" hidden="1"/>
    <row r="10718" hidden="1"/>
    <row r="10719" hidden="1"/>
    <row r="10720" hidden="1"/>
    <row r="10721" hidden="1"/>
    <row r="10722" hidden="1"/>
    <row r="10723" hidden="1"/>
    <row r="10724" hidden="1"/>
    <row r="10725" hidden="1"/>
    <row r="10726" hidden="1"/>
    <row r="10727" hidden="1"/>
    <row r="10728" hidden="1"/>
    <row r="10729" hidden="1"/>
    <row r="10730" hidden="1"/>
    <row r="10731" hidden="1"/>
    <row r="10732" hidden="1"/>
    <row r="10733" hidden="1"/>
    <row r="10734" hidden="1"/>
    <row r="10735" hidden="1"/>
    <row r="10736" hidden="1"/>
    <row r="10737" hidden="1"/>
    <row r="10738" hidden="1"/>
    <row r="10739" hidden="1"/>
    <row r="10740" hidden="1"/>
    <row r="10741" hidden="1"/>
    <row r="10742" hidden="1"/>
    <row r="10743" hidden="1"/>
    <row r="10744" hidden="1"/>
    <row r="10745" hidden="1"/>
    <row r="10746" hidden="1"/>
    <row r="10747" hidden="1"/>
    <row r="10748" hidden="1"/>
    <row r="10749" hidden="1"/>
    <row r="10750" hidden="1"/>
    <row r="10751" hidden="1"/>
    <row r="10752" hidden="1"/>
    <row r="10753" hidden="1"/>
    <row r="10754" hidden="1"/>
    <row r="10755" hidden="1"/>
    <row r="10756" hidden="1"/>
    <row r="10757" hidden="1"/>
    <row r="10758" hidden="1"/>
    <row r="10759" hidden="1"/>
    <row r="10760" hidden="1"/>
    <row r="10761" hidden="1"/>
    <row r="10762" hidden="1"/>
    <row r="10763" hidden="1"/>
    <row r="10764" hidden="1"/>
    <row r="10765" hidden="1"/>
    <row r="10766" hidden="1"/>
    <row r="10767" hidden="1"/>
    <row r="10768" hidden="1"/>
    <row r="10769" hidden="1"/>
    <row r="10770" hidden="1"/>
    <row r="10771" hidden="1"/>
    <row r="10772" hidden="1"/>
    <row r="10773" hidden="1"/>
    <row r="10774" hidden="1"/>
    <row r="10775" hidden="1"/>
    <row r="10776" hidden="1"/>
    <row r="10777" hidden="1"/>
    <row r="10778" hidden="1"/>
    <row r="10779" hidden="1"/>
    <row r="10780" hidden="1"/>
    <row r="10781" hidden="1"/>
    <row r="10782" hidden="1"/>
    <row r="10783" hidden="1"/>
    <row r="10784" hidden="1"/>
    <row r="10785" hidden="1"/>
    <row r="10786" hidden="1"/>
    <row r="10787" hidden="1"/>
    <row r="10788" hidden="1"/>
    <row r="10789" hidden="1"/>
    <row r="10790" hidden="1"/>
    <row r="10791" hidden="1"/>
    <row r="10792" hidden="1"/>
    <row r="10793" hidden="1"/>
    <row r="10794" hidden="1"/>
    <row r="10795" hidden="1"/>
    <row r="10796" hidden="1"/>
    <row r="10797" hidden="1"/>
    <row r="10798" hidden="1"/>
    <row r="10799" hidden="1"/>
    <row r="10800" hidden="1"/>
    <row r="10801" hidden="1"/>
    <row r="10802" hidden="1"/>
    <row r="10803" hidden="1"/>
    <row r="10804" hidden="1"/>
    <row r="10805" hidden="1"/>
    <row r="10806" hidden="1"/>
    <row r="10807" hidden="1"/>
    <row r="10808" hidden="1"/>
    <row r="10809" hidden="1"/>
    <row r="10810" hidden="1"/>
    <row r="10811" hidden="1"/>
    <row r="10812" hidden="1"/>
    <row r="10813" hidden="1"/>
    <row r="10814" hidden="1"/>
    <row r="10815" hidden="1"/>
    <row r="10816" hidden="1"/>
    <row r="10817" hidden="1"/>
    <row r="10818" hidden="1"/>
    <row r="10819" hidden="1"/>
    <row r="10820" hidden="1"/>
    <row r="10821" hidden="1"/>
    <row r="10822" hidden="1"/>
    <row r="10823" hidden="1"/>
    <row r="10824" hidden="1"/>
    <row r="10825" hidden="1"/>
    <row r="10826" hidden="1"/>
    <row r="10827" hidden="1"/>
    <row r="10828" hidden="1"/>
    <row r="10829" hidden="1"/>
    <row r="10830" hidden="1"/>
    <row r="10831" hidden="1"/>
    <row r="10832" hidden="1"/>
    <row r="10833" hidden="1"/>
    <row r="10834" hidden="1"/>
    <row r="10835" hidden="1"/>
    <row r="10836" hidden="1"/>
    <row r="10837" hidden="1"/>
    <row r="10838" hidden="1"/>
    <row r="10839" hidden="1"/>
    <row r="10840" hidden="1"/>
    <row r="10841" hidden="1"/>
    <row r="10842" hidden="1"/>
    <row r="10843" hidden="1"/>
    <row r="10844" hidden="1"/>
    <row r="10845" hidden="1"/>
    <row r="10846" hidden="1"/>
    <row r="10847" hidden="1"/>
    <row r="10848" hidden="1"/>
    <row r="10849" hidden="1"/>
    <row r="10850" hidden="1"/>
    <row r="10851" hidden="1"/>
    <row r="10852" hidden="1"/>
    <row r="10853" hidden="1"/>
    <row r="10854" hidden="1"/>
    <row r="10855" hidden="1"/>
    <row r="10856" hidden="1"/>
    <row r="10857" hidden="1"/>
    <row r="10858" hidden="1"/>
    <row r="10859" hidden="1"/>
    <row r="10860" hidden="1"/>
    <row r="10861" hidden="1"/>
    <row r="10862" hidden="1"/>
    <row r="10863" hidden="1"/>
    <row r="10864" hidden="1"/>
    <row r="10865" hidden="1"/>
    <row r="10866" hidden="1"/>
    <row r="10867" hidden="1"/>
    <row r="10868" hidden="1"/>
    <row r="10869" hidden="1"/>
    <row r="10870" hidden="1"/>
    <row r="10871" hidden="1"/>
    <row r="10872" hidden="1"/>
    <row r="10873" hidden="1"/>
    <row r="10874" hidden="1"/>
    <row r="10875" hidden="1"/>
    <row r="10876" hidden="1"/>
    <row r="10877" hidden="1"/>
    <row r="10878" hidden="1"/>
    <row r="10879" hidden="1"/>
    <row r="10880" hidden="1"/>
    <row r="10881" hidden="1"/>
    <row r="10882" hidden="1"/>
    <row r="10883" hidden="1"/>
    <row r="10884" hidden="1"/>
    <row r="10885" hidden="1"/>
    <row r="10886" hidden="1"/>
    <row r="10887" hidden="1"/>
    <row r="10888" hidden="1"/>
    <row r="10889" hidden="1"/>
    <row r="10890" hidden="1"/>
    <row r="10891" hidden="1"/>
    <row r="10892" hidden="1"/>
    <row r="10893" hidden="1"/>
    <row r="10894" hidden="1"/>
    <row r="10895" hidden="1"/>
    <row r="10896" hidden="1"/>
    <row r="10897" hidden="1"/>
    <row r="10898" hidden="1"/>
    <row r="10899" hidden="1"/>
    <row r="10900" hidden="1"/>
    <row r="10901" hidden="1"/>
    <row r="10902" hidden="1"/>
    <row r="10903" hidden="1"/>
    <row r="10904" hidden="1"/>
    <row r="10905" hidden="1"/>
    <row r="10906" hidden="1"/>
    <row r="10907" hidden="1"/>
    <row r="10908" hidden="1"/>
    <row r="10909" hidden="1"/>
    <row r="10910" hidden="1"/>
    <row r="10911" hidden="1"/>
    <row r="10912" hidden="1"/>
    <row r="10913" hidden="1"/>
    <row r="10914" hidden="1"/>
    <row r="10915" hidden="1"/>
    <row r="10916" hidden="1"/>
    <row r="10917" hidden="1"/>
    <row r="10918" hidden="1"/>
    <row r="10919" hidden="1"/>
    <row r="10920" hidden="1"/>
    <row r="10921" hidden="1"/>
    <row r="10922" hidden="1"/>
    <row r="10923" hidden="1"/>
    <row r="10924" hidden="1"/>
    <row r="10925" hidden="1"/>
    <row r="10926" hidden="1"/>
    <row r="10927" hidden="1"/>
    <row r="10928" hidden="1"/>
    <row r="10929" hidden="1"/>
    <row r="10930" hidden="1"/>
    <row r="10931" hidden="1"/>
    <row r="10932" hidden="1"/>
    <row r="10933" hidden="1"/>
    <row r="10934" hidden="1"/>
    <row r="10935" hidden="1"/>
    <row r="10936" hidden="1"/>
    <row r="10937" hidden="1"/>
    <row r="10938" hidden="1"/>
    <row r="10939" hidden="1"/>
    <row r="10940" hidden="1"/>
    <row r="10941" hidden="1"/>
    <row r="10942" hidden="1"/>
    <row r="10943" hidden="1"/>
    <row r="10944" hidden="1"/>
    <row r="10945" hidden="1"/>
    <row r="10946" hidden="1"/>
    <row r="10947" hidden="1"/>
    <row r="10948" hidden="1"/>
    <row r="10949" hidden="1"/>
    <row r="10950" hidden="1"/>
    <row r="10951" hidden="1"/>
    <row r="10952" hidden="1"/>
    <row r="10953" hidden="1"/>
    <row r="10954" hidden="1"/>
    <row r="10955" hidden="1"/>
    <row r="10956" hidden="1"/>
    <row r="10957" hidden="1"/>
    <row r="10958" hidden="1"/>
    <row r="10959" hidden="1"/>
    <row r="10960" hidden="1"/>
    <row r="10961" hidden="1"/>
    <row r="10962" hidden="1"/>
    <row r="10963" hidden="1"/>
    <row r="10964" hidden="1"/>
    <row r="10965" hidden="1"/>
    <row r="10966" hidden="1"/>
    <row r="10967" hidden="1"/>
    <row r="10968" hidden="1"/>
    <row r="10969" hidden="1"/>
    <row r="10970" hidden="1"/>
    <row r="10971" hidden="1"/>
    <row r="10972" hidden="1"/>
    <row r="10973" hidden="1"/>
    <row r="10974" hidden="1"/>
    <row r="10975" hidden="1"/>
    <row r="10976" hidden="1"/>
    <row r="10977" hidden="1"/>
    <row r="10978" hidden="1"/>
    <row r="10979" hidden="1"/>
    <row r="10980" hidden="1"/>
    <row r="10981" hidden="1"/>
    <row r="10982" hidden="1"/>
    <row r="10983" hidden="1"/>
    <row r="10984" hidden="1"/>
    <row r="10985" hidden="1"/>
    <row r="10986" hidden="1"/>
    <row r="10987" hidden="1"/>
    <row r="10988" hidden="1"/>
    <row r="10989" hidden="1"/>
    <row r="10990" hidden="1"/>
    <row r="10991" hidden="1"/>
    <row r="10992" hidden="1"/>
    <row r="10993" hidden="1"/>
    <row r="10994" hidden="1"/>
    <row r="10995" hidden="1"/>
    <row r="10996" hidden="1"/>
    <row r="10997" hidden="1"/>
    <row r="10998" hidden="1"/>
    <row r="10999" hidden="1"/>
    <row r="11000" hidden="1"/>
    <row r="11001" hidden="1"/>
    <row r="11002" hidden="1"/>
    <row r="11003" hidden="1"/>
    <row r="11004" hidden="1"/>
    <row r="11005" hidden="1"/>
    <row r="11006" hidden="1"/>
    <row r="11007" hidden="1"/>
    <row r="11008" hidden="1"/>
    <row r="11009" hidden="1"/>
    <row r="11010" hidden="1"/>
    <row r="11011" hidden="1"/>
    <row r="11012" hidden="1"/>
    <row r="11013" hidden="1"/>
    <row r="11014" hidden="1"/>
    <row r="11015" hidden="1"/>
    <row r="11016" hidden="1"/>
    <row r="11017" hidden="1"/>
    <row r="11018" hidden="1"/>
    <row r="11019" hidden="1"/>
    <row r="11020" hidden="1"/>
    <row r="11021" hidden="1"/>
    <row r="11022" hidden="1"/>
    <row r="11023" hidden="1"/>
    <row r="11024" hidden="1"/>
    <row r="11025" hidden="1"/>
    <row r="11026" hidden="1"/>
    <row r="11027" hidden="1"/>
    <row r="11028" hidden="1"/>
    <row r="11029" hidden="1"/>
    <row r="11030" hidden="1"/>
    <row r="11031" hidden="1"/>
    <row r="11032" hidden="1"/>
    <row r="11033" hidden="1"/>
    <row r="11034" hidden="1"/>
    <row r="11035" hidden="1"/>
    <row r="11036" hidden="1"/>
    <row r="11037" hidden="1"/>
    <row r="11038" hidden="1"/>
    <row r="11039" hidden="1"/>
    <row r="11040" hidden="1"/>
    <row r="11041" hidden="1"/>
    <row r="11042" hidden="1"/>
    <row r="11043" hidden="1"/>
    <row r="11044" hidden="1"/>
    <row r="11045" hidden="1"/>
    <row r="11046" hidden="1"/>
    <row r="11047" hidden="1"/>
    <row r="11048" hidden="1"/>
    <row r="11049" hidden="1"/>
    <row r="11050" hidden="1"/>
    <row r="11051" hidden="1"/>
    <row r="11052" hidden="1"/>
    <row r="11053" hidden="1"/>
    <row r="11054" hidden="1"/>
    <row r="11055" hidden="1"/>
    <row r="11056" hidden="1"/>
    <row r="11057" hidden="1"/>
    <row r="11058" hidden="1"/>
    <row r="11059" hidden="1"/>
    <row r="11060" hidden="1"/>
    <row r="11061" hidden="1"/>
    <row r="11062" hidden="1"/>
    <row r="11063" hidden="1"/>
    <row r="11064" hidden="1"/>
    <row r="11065" hidden="1"/>
    <row r="11066" hidden="1"/>
    <row r="11067" hidden="1"/>
    <row r="11068" hidden="1"/>
    <row r="11069" hidden="1"/>
    <row r="11070" hidden="1"/>
    <row r="11071" hidden="1"/>
    <row r="11072" hidden="1"/>
    <row r="11073" hidden="1"/>
    <row r="11074" hidden="1"/>
    <row r="11075" hidden="1"/>
    <row r="11076" hidden="1"/>
    <row r="11077" hidden="1"/>
    <row r="11078" hidden="1"/>
    <row r="11079" hidden="1"/>
    <row r="11080" hidden="1"/>
    <row r="11081" hidden="1"/>
    <row r="11082" hidden="1"/>
    <row r="11083" hidden="1"/>
    <row r="11084" hidden="1"/>
    <row r="11085" hidden="1"/>
    <row r="11086" hidden="1"/>
    <row r="11087" hidden="1"/>
    <row r="11088" hidden="1"/>
    <row r="11089" hidden="1"/>
    <row r="11090" hidden="1"/>
    <row r="11091" hidden="1"/>
    <row r="11092" hidden="1"/>
    <row r="11093" hidden="1"/>
    <row r="11094" hidden="1"/>
    <row r="11095" hidden="1"/>
    <row r="11096" hidden="1"/>
    <row r="11097" hidden="1"/>
    <row r="11098" hidden="1"/>
    <row r="11099" hidden="1"/>
    <row r="11100" hidden="1"/>
    <row r="11101" hidden="1"/>
    <row r="11102" hidden="1"/>
    <row r="11103" hidden="1"/>
    <row r="11104" hidden="1"/>
    <row r="11105" hidden="1"/>
    <row r="11106" hidden="1"/>
    <row r="11107" hidden="1"/>
    <row r="11108" hidden="1"/>
    <row r="11109" hidden="1"/>
    <row r="11110" hidden="1"/>
    <row r="11111" hidden="1"/>
    <row r="11112" hidden="1"/>
    <row r="11113" hidden="1"/>
    <row r="11114" hidden="1"/>
    <row r="11115" hidden="1"/>
    <row r="11116" hidden="1"/>
    <row r="11117" hidden="1"/>
    <row r="11118" hidden="1"/>
    <row r="11119" hidden="1"/>
    <row r="11120" hidden="1"/>
    <row r="11121" hidden="1"/>
    <row r="11122" hidden="1"/>
    <row r="11123" hidden="1"/>
    <row r="11124" hidden="1"/>
    <row r="11125" hidden="1"/>
    <row r="11126" hidden="1"/>
    <row r="11127" hidden="1"/>
    <row r="11128" hidden="1"/>
    <row r="11129" hidden="1"/>
    <row r="11130" hidden="1"/>
    <row r="11131" hidden="1"/>
    <row r="11132" hidden="1"/>
    <row r="11133" hidden="1"/>
    <row r="11134" hidden="1"/>
    <row r="11135" hidden="1"/>
    <row r="11136" hidden="1"/>
    <row r="11137" hidden="1"/>
    <row r="11138" hidden="1"/>
    <row r="11139" hidden="1"/>
    <row r="11140" hidden="1"/>
    <row r="11141" hidden="1"/>
    <row r="11142" hidden="1"/>
    <row r="11143" hidden="1"/>
    <row r="11144" hidden="1"/>
    <row r="11145" hidden="1"/>
    <row r="11146" hidden="1"/>
    <row r="11147" hidden="1"/>
    <row r="11148" hidden="1"/>
    <row r="11149" hidden="1"/>
    <row r="11150" hidden="1"/>
    <row r="11151" hidden="1"/>
    <row r="11152" hidden="1"/>
    <row r="11153" hidden="1"/>
    <row r="11154" hidden="1"/>
    <row r="11155" hidden="1"/>
    <row r="11156" hidden="1"/>
    <row r="11157" hidden="1"/>
    <row r="11158" hidden="1"/>
    <row r="11159" hidden="1"/>
    <row r="11160" hidden="1"/>
    <row r="11161" hidden="1"/>
    <row r="11162" hidden="1"/>
    <row r="11163" hidden="1"/>
    <row r="11164" hidden="1"/>
    <row r="11165" hidden="1"/>
    <row r="11166" hidden="1"/>
    <row r="11167" hidden="1"/>
    <row r="11168" hidden="1"/>
    <row r="11169" hidden="1"/>
    <row r="11170" hidden="1"/>
    <row r="11171" hidden="1"/>
    <row r="11172" hidden="1"/>
    <row r="11173" hidden="1"/>
    <row r="11174" hidden="1"/>
    <row r="11175" hidden="1"/>
    <row r="11176" hidden="1"/>
    <row r="11177" hidden="1"/>
    <row r="11178" hidden="1"/>
    <row r="11179" hidden="1"/>
    <row r="11180" hidden="1"/>
    <row r="11181" hidden="1"/>
    <row r="11182" hidden="1"/>
    <row r="11183" hidden="1"/>
    <row r="11184" hidden="1"/>
    <row r="11185" hidden="1"/>
    <row r="11186" hidden="1"/>
    <row r="11187" hidden="1"/>
    <row r="11188" hidden="1"/>
    <row r="11189" hidden="1"/>
    <row r="11190" hidden="1"/>
    <row r="11191" hidden="1"/>
    <row r="11192" hidden="1"/>
    <row r="11193" hidden="1"/>
    <row r="11194" hidden="1"/>
    <row r="11195" hidden="1"/>
    <row r="11196" hidden="1"/>
    <row r="11197" hidden="1"/>
    <row r="11198" hidden="1"/>
    <row r="11199" hidden="1"/>
    <row r="11200" hidden="1"/>
    <row r="11201" hidden="1"/>
    <row r="11202" hidden="1"/>
    <row r="11203" hidden="1"/>
    <row r="11204" hidden="1"/>
    <row r="11205" hidden="1"/>
    <row r="11206" hidden="1"/>
    <row r="11207" hidden="1"/>
    <row r="11208" hidden="1"/>
    <row r="11209" hidden="1"/>
    <row r="11210" hidden="1"/>
    <row r="11211" hidden="1"/>
    <row r="11212" hidden="1"/>
    <row r="11213" hidden="1"/>
    <row r="11214" hidden="1"/>
    <row r="11215" hidden="1"/>
    <row r="11216" hidden="1"/>
    <row r="11217" hidden="1"/>
    <row r="11218" hidden="1"/>
    <row r="11219" hidden="1"/>
    <row r="11220" hidden="1"/>
    <row r="11221" hidden="1"/>
    <row r="11222" hidden="1"/>
    <row r="11223" hidden="1"/>
    <row r="11224" hidden="1"/>
    <row r="11225" hidden="1"/>
    <row r="11226" hidden="1"/>
    <row r="11227" hidden="1"/>
    <row r="11228" hidden="1"/>
    <row r="11229" hidden="1"/>
    <row r="11230" hidden="1"/>
    <row r="11231" hidden="1"/>
    <row r="11232" hidden="1"/>
    <row r="11233" hidden="1"/>
    <row r="11234" hidden="1"/>
    <row r="11235" hidden="1"/>
    <row r="11236" hidden="1"/>
    <row r="11237" hidden="1"/>
    <row r="11238" hidden="1"/>
    <row r="11239" hidden="1"/>
    <row r="11240" hidden="1"/>
    <row r="11241" hidden="1"/>
    <row r="11242" hidden="1"/>
    <row r="11243" hidden="1"/>
    <row r="11244" hidden="1"/>
    <row r="11245" hidden="1"/>
    <row r="11246" hidden="1"/>
    <row r="11247" hidden="1"/>
    <row r="11248" hidden="1"/>
    <row r="11249" hidden="1"/>
    <row r="11250" hidden="1"/>
    <row r="11251" hidden="1"/>
    <row r="11252" hidden="1"/>
    <row r="11253" hidden="1"/>
    <row r="11254" hidden="1"/>
    <row r="11255" hidden="1"/>
    <row r="11256" hidden="1"/>
    <row r="11257" hidden="1"/>
    <row r="11258" hidden="1"/>
    <row r="11259" hidden="1"/>
    <row r="11260" hidden="1"/>
    <row r="11261" hidden="1"/>
    <row r="11262" hidden="1"/>
    <row r="11263" hidden="1"/>
    <row r="11264" hidden="1"/>
    <row r="11265" hidden="1"/>
    <row r="11266" hidden="1"/>
    <row r="11267" hidden="1"/>
    <row r="11268" hidden="1"/>
    <row r="11269" hidden="1"/>
    <row r="11270" hidden="1"/>
    <row r="11271" hidden="1"/>
    <row r="11272" hidden="1"/>
    <row r="11273" hidden="1"/>
    <row r="11274" hidden="1"/>
    <row r="11275" hidden="1"/>
    <row r="11276" hidden="1"/>
    <row r="11277" hidden="1"/>
    <row r="11278" hidden="1"/>
    <row r="11279" hidden="1"/>
    <row r="11280" hidden="1"/>
    <row r="11281" hidden="1"/>
    <row r="11282" hidden="1"/>
    <row r="11283" hidden="1"/>
    <row r="11284" hidden="1"/>
    <row r="11285" hidden="1"/>
    <row r="11286" hidden="1"/>
    <row r="11287" hidden="1"/>
    <row r="11288" hidden="1"/>
    <row r="11289" hidden="1"/>
    <row r="11290" hidden="1"/>
    <row r="11291" hidden="1"/>
    <row r="11292" hidden="1"/>
    <row r="11293" hidden="1"/>
    <row r="11294" hidden="1"/>
    <row r="11295" hidden="1"/>
    <row r="11296" hidden="1"/>
    <row r="11297" hidden="1"/>
    <row r="11298" hidden="1"/>
    <row r="11299" hidden="1"/>
    <row r="11300" hidden="1"/>
    <row r="11301" hidden="1"/>
    <row r="11302" hidden="1"/>
    <row r="11303" hidden="1"/>
    <row r="11304" hidden="1"/>
    <row r="11305" hidden="1"/>
    <row r="11306" hidden="1"/>
    <row r="11307" hidden="1"/>
    <row r="11308" hidden="1"/>
    <row r="11309" hidden="1"/>
    <row r="11310" hidden="1"/>
    <row r="11311" hidden="1"/>
    <row r="11312" hidden="1"/>
    <row r="11313" hidden="1"/>
    <row r="11314" hidden="1"/>
    <row r="11315" hidden="1"/>
    <row r="11316" hidden="1"/>
    <row r="11317" hidden="1"/>
    <row r="11318" hidden="1"/>
    <row r="11319" hidden="1"/>
    <row r="11320" hidden="1"/>
    <row r="11321" hidden="1"/>
    <row r="11322" hidden="1"/>
    <row r="11323" hidden="1"/>
    <row r="11324" hidden="1"/>
    <row r="11325" hidden="1"/>
    <row r="11326" hidden="1"/>
    <row r="11327" hidden="1"/>
    <row r="11328" hidden="1"/>
    <row r="11329" hidden="1"/>
    <row r="11330" hidden="1"/>
    <row r="11331" hidden="1"/>
    <row r="11332" hidden="1"/>
    <row r="11333" hidden="1"/>
    <row r="11334" hidden="1"/>
    <row r="11335" hidden="1"/>
    <row r="11336" hidden="1"/>
    <row r="11337" hidden="1"/>
    <row r="11338" hidden="1"/>
    <row r="11339" hidden="1"/>
    <row r="11340" hidden="1"/>
    <row r="11341" hidden="1"/>
    <row r="11342" hidden="1"/>
    <row r="11343" hidden="1"/>
    <row r="11344" hidden="1"/>
    <row r="11345" hidden="1"/>
    <row r="11346" hidden="1"/>
    <row r="11347" hidden="1"/>
    <row r="11348" hidden="1"/>
    <row r="11349" hidden="1"/>
    <row r="11350" hidden="1"/>
    <row r="11351" hidden="1"/>
    <row r="11352" hidden="1"/>
    <row r="11353" hidden="1"/>
    <row r="11354" hidden="1"/>
    <row r="11355" hidden="1"/>
    <row r="11356" hidden="1"/>
    <row r="11357" hidden="1"/>
    <row r="11358" hidden="1"/>
    <row r="11359" hidden="1"/>
    <row r="11360" hidden="1"/>
    <row r="11361" hidden="1"/>
    <row r="11362" hidden="1"/>
    <row r="11363" hidden="1"/>
    <row r="11364" hidden="1"/>
    <row r="11365" hidden="1"/>
    <row r="11366" hidden="1"/>
    <row r="11367" hidden="1"/>
    <row r="11368" hidden="1"/>
    <row r="11369" hidden="1"/>
    <row r="11370" hidden="1"/>
    <row r="11371" hidden="1"/>
    <row r="11372" hidden="1"/>
    <row r="11373" hidden="1"/>
    <row r="11374" hidden="1"/>
    <row r="11375" hidden="1"/>
    <row r="11376" hidden="1"/>
    <row r="11377" hidden="1"/>
    <row r="11378" hidden="1"/>
    <row r="11379" hidden="1"/>
    <row r="11380" hidden="1"/>
    <row r="11381" hidden="1"/>
    <row r="11382" hidden="1"/>
    <row r="11383" hidden="1"/>
    <row r="11384" hidden="1"/>
    <row r="11385" hidden="1"/>
    <row r="11386" hidden="1"/>
    <row r="11387" hidden="1"/>
    <row r="11388" hidden="1"/>
    <row r="11389" hidden="1"/>
    <row r="11390" hidden="1"/>
    <row r="11391" hidden="1"/>
    <row r="11392" hidden="1"/>
    <row r="11393" hidden="1"/>
    <row r="11394" hidden="1"/>
    <row r="11395" hidden="1"/>
    <row r="11396" hidden="1"/>
    <row r="11397" hidden="1"/>
    <row r="11398" hidden="1"/>
    <row r="11399" hidden="1"/>
    <row r="11400" hidden="1"/>
    <row r="11401" hidden="1"/>
    <row r="11402" hidden="1"/>
    <row r="11403" hidden="1"/>
    <row r="11404" hidden="1"/>
    <row r="11405" hidden="1"/>
    <row r="11406" hidden="1"/>
    <row r="11407" hidden="1"/>
    <row r="11408" hidden="1"/>
    <row r="11409" hidden="1"/>
    <row r="11410" hidden="1"/>
    <row r="11411" hidden="1"/>
    <row r="11412" hidden="1"/>
    <row r="11413" hidden="1"/>
    <row r="11414" hidden="1"/>
    <row r="11415" hidden="1"/>
    <row r="11416" hidden="1"/>
    <row r="11417" hidden="1"/>
    <row r="11418" hidden="1"/>
    <row r="11419" hidden="1"/>
    <row r="11420" hidden="1"/>
    <row r="11421" hidden="1"/>
    <row r="11422" hidden="1"/>
    <row r="11423" hidden="1"/>
    <row r="11424" hidden="1"/>
    <row r="11425" hidden="1"/>
    <row r="11426" hidden="1"/>
    <row r="11427" hidden="1"/>
    <row r="11428" hidden="1"/>
    <row r="11429" hidden="1"/>
    <row r="11430" hidden="1"/>
    <row r="11431" hidden="1"/>
    <row r="11432" hidden="1"/>
    <row r="11433" hidden="1"/>
    <row r="11434" hidden="1"/>
    <row r="11435" hidden="1"/>
    <row r="11436" hidden="1"/>
    <row r="11437" hidden="1"/>
    <row r="11438" hidden="1"/>
    <row r="11439" hidden="1"/>
    <row r="11440" hidden="1"/>
    <row r="11441" hidden="1"/>
    <row r="11442" hidden="1"/>
    <row r="11443" hidden="1"/>
    <row r="11444" hidden="1"/>
    <row r="11445" hidden="1"/>
    <row r="11446" hidden="1"/>
    <row r="11447" hidden="1"/>
    <row r="11448" hidden="1"/>
    <row r="11449" hidden="1"/>
    <row r="11450" hidden="1"/>
    <row r="11451" hidden="1"/>
    <row r="11452" hidden="1"/>
    <row r="11453" hidden="1"/>
    <row r="11454" hidden="1"/>
    <row r="11455" hidden="1"/>
    <row r="11456" hidden="1"/>
    <row r="11457" hidden="1"/>
    <row r="11458" hidden="1"/>
    <row r="11459" hidden="1"/>
    <row r="11460" hidden="1"/>
    <row r="11461" hidden="1"/>
    <row r="11462" hidden="1"/>
    <row r="11463" hidden="1"/>
    <row r="11464" hidden="1"/>
    <row r="11465" hidden="1"/>
    <row r="11466" hidden="1"/>
    <row r="11467" hidden="1"/>
    <row r="11468" hidden="1"/>
    <row r="11469" hidden="1"/>
    <row r="11470" hidden="1"/>
    <row r="11471" hidden="1"/>
    <row r="11472" hidden="1"/>
    <row r="11473" hidden="1"/>
    <row r="11474" hidden="1"/>
    <row r="11475" hidden="1"/>
    <row r="11476" hidden="1"/>
    <row r="11477" hidden="1"/>
    <row r="11478" hidden="1"/>
    <row r="11479" hidden="1"/>
    <row r="11480" hidden="1"/>
    <row r="11481" hidden="1"/>
    <row r="11482" hidden="1"/>
    <row r="11483" hidden="1"/>
    <row r="11484" hidden="1"/>
    <row r="11485" hidden="1"/>
    <row r="11486" hidden="1"/>
    <row r="11487" hidden="1"/>
    <row r="11488" hidden="1"/>
    <row r="11489" hidden="1"/>
    <row r="11490" hidden="1"/>
    <row r="11491" hidden="1"/>
    <row r="11492" hidden="1"/>
    <row r="11493" hidden="1"/>
    <row r="11494" hidden="1"/>
    <row r="11495" hidden="1"/>
    <row r="11496" hidden="1"/>
    <row r="11497" hidden="1"/>
    <row r="11498" hidden="1"/>
    <row r="11499" hidden="1"/>
    <row r="11500" hidden="1"/>
    <row r="11501" hidden="1"/>
    <row r="11502" hidden="1"/>
    <row r="11503" hidden="1"/>
    <row r="11504" hidden="1"/>
    <row r="11505" hidden="1"/>
    <row r="11506" hidden="1"/>
    <row r="11507" hidden="1"/>
    <row r="11508" hidden="1"/>
    <row r="11509" hidden="1"/>
    <row r="11510" hidden="1"/>
    <row r="11511" hidden="1"/>
    <row r="11512" hidden="1"/>
    <row r="11513" hidden="1"/>
    <row r="11514" hidden="1"/>
    <row r="11515" hidden="1"/>
    <row r="11516" hidden="1"/>
    <row r="11517" hidden="1"/>
    <row r="11518" hidden="1"/>
    <row r="11519" hidden="1"/>
    <row r="11520" hidden="1"/>
    <row r="11521" hidden="1"/>
    <row r="11522" hidden="1"/>
    <row r="11523" hidden="1"/>
    <row r="11524" hidden="1"/>
    <row r="11525" hidden="1"/>
    <row r="11526" hidden="1"/>
    <row r="11527" hidden="1"/>
    <row r="11528" hidden="1"/>
    <row r="11529" hidden="1"/>
    <row r="11530" hidden="1"/>
    <row r="11531" hidden="1"/>
    <row r="11532" hidden="1"/>
    <row r="11533" hidden="1"/>
    <row r="11534" hidden="1"/>
    <row r="11535" hidden="1"/>
    <row r="11536" hidden="1"/>
    <row r="11537" hidden="1"/>
    <row r="11538" hidden="1"/>
    <row r="11539" hidden="1"/>
    <row r="11540" hidden="1"/>
    <row r="11541" hidden="1"/>
    <row r="11542" hidden="1"/>
    <row r="11543" hidden="1"/>
    <row r="11544" hidden="1"/>
    <row r="11545" hidden="1"/>
    <row r="11546" hidden="1"/>
    <row r="11547" hidden="1"/>
    <row r="11548" hidden="1"/>
    <row r="11549" hidden="1"/>
    <row r="11550" hidden="1"/>
    <row r="11551" hidden="1"/>
    <row r="11552" hidden="1"/>
    <row r="11553" hidden="1"/>
    <row r="11554" hidden="1"/>
    <row r="11555" hidden="1"/>
    <row r="11556" hidden="1"/>
    <row r="11557" hidden="1"/>
    <row r="11558" hidden="1"/>
    <row r="11559" hidden="1"/>
    <row r="11560" hidden="1"/>
    <row r="11561" hidden="1"/>
    <row r="11562" hidden="1"/>
    <row r="11563" hidden="1"/>
    <row r="11564" hidden="1"/>
    <row r="11565" hidden="1"/>
    <row r="11566" hidden="1"/>
    <row r="11567" hidden="1"/>
    <row r="11568" hidden="1"/>
    <row r="11569" hidden="1"/>
    <row r="11570" hidden="1"/>
    <row r="11571" hidden="1"/>
    <row r="11572" hidden="1"/>
    <row r="11573" hidden="1"/>
    <row r="11574" hidden="1"/>
    <row r="11575" hidden="1"/>
    <row r="11576" hidden="1"/>
    <row r="11577" hidden="1"/>
    <row r="11578" hidden="1"/>
    <row r="11579" hidden="1"/>
    <row r="11580" hidden="1"/>
    <row r="11581" hidden="1"/>
    <row r="11582" hidden="1"/>
    <row r="11583" hidden="1"/>
    <row r="11584" hidden="1"/>
    <row r="11585" hidden="1"/>
    <row r="11586" hidden="1"/>
    <row r="11587" hidden="1"/>
    <row r="11588" hidden="1"/>
    <row r="11589" hidden="1"/>
    <row r="11590" hidden="1"/>
    <row r="11591" hidden="1"/>
    <row r="11592" hidden="1"/>
    <row r="11593" hidden="1"/>
    <row r="11594" hidden="1"/>
    <row r="11595" hidden="1"/>
    <row r="11596" hidden="1"/>
    <row r="11597" hidden="1"/>
    <row r="11598" hidden="1"/>
    <row r="11599" hidden="1"/>
    <row r="11600" hidden="1"/>
    <row r="11601" hidden="1"/>
    <row r="11602" hidden="1"/>
    <row r="11603" hidden="1"/>
    <row r="11604" hidden="1"/>
    <row r="11605" hidden="1"/>
    <row r="11606" hidden="1"/>
    <row r="11607" hidden="1"/>
    <row r="11608" hidden="1"/>
    <row r="11609" hidden="1"/>
    <row r="11610" hidden="1"/>
    <row r="11611" hidden="1"/>
    <row r="11612" hidden="1"/>
    <row r="11613" hidden="1"/>
    <row r="11614" hidden="1"/>
    <row r="11615" hidden="1"/>
    <row r="11616" hidden="1"/>
    <row r="11617" hidden="1"/>
    <row r="11618" hidden="1"/>
    <row r="11619" hidden="1"/>
    <row r="11620" hidden="1"/>
    <row r="11621" hidden="1"/>
    <row r="11622" hidden="1"/>
    <row r="11623" hidden="1"/>
    <row r="11624" hidden="1"/>
    <row r="11625" hidden="1"/>
    <row r="11626" hidden="1"/>
    <row r="11627" hidden="1"/>
    <row r="11628" hidden="1"/>
    <row r="11629" hidden="1"/>
    <row r="11630" hidden="1"/>
    <row r="11631" hidden="1"/>
    <row r="11632" hidden="1"/>
    <row r="11633" hidden="1"/>
    <row r="11634" hidden="1"/>
    <row r="11635" hidden="1"/>
    <row r="11636" hidden="1"/>
    <row r="11637" hidden="1"/>
    <row r="11638" hidden="1"/>
    <row r="11639" hidden="1"/>
    <row r="11640" hidden="1"/>
    <row r="11641" hidden="1"/>
    <row r="11642" hidden="1"/>
    <row r="11643" hidden="1"/>
    <row r="11644" hidden="1"/>
    <row r="11645" hidden="1"/>
    <row r="11646" hidden="1"/>
    <row r="11647" hidden="1"/>
    <row r="11648" hidden="1"/>
    <row r="11649" hidden="1"/>
    <row r="11650" hidden="1"/>
    <row r="11651" hidden="1"/>
    <row r="11652" hidden="1"/>
    <row r="11653" hidden="1"/>
    <row r="11654" hidden="1"/>
    <row r="11655" hidden="1"/>
    <row r="11656" hidden="1"/>
    <row r="11657" hidden="1"/>
    <row r="11658" hidden="1"/>
    <row r="11659" hidden="1"/>
    <row r="11660" hidden="1"/>
    <row r="11661" hidden="1"/>
    <row r="11662" hidden="1"/>
    <row r="11663" hidden="1"/>
    <row r="11664" hidden="1"/>
    <row r="11665" hidden="1"/>
    <row r="11666" hidden="1"/>
    <row r="11667" hidden="1"/>
    <row r="11668" hidden="1"/>
    <row r="11669" hidden="1"/>
    <row r="11670" hidden="1"/>
    <row r="11671" hidden="1"/>
    <row r="11672" hidden="1"/>
    <row r="11673" hidden="1"/>
    <row r="11674" hidden="1"/>
    <row r="11675" hidden="1"/>
    <row r="11676" hidden="1"/>
    <row r="11677" hidden="1"/>
    <row r="11678" hidden="1"/>
    <row r="11679" hidden="1"/>
    <row r="11680" hidden="1"/>
    <row r="11681" hidden="1"/>
    <row r="11682" hidden="1"/>
    <row r="11683" hidden="1"/>
    <row r="11684" hidden="1"/>
    <row r="11685" hidden="1"/>
    <row r="11686" hidden="1"/>
    <row r="11687" hidden="1"/>
    <row r="11688" hidden="1"/>
    <row r="11689" hidden="1"/>
    <row r="11690" hidden="1"/>
    <row r="11691" hidden="1"/>
    <row r="11692" hidden="1"/>
    <row r="11693" hidden="1"/>
    <row r="11694" hidden="1"/>
    <row r="11695" hidden="1"/>
    <row r="11696" hidden="1"/>
    <row r="11697" hidden="1"/>
    <row r="11698" hidden="1"/>
    <row r="11699" hidden="1"/>
    <row r="11700" hidden="1"/>
    <row r="11701" hidden="1"/>
    <row r="11702" hidden="1"/>
    <row r="11703" hidden="1"/>
    <row r="11704" hidden="1"/>
    <row r="11705" hidden="1"/>
    <row r="11706" hidden="1"/>
    <row r="11707" hidden="1"/>
    <row r="11708" hidden="1"/>
    <row r="11709" hidden="1"/>
    <row r="11710" hidden="1"/>
    <row r="11711" hidden="1"/>
    <row r="11712" hidden="1"/>
    <row r="11713" hidden="1"/>
    <row r="11714" hidden="1"/>
    <row r="11715" hidden="1"/>
    <row r="11716" hidden="1"/>
    <row r="11717" hidden="1"/>
    <row r="11718" hidden="1"/>
    <row r="11719" hidden="1"/>
    <row r="11720" hidden="1"/>
    <row r="11721" hidden="1"/>
    <row r="11722" hidden="1"/>
    <row r="11723" hidden="1"/>
    <row r="11724" hidden="1"/>
    <row r="11725" hidden="1"/>
    <row r="11726" hidden="1"/>
    <row r="11727" hidden="1"/>
    <row r="11728" hidden="1"/>
    <row r="11729" hidden="1"/>
    <row r="11730" hidden="1"/>
    <row r="11731" hidden="1"/>
    <row r="11732" hidden="1"/>
    <row r="11733" hidden="1"/>
    <row r="11734" hidden="1"/>
    <row r="11735" hidden="1"/>
    <row r="11736" hidden="1"/>
    <row r="11737" hidden="1"/>
    <row r="11738" hidden="1"/>
    <row r="11739" hidden="1"/>
    <row r="11740" hidden="1"/>
    <row r="11741" hidden="1"/>
    <row r="11742" hidden="1"/>
    <row r="11743" hidden="1"/>
    <row r="11744" hidden="1"/>
    <row r="11745" hidden="1"/>
    <row r="11746" hidden="1"/>
    <row r="11747" hidden="1"/>
    <row r="11748" hidden="1"/>
    <row r="11749" hidden="1"/>
    <row r="11750" hidden="1"/>
    <row r="11751" hidden="1"/>
    <row r="11752" hidden="1"/>
    <row r="11753" hidden="1"/>
    <row r="11754" hidden="1"/>
    <row r="11755" hidden="1"/>
    <row r="11756" hidden="1"/>
    <row r="11757" hidden="1"/>
    <row r="11758" hidden="1"/>
    <row r="11759" hidden="1"/>
    <row r="11760" hidden="1"/>
    <row r="11761" hidden="1"/>
    <row r="11762" hidden="1"/>
    <row r="11763" hidden="1"/>
    <row r="11764" hidden="1"/>
    <row r="11765" hidden="1"/>
    <row r="11766" hidden="1"/>
    <row r="11767" hidden="1"/>
    <row r="11768" hidden="1"/>
    <row r="11769" hidden="1"/>
    <row r="11770" hidden="1"/>
    <row r="11771" hidden="1"/>
    <row r="11772" hidden="1"/>
    <row r="11773" hidden="1"/>
    <row r="11774" hidden="1"/>
    <row r="11775" hidden="1"/>
    <row r="11776" hidden="1"/>
    <row r="11777" hidden="1"/>
    <row r="11778" hidden="1"/>
    <row r="11779" hidden="1"/>
    <row r="11780" hidden="1"/>
    <row r="11781" hidden="1"/>
    <row r="11782" hidden="1"/>
    <row r="11783" hidden="1"/>
    <row r="11784" hidden="1"/>
    <row r="11785" hidden="1"/>
    <row r="11786" hidden="1"/>
    <row r="11787" hidden="1"/>
    <row r="11788" hidden="1"/>
    <row r="11789" hidden="1"/>
    <row r="11790" hidden="1"/>
    <row r="11791" hidden="1"/>
    <row r="11792" hidden="1"/>
    <row r="11793" hidden="1"/>
    <row r="11794" hidden="1"/>
    <row r="11795" hidden="1"/>
    <row r="11796" hidden="1"/>
    <row r="11797" hidden="1"/>
    <row r="11798" hidden="1"/>
    <row r="11799" hidden="1"/>
    <row r="11800" hidden="1"/>
    <row r="11801" hidden="1"/>
    <row r="11802" hidden="1"/>
    <row r="11803" hidden="1"/>
    <row r="11804" hidden="1"/>
    <row r="11805" hidden="1"/>
    <row r="11806" hidden="1"/>
    <row r="11807" hidden="1"/>
    <row r="11808" hidden="1"/>
    <row r="11809" hidden="1"/>
    <row r="11810" hidden="1"/>
    <row r="11811" hidden="1"/>
    <row r="11812" hidden="1"/>
    <row r="11813" hidden="1"/>
    <row r="11814" hidden="1"/>
    <row r="11815" hidden="1"/>
    <row r="11816" hidden="1"/>
    <row r="11817" hidden="1"/>
    <row r="11818" hidden="1"/>
    <row r="11819" hidden="1"/>
    <row r="11820" hidden="1"/>
    <row r="11821" hidden="1"/>
    <row r="11822" hidden="1"/>
    <row r="11823" hidden="1"/>
    <row r="11824" hidden="1"/>
    <row r="11825" hidden="1"/>
    <row r="11826" hidden="1"/>
    <row r="11827" hidden="1"/>
    <row r="11828" hidden="1"/>
    <row r="11829" hidden="1"/>
    <row r="11830" hidden="1"/>
    <row r="11831" hidden="1"/>
    <row r="11832" hidden="1"/>
    <row r="11833" hidden="1"/>
    <row r="11834" hidden="1"/>
    <row r="11835" hidden="1"/>
    <row r="11836" hidden="1"/>
    <row r="11837" hidden="1"/>
    <row r="11838" hidden="1"/>
    <row r="11839" hidden="1"/>
    <row r="11840" hidden="1"/>
    <row r="11841" hidden="1"/>
    <row r="11842" hidden="1"/>
    <row r="11843" hidden="1"/>
    <row r="11844" hidden="1"/>
    <row r="11845" hidden="1"/>
    <row r="11846" hidden="1"/>
    <row r="11847" hidden="1"/>
    <row r="11848" hidden="1"/>
    <row r="11849" hidden="1"/>
    <row r="11850" hidden="1"/>
    <row r="11851" hidden="1"/>
    <row r="11852" hidden="1"/>
    <row r="11853" hidden="1"/>
    <row r="11854" hidden="1"/>
    <row r="11855" hidden="1"/>
    <row r="11856" hidden="1"/>
    <row r="11857" hidden="1"/>
    <row r="11858" hidden="1"/>
    <row r="11859" hidden="1"/>
    <row r="11860" hidden="1"/>
    <row r="11861" hidden="1"/>
    <row r="11862" hidden="1"/>
    <row r="11863" hidden="1"/>
    <row r="11864" hidden="1"/>
    <row r="11865" hidden="1"/>
    <row r="11866" hidden="1"/>
    <row r="11867" hidden="1"/>
    <row r="11868" hidden="1"/>
    <row r="11869" hidden="1"/>
    <row r="11870" hidden="1"/>
    <row r="11871" hidden="1"/>
    <row r="11872" hidden="1"/>
    <row r="11873" hidden="1"/>
    <row r="11874" hidden="1"/>
    <row r="11875" hidden="1"/>
    <row r="11876" hidden="1"/>
    <row r="11877" hidden="1"/>
    <row r="11878" hidden="1"/>
    <row r="11879" hidden="1"/>
    <row r="11880" hidden="1"/>
    <row r="11881" hidden="1"/>
    <row r="11882" hidden="1"/>
    <row r="11883" hidden="1"/>
    <row r="11884" hidden="1"/>
    <row r="11885" hidden="1"/>
    <row r="11886" hidden="1"/>
    <row r="11887" hidden="1"/>
    <row r="11888" hidden="1"/>
    <row r="11889" hidden="1"/>
    <row r="11890" hidden="1"/>
    <row r="11891" hidden="1"/>
    <row r="11892" hidden="1"/>
    <row r="11893" hidden="1"/>
    <row r="11894" hidden="1"/>
    <row r="11895" hidden="1"/>
    <row r="11896" hidden="1"/>
    <row r="11897" hidden="1"/>
    <row r="11898" hidden="1"/>
    <row r="11899" hidden="1"/>
    <row r="11900" hidden="1"/>
    <row r="11901" hidden="1"/>
    <row r="11902" hidden="1"/>
    <row r="11903" hidden="1"/>
    <row r="11904" hidden="1"/>
    <row r="11905" hidden="1"/>
    <row r="11906" hidden="1"/>
    <row r="11907" hidden="1"/>
    <row r="11908" hidden="1"/>
    <row r="11909" hidden="1"/>
    <row r="11910" hidden="1"/>
    <row r="11911" hidden="1"/>
    <row r="11912" hidden="1"/>
    <row r="11913" hidden="1"/>
    <row r="11914" hidden="1"/>
    <row r="11915" hidden="1"/>
    <row r="11916" hidden="1"/>
    <row r="11917" hidden="1"/>
    <row r="11918" hidden="1"/>
    <row r="11919" hidden="1"/>
    <row r="11920" hidden="1"/>
    <row r="11921" hidden="1"/>
    <row r="11922" hidden="1"/>
    <row r="11923" hidden="1"/>
    <row r="11924" hidden="1"/>
    <row r="11925" hidden="1"/>
    <row r="11926" hidden="1"/>
    <row r="11927" hidden="1"/>
    <row r="11928" hidden="1"/>
    <row r="11929" hidden="1"/>
    <row r="11930" hidden="1"/>
    <row r="11931" hidden="1"/>
    <row r="11932" hidden="1"/>
    <row r="11933" hidden="1"/>
    <row r="11934" hidden="1"/>
    <row r="11935" hidden="1"/>
    <row r="11936" hidden="1"/>
    <row r="11937" hidden="1"/>
    <row r="11938" hidden="1"/>
    <row r="11939" hidden="1"/>
    <row r="11940" hidden="1"/>
    <row r="11941" hidden="1"/>
    <row r="11942" hidden="1"/>
    <row r="11943" hidden="1"/>
    <row r="11944" hidden="1"/>
    <row r="11945" hidden="1"/>
    <row r="11946" hidden="1"/>
    <row r="11947" hidden="1"/>
    <row r="11948" hidden="1"/>
    <row r="11949" hidden="1"/>
    <row r="11950" hidden="1"/>
    <row r="11951" hidden="1"/>
    <row r="11952" hidden="1"/>
    <row r="11953" hidden="1"/>
    <row r="11954" hidden="1"/>
    <row r="11955" hidden="1"/>
    <row r="11956" hidden="1"/>
    <row r="11957" hidden="1"/>
    <row r="11958" hidden="1"/>
    <row r="11959" hidden="1"/>
    <row r="11960" hidden="1"/>
    <row r="11961" hidden="1"/>
    <row r="11962" hidden="1"/>
    <row r="11963" hidden="1"/>
    <row r="11964" hidden="1"/>
    <row r="11965" hidden="1"/>
    <row r="11966" hidden="1"/>
    <row r="11967" hidden="1"/>
    <row r="11968" hidden="1"/>
    <row r="11969" hidden="1"/>
    <row r="11970" hidden="1"/>
    <row r="11971" hidden="1"/>
    <row r="11972" hidden="1"/>
    <row r="11973" hidden="1"/>
    <row r="11974" hidden="1"/>
    <row r="11975" hidden="1"/>
    <row r="11976" hidden="1"/>
    <row r="11977" hidden="1"/>
    <row r="11978" hidden="1"/>
    <row r="11979" hidden="1"/>
    <row r="11980" hidden="1"/>
    <row r="11981" hidden="1"/>
    <row r="11982" hidden="1"/>
    <row r="11983" hidden="1"/>
    <row r="11984" hidden="1"/>
    <row r="11985" hidden="1"/>
    <row r="11986" hidden="1"/>
    <row r="11987" hidden="1"/>
    <row r="11988" hidden="1"/>
    <row r="11989" hidden="1"/>
    <row r="11990" hidden="1"/>
    <row r="11991" hidden="1"/>
    <row r="11992" hidden="1"/>
    <row r="11993" hidden="1"/>
    <row r="11994" hidden="1"/>
    <row r="11995" hidden="1"/>
    <row r="11996" hidden="1"/>
    <row r="11997" hidden="1"/>
    <row r="11998" hidden="1"/>
    <row r="11999" hidden="1"/>
    <row r="12000" hidden="1"/>
    <row r="12001" hidden="1"/>
    <row r="12002" hidden="1"/>
    <row r="12003" hidden="1"/>
    <row r="12004" hidden="1"/>
    <row r="12005" hidden="1"/>
    <row r="12006" hidden="1"/>
    <row r="12007" hidden="1"/>
    <row r="12008" hidden="1"/>
    <row r="12009" hidden="1"/>
    <row r="12010" hidden="1"/>
    <row r="12011" hidden="1"/>
    <row r="12012" hidden="1"/>
    <row r="12013" hidden="1"/>
    <row r="12014" hidden="1"/>
    <row r="12015" hidden="1"/>
    <row r="12016" hidden="1"/>
    <row r="12017" hidden="1"/>
    <row r="12018" hidden="1"/>
    <row r="12019" hidden="1"/>
    <row r="12020" hidden="1"/>
    <row r="12021" hidden="1"/>
    <row r="12022" hidden="1"/>
    <row r="12023" hidden="1"/>
    <row r="12024" hidden="1"/>
    <row r="12025" hidden="1"/>
    <row r="12026" hidden="1"/>
    <row r="12027" hidden="1"/>
    <row r="12028" hidden="1"/>
    <row r="12029" hidden="1"/>
    <row r="12030" hidden="1"/>
    <row r="12031" hidden="1"/>
    <row r="12032" hidden="1"/>
    <row r="12033" hidden="1"/>
    <row r="12034" hidden="1"/>
    <row r="12035" hidden="1"/>
    <row r="12036" hidden="1"/>
    <row r="12037" hidden="1"/>
    <row r="12038" hidden="1"/>
    <row r="12039" hidden="1"/>
    <row r="12040" hidden="1"/>
    <row r="12041" hidden="1"/>
    <row r="12042" hidden="1"/>
    <row r="12043" hidden="1"/>
    <row r="12044" hidden="1"/>
    <row r="12045" hidden="1"/>
    <row r="12046" hidden="1"/>
    <row r="12047" hidden="1"/>
    <row r="12048" hidden="1"/>
    <row r="12049" hidden="1"/>
    <row r="12050" hidden="1"/>
    <row r="12051" hidden="1"/>
    <row r="12052" hidden="1"/>
    <row r="12053" hidden="1"/>
    <row r="12054" hidden="1"/>
    <row r="12055" hidden="1"/>
    <row r="12056" hidden="1"/>
    <row r="12057" hidden="1"/>
    <row r="12058" hidden="1"/>
    <row r="12059" hidden="1"/>
    <row r="12060" hidden="1"/>
    <row r="12061" hidden="1"/>
    <row r="12062" hidden="1"/>
    <row r="12063" hidden="1"/>
    <row r="12064" hidden="1"/>
    <row r="12065" hidden="1"/>
    <row r="12066" hidden="1"/>
    <row r="12067" hidden="1"/>
    <row r="12068" hidden="1"/>
    <row r="12069" hidden="1"/>
    <row r="12070" hidden="1"/>
    <row r="12071" hidden="1"/>
    <row r="12072" hidden="1"/>
    <row r="12073" hidden="1"/>
    <row r="12074" hidden="1"/>
    <row r="12075" hidden="1"/>
    <row r="12076" hidden="1"/>
    <row r="12077" hidden="1"/>
    <row r="12078" hidden="1"/>
    <row r="12079" hidden="1"/>
    <row r="12080" hidden="1"/>
    <row r="12081" hidden="1"/>
    <row r="12082" hidden="1"/>
    <row r="12083" hidden="1"/>
    <row r="12084" hidden="1"/>
    <row r="12085" hidden="1"/>
    <row r="12086" hidden="1"/>
    <row r="12087" hidden="1"/>
    <row r="12088" hidden="1"/>
    <row r="12089" hidden="1"/>
    <row r="12090" hidden="1"/>
    <row r="12091" hidden="1"/>
    <row r="12092" hidden="1"/>
    <row r="12093" hidden="1"/>
    <row r="12094" hidden="1"/>
    <row r="12095" hidden="1"/>
    <row r="12096" hidden="1"/>
    <row r="12097" hidden="1"/>
    <row r="12098" hidden="1"/>
    <row r="12099" hidden="1"/>
    <row r="12100" hidden="1"/>
    <row r="12101" hidden="1"/>
    <row r="12102" hidden="1"/>
    <row r="12103" hidden="1"/>
    <row r="12104" hidden="1"/>
    <row r="12105" hidden="1"/>
    <row r="12106" hidden="1"/>
    <row r="12107" hidden="1"/>
    <row r="12108" hidden="1"/>
    <row r="12109" hidden="1"/>
    <row r="12110" hidden="1"/>
    <row r="12111" hidden="1"/>
    <row r="12112" hidden="1"/>
    <row r="12113" hidden="1"/>
    <row r="12114" hidden="1"/>
    <row r="12115" hidden="1"/>
    <row r="12116" hidden="1"/>
    <row r="12117" hidden="1"/>
    <row r="12118" hidden="1"/>
    <row r="12119" hidden="1"/>
    <row r="12120" hidden="1"/>
    <row r="12121" hidden="1"/>
    <row r="12122" hidden="1"/>
    <row r="12123" hidden="1"/>
    <row r="12124" hidden="1"/>
    <row r="12125" hidden="1"/>
    <row r="12126" hidden="1"/>
    <row r="12127" hidden="1"/>
    <row r="12128" hidden="1"/>
    <row r="12129" hidden="1"/>
    <row r="12130" hidden="1"/>
    <row r="12131" hidden="1"/>
    <row r="12132" hidden="1"/>
    <row r="12133" hidden="1"/>
    <row r="12134" hidden="1"/>
    <row r="12135" hidden="1"/>
    <row r="12136" hidden="1"/>
    <row r="12137" hidden="1"/>
    <row r="12138" hidden="1"/>
    <row r="12139" hidden="1"/>
    <row r="12140" hidden="1"/>
    <row r="12141" hidden="1"/>
    <row r="12142" hidden="1"/>
    <row r="12143" hidden="1"/>
    <row r="12144" hidden="1"/>
    <row r="12145" hidden="1"/>
    <row r="12146" hidden="1"/>
    <row r="12147" hidden="1"/>
    <row r="12148" hidden="1"/>
    <row r="12149" hidden="1"/>
    <row r="12150" hidden="1"/>
    <row r="12151" hidden="1"/>
    <row r="12152" hidden="1"/>
    <row r="12153" hidden="1"/>
    <row r="12154" hidden="1"/>
    <row r="12155" hidden="1"/>
    <row r="12156" hidden="1"/>
    <row r="12157" hidden="1"/>
    <row r="12158" hidden="1"/>
    <row r="12159" hidden="1"/>
    <row r="12160" hidden="1"/>
    <row r="12161" hidden="1"/>
    <row r="12162" hidden="1"/>
    <row r="12163" hidden="1"/>
    <row r="12164" hidden="1"/>
    <row r="12165" hidden="1"/>
    <row r="12166" hidden="1"/>
    <row r="12167" hidden="1"/>
    <row r="12168" hidden="1"/>
    <row r="12169" hidden="1"/>
    <row r="12170" hidden="1"/>
    <row r="12171" hidden="1"/>
    <row r="12172" hidden="1"/>
    <row r="12173" hidden="1"/>
    <row r="12174" hidden="1"/>
    <row r="12175" hidden="1"/>
    <row r="12176" hidden="1"/>
    <row r="12177" hidden="1"/>
    <row r="12178" hidden="1"/>
    <row r="12179" hidden="1"/>
    <row r="12180" hidden="1"/>
    <row r="12181" hidden="1"/>
    <row r="12182" hidden="1"/>
    <row r="12183" hidden="1"/>
    <row r="12184" hidden="1"/>
    <row r="12185" hidden="1"/>
    <row r="12186" hidden="1"/>
    <row r="12187" hidden="1"/>
    <row r="12188" hidden="1"/>
    <row r="12189" hidden="1"/>
    <row r="12190" hidden="1"/>
    <row r="12191" hidden="1"/>
    <row r="12192" hidden="1"/>
    <row r="12193" hidden="1"/>
    <row r="12194" hidden="1"/>
    <row r="12195" hidden="1"/>
    <row r="12196" hidden="1"/>
    <row r="12197" hidden="1"/>
    <row r="12198" hidden="1"/>
    <row r="12199" hidden="1"/>
    <row r="12200" hidden="1"/>
    <row r="12201" hidden="1"/>
    <row r="12202" hidden="1"/>
    <row r="12203" hidden="1"/>
    <row r="12204" hidden="1"/>
    <row r="12205" hidden="1"/>
    <row r="12206" hidden="1"/>
    <row r="12207" hidden="1"/>
    <row r="12208" hidden="1"/>
    <row r="12209" hidden="1"/>
    <row r="12210" hidden="1"/>
    <row r="12211" hidden="1"/>
    <row r="12212" hidden="1"/>
    <row r="12213" hidden="1"/>
    <row r="12214" hidden="1"/>
    <row r="12215" hidden="1"/>
    <row r="12216" hidden="1"/>
    <row r="12217" hidden="1"/>
    <row r="12218" hidden="1"/>
    <row r="12219" hidden="1"/>
    <row r="12220" hidden="1"/>
    <row r="12221" hidden="1"/>
    <row r="12222" hidden="1"/>
    <row r="12223" hidden="1"/>
    <row r="12224" hidden="1"/>
    <row r="12225" hidden="1"/>
    <row r="12226" hidden="1"/>
    <row r="12227" hidden="1"/>
    <row r="12228" hidden="1"/>
    <row r="12229" hidden="1"/>
    <row r="12230" hidden="1"/>
    <row r="12231" hidden="1"/>
    <row r="12232" hidden="1"/>
    <row r="12233" hidden="1"/>
    <row r="12234" hidden="1"/>
    <row r="12235" hidden="1"/>
    <row r="12236" hidden="1"/>
    <row r="12237" hidden="1"/>
    <row r="12238" hidden="1"/>
    <row r="12239" hidden="1"/>
    <row r="12240" hidden="1"/>
    <row r="12241" hidden="1"/>
    <row r="12242" hidden="1"/>
    <row r="12243" hidden="1"/>
    <row r="12244" hidden="1"/>
    <row r="12245" hidden="1"/>
    <row r="12246" hidden="1"/>
    <row r="12247" hidden="1"/>
    <row r="12248" hidden="1"/>
    <row r="12249" hidden="1"/>
    <row r="12250" hidden="1"/>
    <row r="12251" hidden="1"/>
    <row r="12252" hidden="1"/>
    <row r="12253" hidden="1"/>
    <row r="12254" hidden="1"/>
    <row r="12255" hidden="1"/>
    <row r="12256" hidden="1"/>
    <row r="12257" hidden="1"/>
    <row r="12258" hidden="1"/>
    <row r="12259" hidden="1"/>
    <row r="12260" hidden="1"/>
    <row r="12261" hidden="1"/>
    <row r="12262" hidden="1"/>
    <row r="12263" hidden="1"/>
    <row r="12264" hidden="1"/>
    <row r="12265" hidden="1"/>
    <row r="12266" hidden="1"/>
    <row r="12267" hidden="1"/>
    <row r="12268" hidden="1"/>
    <row r="12269" hidden="1"/>
    <row r="12270" hidden="1"/>
    <row r="12271" hidden="1"/>
    <row r="12272" hidden="1"/>
    <row r="12273" hidden="1"/>
    <row r="12274" hidden="1"/>
    <row r="12275" hidden="1"/>
    <row r="12276" hidden="1"/>
    <row r="12277" hidden="1"/>
    <row r="12278" hidden="1"/>
    <row r="12279" hidden="1"/>
    <row r="12280" hidden="1"/>
    <row r="12281" hidden="1"/>
    <row r="12282" hidden="1"/>
    <row r="12283" hidden="1"/>
    <row r="12284" hidden="1"/>
    <row r="12285" hidden="1"/>
    <row r="12286" hidden="1"/>
    <row r="12287" hidden="1"/>
    <row r="12288" hidden="1"/>
    <row r="12289" hidden="1"/>
    <row r="12290" hidden="1"/>
    <row r="12291" hidden="1"/>
    <row r="12292" hidden="1"/>
    <row r="12293" hidden="1"/>
    <row r="12294" hidden="1"/>
    <row r="12295" hidden="1"/>
    <row r="12296" hidden="1"/>
    <row r="12297" hidden="1"/>
    <row r="12298" hidden="1"/>
    <row r="12299" hidden="1"/>
    <row r="12300" hidden="1"/>
    <row r="12301" hidden="1"/>
    <row r="12302" hidden="1"/>
    <row r="12303" hidden="1"/>
    <row r="12304" hidden="1"/>
    <row r="12305" hidden="1"/>
    <row r="12306" hidden="1"/>
    <row r="12307" hidden="1"/>
    <row r="12308" hidden="1"/>
    <row r="12309" hidden="1"/>
    <row r="12310" hidden="1"/>
    <row r="12311" hidden="1"/>
    <row r="12312" hidden="1"/>
    <row r="12313" hidden="1"/>
    <row r="12314" hidden="1"/>
    <row r="12315" hidden="1"/>
    <row r="12316" hidden="1"/>
    <row r="12317" hidden="1"/>
    <row r="12318" hidden="1"/>
    <row r="12319" hidden="1"/>
    <row r="12320" hidden="1"/>
    <row r="12321" hidden="1"/>
    <row r="12322" hidden="1"/>
    <row r="12323" hidden="1"/>
    <row r="12324" hidden="1"/>
    <row r="12325" hidden="1"/>
    <row r="12326" hidden="1"/>
    <row r="12327" hidden="1"/>
    <row r="12328" hidden="1"/>
    <row r="12329" hidden="1"/>
    <row r="12330" hidden="1"/>
    <row r="12331" hidden="1"/>
    <row r="12332" hidden="1"/>
    <row r="12333" hidden="1"/>
    <row r="12334" hidden="1"/>
    <row r="12335" hidden="1"/>
    <row r="12336" hidden="1"/>
    <row r="12337" hidden="1"/>
    <row r="12338" hidden="1"/>
    <row r="12339" hidden="1"/>
    <row r="12340" hidden="1"/>
    <row r="12341" hidden="1"/>
    <row r="12342" hidden="1"/>
    <row r="12343" hidden="1"/>
    <row r="12344" hidden="1"/>
    <row r="12345" hidden="1"/>
    <row r="12346" hidden="1"/>
    <row r="12347" hidden="1"/>
    <row r="12348" hidden="1"/>
    <row r="12349" hidden="1"/>
    <row r="12350" hidden="1"/>
    <row r="12351" hidden="1"/>
    <row r="12352" hidden="1"/>
    <row r="12353" hidden="1"/>
    <row r="12354" hidden="1"/>
    <row r="12355" hidden="1"/>
    <row r="12356" hidden="1"/>
    <row r="12357" hidden="1"/>
    <row r="12358" hidden="1"/>
    <row r="12359" hidden="1"/>
    <row r="12360" hidden="1"/>
    <row r="12361" hidden="1"/>
    <row r="12362" hidden="1"/>
    <row r="12363" hidden="1"/>
    <row r="12364" hidden="1"/>
    <row r="12365" hidden="1"/>
    <row r="12366" hidden="1"/>
    <row r="12367" hidden="1"/>
    <row r="12368" hidden="1"/>
    <row r="12369" hidden="1"/>
    <row r="12370" hidden="1"/>
    <row r="12371" hidden="1"/>
    <row r="12372" hidden="1"/>
    <row r="12373" hidden="1"/>
    <row r="12374" hidden="1"/>
    <row r="12375" hidden="1"/>
    <row r="12376" hidden="1"/>
    <row r="12377" hidden="1"/>
    <row r="12378" hidden="1"/>
    <row r="12379" hidden="1"/>
    <row r="12380" hidden="1"/>
    <row r="12381" hidden="1"/>
    <row r="12382" hidden="1"/>
    <row r="12383" hidden="1"/>
    <row r="12384" hidden="1"/>
    <row r="12385" hidden="1"/>
    <row r="12386" hidden="1"/>
    <row r="12387" hidden="1"/>
    <row r="12388" hidden="1"/>
    <row r="12389" hidden="1"/>
    <row r="12390" hidden="1"/>
    <row r="12391" hidden="1"/>
    <row r="12392" hidden="1"/>
    <row r="12393" hidden="1"/>
    <row r="12394" hidden="1"/>
    <row r="12395" hidden="1"/>
    <row r="12396" hidden="1"/>
    <row r="12397" hidden="1"/>
    <row r="12398" hidden="1"/>
    <row r="12399" hidden="1"/>
    <row r="12400" hidden="1"/>
    <row r="12401" hidden="1"/>
    <row r="12402" hidden="1"/>
    <row r="12403" hidden="1"/>
    <row r="12404" hidden="1"/>
    <row r="12405" hidden="1"/>
    <row r="12406" hidden="1"/>
    <row r="12407" hidden="1"/>
    <row r="12408" hidden="1"/>
    <row r="12409" hidden="1"/>
    <row r="12410" hidden="1"/>
    <row r="12411" hidden="1"/>
    <row r="12412" hidden="1"/>
    <row r="12413" hidden="1"/>
    <row r="12414" hidden="1"/>
    <row r="12415" hidden="1"/>
    <row r="12416" hidden="1"/>
    <row r="12417" hidden="1"/>
    <row r="12418" hidden="1"/>
    <row r="12419" hidden="1"/>
    <row r="12420" hidden="1"/>
    <row r="12421" hidden="1"/>
    <row r="12422" hidden="1"/>
    <row r="12423" hidden="1"/>
    <row r="12424" hidden="1"/>
    <row r="12425" hidden="1"/>
    <row r="12426" hidden="1"/>
    <row r="12427" hidden="1"/>
    <row r="12428" hidden="1"/>
    <row r="12429" hidden="1"/>
    <row r="12430" hidden="1"/>
    <row r="12431" hidden="1"/>
    <row r="12432" hidden="1"/>
    <row r="12433" hidden="1"/>
    <row r="12434" hidden="1"/>
    <row r="12435" hidden="1"/>
    <row r="12436" hidden="1"/>
    <row r="12437" hidden="1"/>
    <row r="12438" hidden="1"/>
    <row r="12439" hidden="1"/>
    <row r="12440" hidden="1"/>
    <row r="12441" hidden="1"/>
    <row r="12442" hidden="1"/>
    <row r="12443" hidden="1"/>
    <row r="12444" hidden="1"/>
    <row r="12445" hidden="1"/>
    <row r="12446" hidden="1"/>
    <row r="12447" hidden="1"/>
    <row r="12448" hidden="1"/>
    <row r="12449" hidden="1"/>
    <row r="12450" hidden="1"/>
    <row r="12451" hidden="1"/>
    <row r="12452" hidden="1"/>
    <row r="12453" hidden="1"/>
    <row r="12454" hidden="1"/>
    <row r="12455" hidden="1"/>
    <row r="12456" hidden="1"/>
    <row r="12457" hidden="1"/>
    <row r="12458" hidden="1"/>
    <row r="12459" hidden="1"/>
    <row r="12460" hidden="1"/>
    <row r="12461" hidden="1"/>
    <row r="12462" hidden="1"/>
    <row r="12463" hidden="1"/>
    <row r="12464" hidden="1"/>
    <row r="12465" hidden="1"/>
    <row r="12466" hidden="1"/>
    <row r="12467" hidden="1"/>
    <row r="12468" hidden="1"/>
    <row r="12469" hidden="1"/>
    <row r="12470" hidden="1"/>
    <row r="12471" hidden="1"/>
    <row r="12472" hidden="1"/>
    <row r="12473" hidden="1"/>
    <row r="12474" hidden="1"/>
    <row r="12475" hidden="1"/>
    <row r="12476" hidden="1"/>
    <row r="12477" hidden="1"/>
    <row r="12478" hidden="1"/>
    <row r="12479" hidden="1"/>
    <row r="12480" hidden="1"/>
    <row r="12481" hidden="1"/>
    <row r="12482" hidden="1"/>
    <row r="12483" hidden="1"/>
    <row r="12484" hidden="1"/>
    <row r="12485" hidden="1"/>
    <row r="12486" hidden="1"/>
    <row r="12487" hidden="1"/>
    <row r="12488" hidden="1"/>
    <row r="12489" hidden="1"/>
    <row r="12490" hidden="1"/>
    <row r="12491" hidden="1"/>
    <row r="12492" hidden="1"/>
    <row r="12493" hidden="1"/>
    <row r="12494" hidden="1"/>
    <row r="12495" hidden="1"/>
    <row r="12496" hidden="1"/>
    <row r="12497" hidden="1"/>
    <row r="12498" hidden="1"/>
    <row r="12499" hidden="1"/>
    <row r="12500" hidden="1"/>
    <row r="12501" hidden="1"/>
    <row r="12502" hidden="1"/>
    <row r="12503" hidden="1"/>
    <row r="12504" hidden="1"/>
    <row r="12505" hidden="1"/>
    <row r="12506" hidden="1"/>
    <row r="12507" hidden="1"/>
    <row r="12508" hidden="1"/>
    <row r="12509" hidden="1"/>
    <row r="12510" hidden="1"/>
    <row r="12511" hidden="1"/>
    <row r="12512" hidden="1"/>
    <row r="12513" hidden="1"/>
    <row r="12514" hidden="1"/>
    <row r="12515" hidden="1"/>
    <row r="12516" hidden="1"/>
    <row r="12517" hidden="1"/>
    <row r="12518" hidden="1"/>
    <row r="12519" hidden="1"/>
    <row r="12520" hidden="1"/>
    <row r="12521" hidden="1"/>
    <row r="12522" hidden="1"/>
    <row r="12523" hidden="1"/>
    <row r="12524" hidden="1"/>
    <row r="12525" hidden="1"/>
    <row r="12526" hidden="1"/>
    <row r="12527" hidden="1"/>
    <row r="12528" hidden="1"/>
    <row r="12529" hidden="1"/>
    <row r="12530" hidden="1"/>
    <row r="12531" hidden="1"/>
    <row r="12532" hidden="1"/>
    <row r="12533" hidden="1"/>
    <row r="12534" hidden="1"/>
    <row r="12535" hidden="1"/>
    <row r="12536" hidden="1"/>
    <row r="12537" hidden="1"/>
    <row r="12538" hidden="1"/>
    <row r="12539" hidden="1"/>
    <row r="12540" hidden="1"/>
    <row r="12541" hidden="1"/>
    <row r="12542" hidden="1"/>
    <row r="12543" hidden="1"/>
    <row r="12544" hidden="1"/>
    <row r="12545" hidden="1"/>
    <row r="12546" hidden="1"/>
    <row r="12547" hidden="1"/>
    <row r="12548" hidden="1"/>
    <row r="12549" hidden="1"/>
    <row r="12550" hidden="1"/>
    <row r="12551" hidden="1"/>
    <row r="12552" hidden="1"/>
    <row r="12553" hidden="1"/>
    <row r="12554" hidden="1"/>
    <row r="12555" hidden="1"/>
    <row r="12556" hidden="1"/>
    <row r="12557" hidden="1"/>
    <row r="12558" hidden="1"/>
    <row r="12559" hidden="1"/>
    <row r="12560" hidden="1"/>
    <row r="12561" hidden="1"/>
    <row r="12562" hidden="1"/>
    <row r="12563" hidden="1"/>
    <row r="12564" hidden="1"/>
    <row r="12565" hidden="1"/>
    <row r="12566" hidden="1"/>
    <row r="12567" hidden="1"/>
    <row r="12568" hidden="1"/>
    <row r="12569" hidden="1"/>
    <row r="12570" hidden="1"/>
    <row r="12571" hidden="1"/>
    <row r="12572" hidden="1"/>
    <row r="12573" hidden="1"/>
    <row r="12574" hidden="1"/>
    <row r="12575" hidden="1"/>
    <row r="12576" hidden="1"/>
    <row r="12577" hidden="1"/>
    <row r="12578" hidden="1"/>
    <row r="12579" hidden="1"/>
    <row r="12580" hidden="1"/>
    <row r="12581" hidden="1"/>
    <row r="12582" hidden="1"/>
    <row r="12583" hidden="1"/>
    <row r="12584" hidden="1"/>
    <row r="12585" hidden="1"/>
    <row r="12586" hidden="1"/>
    <row r="12587" hidden="1"/>
    <row r="12588" hidden="1"/>
    <row r="12589" hidden="1"/>
    <row r="12590" hidden="1"/>
    <row r="12591" hidden="1"/>
    <row r="12592" hidden="1"/>
    <row r="12593" hidden="1"/>
    <row r="12594" hidden="1"/>
    <row r="12595" hidden="1"/>
    <row r="12596" hidden="1"/>
    <row r="12597" hidden="1"/>
    <row r="12598" hidden="1"/>
    <row r="12599" hidden="1"/>
    <row r="12600" hidden="1"/>
    <row r="12601" hidden="1"/>
    <row r="12602" hidden="1"/>
    <row r="12603" hidden="1"/>
    <row r="12604" hidden="1"/>
    <row r="12605" hidden="1"/>
    <row r="12606" hidden="1"/>
    <row r="12607" hidden="1"/>
    <row r="12608" hidden="1"/>
    <row r="12609" hidden="1"/>
    <row r="12610" hidden="1"/>
    <row r="12611" hidden="1"/>
    <row r="12612" hidden="1"/>
    <row r="12613" hidden="1"/>
    <row r="12614" hidden="1"/>
    <row r="12615" hidden="1"/>
    <row r="12616" hidden="1"/>
    <row r="12617" hidden="1"/>
    <row r="12618" hidden="1"/>
    <row r="12619" hidden="1"/>
    <row r="12620" hidden="1"/>
    <row r="12621" hidden="1"/>
    <row r="12622" hidden="1"/>
    <row r="12623" hidden="1"/>
    <row r="12624" hidden="1"/>
    <row r="12625" hidden="1"/>
    <row r="12626" hidden="1"/>
    <row r="12627" hidden="1"/>
    <row r="12628" hidden="1"/>
    <row r="12629" hidden="1"/>
    <row r="12630" hidden="1"/>
    <row r="12631" hidden="1"/>
    <row r="12632" hidden="1"/>
    <row r="12633" hidden="1"/>
    <row r="12634" hidden="1"/>
    <row r="12635" hidden="1"/>
    <row r="12636" hidden="1"/>
    <row r="12637" hidden="1"/>
    <row r="12638" hidden="1"/>
    <row r="12639" hidden="1"/>
    <row r="12640" hidden="1"/>
    <row r="12641" hidden="1"/>
    <row r="12642" hidden="1"/>
    <row r="12643" hidden="1"/>
    <row r="12644" hidden="1"/>
    <row r="12645" hidden="1"/>
    <row r="12646" hidden="1"/>
    <row r="12647" hidden="1"/>
    <row r="12648" hidden="1"/>
    <row r="12649" hidden="1"/>
    <row r="12650" hidden="1"/>
    <row r="12651" hidden="1"/>
    <row r="12652" hidden="1"/>
    <row r="12653" hidden="1"/>
    <row r="12654" hidden="1"/>
    <row r="12655" hidden="1"/>
    <row r="12656" hidden="1"/>
    <row r="12657" hidden="1"/>
    <row r="12658" hidden="1"/>
    <row r="12659" hidden="1"/>
    <row r="12660" hidden="1"/>
    <row r="12661" hidden="1"/>
    <row r="12662" hidden="1"/>
    <row r="12663" hidden="1"/>
    <row r="12664" hidden="1"/>
    <row r="12665" hidden="1"/>
    <row r="12666" hidden="1"/>
    <row r="12667" hidden="1"/>
    <row r="12668" hidden="1"/>
    <row r="12669" hidden="1"/>
    <row r="12670" hidden="1"/>
    <row r="12671" hidden="1"/>
    <row r="12672" hidden="1"/>
    <row r="12673" hidden="1"/>
    <row r="12674" hidden="1"/>
    <row r="12675" hidden="1"/>
    <row r="12676" hidden="1"/>
    <row r="12677" hidden="1"/>
    <row r="12678" hidden="1"/>
    <row r="12679" hidden="1"/>
    <row r="12680" hidden="1"/>
    <row r="12681" hidden="1"/>
    <row r="12682" hidden="1"/>
    <row r="12683" hidden="1"/>
    <row r="12684" hidden="1"/>
    <row r="12685" hidden="1"/>
    <row r="12686" hidden="1"/>
    <row r="12687" hidden="1"/>
    <row r="12688" hidden="1"/>
    <row r="12689" hidden="1"/>
    <row r="12690" hidden="1"/>
    <row r="12691" hidden="1"/>
    <row r="12692" hidden="1"/>
    <row r="12693" hidden="1"/>
    <row r="12694" hidden="1"/>
    <row r="12695" hidden="1"/>
    <row r="12696" hidden="1"/>
    <row r="12697" hidden="1"/>
    <row r="12698" hidden="1"/>
    <row r="12699" hidden="1"/>
    <row r="12700" hidden="1"/>
    <row r="12701" hidden="1"/>
    <row r="12702" hidden="1"/>
    <row r="12703" hidden="1"/>
    <row r="12704" hidden="1"/>
    <row r="12705" hidden="1"/>
    <row r="12706" hidden="1"/>
    <row r="12707" hidden="1"/>
    <row r="12708" hidden="1"/>
    <row r="12709" hidden="1"/>
    <row r="12710" hidden="1"/>
    <row r="12711" hidden="1"/>
    <row r="12712" hidden="1"/>
    <row r="12713" hidden="1"/>
    <row r="12714" hidden="1"/>
    <row r="12715" hidden="1"/>
    <row r="12716" hidden="1"/>
    <row r="12717" hidden="1"/>
    <row r="12718" hidden="1"/>
    <row r="12719" hidden="1"/>
    <row r="12720" hidden="1"/>
    <row r="12721" hidden="1"/>
    <row r="12722" hidden="1"/>
    <row r="12723" hidden="1"/>
    <row r="12724" hidden="1"/>
    <row r="12725" hidden="1"/>
    <row r="12726" hidden="1"/>
    <row r="12727" hidden="1"/>
    <row r="12728" hidden="1"/>
    <row r="12729" hidden="1"/>
    <row r="12730" hidden="1"/>
    <row r="12731" hidden="1"/>
    <row r="12732" hidden="1"/>
    <row r="12733" hidden="1"/>
    <row r="12734" hidden="1"/>
    <row r="12735" hidden="1"/>
    <row r="12736" hidden="1"/>
    <row r="12737" hidden="1"/>
    <row r="12738" hidden="1"/>
    <row r="12739" hidden="1"/>
    <row r="12740" hidden="1"/>
    <row r="12741" hidden="1"/>
    <row r="12742" hidden="1"/>
    <row r="12743" hidden="1"/>
    <row r="12744" hidden="1"/>
    <row r="12745" hidden="1"/>
    <row r="12746" hidden="1"/>
    <row r="12747" hidden="1"/>
    <row r="12748" hidden="1"/>
    <row r="12749" hidden="1"/>
    <row r="12750" hidden="1"/>
    <row r="12751" hidden="1"/>
    <row r="12752" hidden="1"/>
    <row r="12753" hidden="1"/>
    <row r="12754" hidden="1"/>
    <row r="12755" hidden="1"/>
    <row r="12756" hidden="1"/>
    <row r="12757" hidden="1"/>
    <row r="12758" hidden="1"/>
    <row r="12759" hidden="1"/>
    <row r="12760" hidden="1"/>
    <row r="12761" hidden="1"/>
    <row r="12762" hidden="1"/>
    <row r="12763" hidden="1"/>
    <row r="12764" hidden="1"/>
    <row r="12765" hidden="1"/>
    <row r="12766" hidden="1"/>
    <row r="12767" hidden="1"/>
    <row r="12768" hidden="1"/>
    <row r="12769" hidden="1"/>
    <row r="12770" hidden="1"/>
    <row r="12771" hidden="1"/>
    <row r="12772" hidden="1"/>
    <row r="12773" hidden="1"/>
    <row r="12774" hidden="1"/>
    <row r="12775" hidden="1"/>
    <row r="12776" hidden="1"/>
    <row r="12777" hidden="1"/>
    <row r="12778" hidden="1"/>
    <row r="12779" hidden="1"/>
    <row r="12780" hidden="1"/>
    <row r="12781" hidden="1"/>
    <row r="12782" hidden="1"/>
    <row r="12783" hidden="1"/>
    <row r="12784" hidden="1"/>
    <row r="12785" hidden="1"/>
    <row r="12786" hidden="1"/>
    <row r="12787" hidden="1"/>
    <row r="12788" hidden="1"/>
    <row r="12789" hidden="1"/>
    <row r="12790" hidden="1"/>
    <row r="12791" hidden="1"/>
    <row r="12792" hidden="1"/>
    <row r="12793" hidden="1"/>
    <row r="12794" hidden="1"/>
    <row r="12795" hidden="1"/>
    <row r="12796" hidden="1"/>
    <row r="12797" hidden="1"/>
    <row r="12798" hidden="1"/>
    <row r="12799" hidden="1"/>
    <row r="12800" hidden="1"/>
    <row r="12801" hidden="1"/>
    <row r="12802" hidden="1"/>
    <row r="12803" hidden="1"/>
    <row r="12804" hidden="1"/>
    <row r="12805" hidden="1"/>
    <row r="12806" hidden="1"/>
    <row r="12807" hidden="1"/>
    <row r="12808" hidden="1"/>
    <row r="12809" hidden="1"/>
    <row r="12810" hidden="1"/>
    <row r="12811" hidden="1"/>
    <row r="12812" hidden="1"/>
    <row r="12813" hidden="1"/>
    <row r="12814" hidden="1"/>
    <row r="12815" hidden="1"/>
    <row r="12816" hidden="1"/>
    <row r="12817" hidden="1"/>
    <row r="12818" hidden="1"/>
    <row r="12819" hidden="1"/>
    <row r="12820" hidden="1"/>
    <row r="12821" hidden="1"/>
    <row r="12822" hidden="1"/>
    <row r="12823" hidden="1"/>
    <row r="12824" hidden="1"/>
    <row r="12825" hidden="1"/>
    <row r="12826" hidden="1"/>
    <row r="12827" hidden="1"/>
    <row r="12828" hidden="1"/>
    <row r="12829" hidden="1"/>
    <row r="12830" hidden="1"/>
    <row r="12831" hidden="1"/>
    <row r="12832" hidden="1"/>
    <row r="12833" hidden="1"/>
    <row r="12834" hidden="1"/>
    <row r="12835" hidden="1"/>
    <row r="12836" hidden="1"/>
    <row r="12837" hidden="1"/>
    <row r="12838" hidden="1"/>
    <row r="12839" hidden="1"/>
    <row r="12840" hidden="1"/>
    <row r="12841" hidden="1"/>
    <row r="12842" hidden="1"/>
    <row r="12843" hidden="1"/>
    <row r="12844" hidden="1"/>
    <row r="12845" hidden="1"/>
    <row r="12846" hidden="1"/>
    <row r="12847" hidden="1"/>
    <row r="12848" hidden="1"/>
    <row r="12849" hidden="1"/>
    <row r="12850" hidden="1"/>
    <row r="12851" hidden="1"/>
    <row r="12852" hidden="1"/>
    <row r="12853" hidden="1"/>
    <row r="12854" hidden="1"/>
    <row r="12855" hidden="1"/>
    <row r="12856" hidden="1"/>
    <row r="12857" hidden="1"/>
    <row r="12858" hidden="1"/>
    <row r="12859" hidden="1"/>
    <row r="12860" hidden="1"/>
    <row r="12861" hidden="1"/>
    <row r="12862" hidden="1"/>
    <row r="12863" hidden="1"/>
    <row r="12864" hidden="1"/>
    <row r="12865" hidden="1"/>
    <row r="12866" hidden="1"/>
    <row r="12867" hidden="1"/>
    <row r="12868" hidden="1"/>
    <row r="12869" hidden="1"/>
    <row r="12870" hidden="1"/>
    <row r="12871" hidden="1"/>
    <row r="12872" hidden="1"/>
    <row r="12873" hidden="1"/>
    <row r="12874" hidden="1"/>
    <row r="12875" hidden="1"/>
    <row r="12876" hidden="1"/>
    <row r="12877" hidden="1"/>
    <row r="12878" hidden="1"/>
    <row r="12879" hidden="1"/>
    <row r="12880" hidden="1"/>
    <row r="12881" hidden="1"/>
    <row r="12882" hidden="1"/>
    <row r="12883" hidden="1"/>
    <row r="12884" hidden="1"/>
    <row r="12885" hidden="1"/>
    <row r="12886" hidden="1"/>
    <row r="12887" hidden="1"/>
    <row r="12888" hidden="1"/>
    <row r="12889" hidden="1"/>
    <row r="12890" hidden="1"/>
    <row r="12891" hidden="1"/>
    <row r="12892" hidden="1"/>
    <row r="12893" hidden="1"/>
    <row r="12894" hidden="1"/>
    <row r="12895" hidden="1"/>
    <row r="12896" hidden="1"/>
    <row r="12897" hidden="1"/>
    <row r="12898" hidden="1"/>
    <row r="12899" hidden="1"/>
    <row r="12900" hidden="1"/>
    <row r="12901" hidden="1"/>
    <row r="12902" hidden="1"/>
    <row r="12903" hidden="1"/>
    <row r="12904" hidden="1"/>
    <row r="12905" hidden="1"/>
    <row r="12906" hidden="1"/>
    <row r="12907" hidden="1"/>
    <row r="12908" hidden="1"/>
    <row r="12909" hidden="1"/>
    <row r="12910" hidden="1"/>
    <row r="12911" hidden="1"/>
    <row r="12912" hidden="1"/>
    <row r="12913" hidden="1"/>
    <row r="12914" hidden="1"/>
    <row r="12915" hidden="1"/>
    <row r="12916" hidden="1"/>
    <row r="12917" hidden="1"/>
    <row r="12918" hidden="1"/>
    <row r="12919" hidden="1"/>
    <row r="12920" hidden="1"/>
    <row r="12921" hidden="1"/>
    <row r="12922" hidden="1"/>
    <row r="12923" hidden="1"/>
    <row r="12924" hidden="1"/>
    <row r="12925" hidden="1"/>
    <row r="12926" hidden="1"/>
    <row r="12927" hidden="1"/>
    <row r="12928" hidden="1"/>
    <row r="12929" hidden="1"/>
    <row r="12930" hidden="1"/>
    <row r="12931" hidden="1"/>
    <row r="12932" hidden="1"/>
    <row r="12933" hidden="1"/>
    <row r="12934" hidden="1"/>
    <row r="12935" hidden="1"/>
    <row r="12936" hidden="1"/>
    <row r="12937" hidden="1"/>
    <row r="12938" hidden="1"/>
    <row r="12939" hidden="1"/>
    <row r="12940" hidden="1"/>
    <row r="12941" hidden="1"/>
    <row r="12942" hidden="1"/>
    <row r="12943" hidden="1"/>
    <row r="12944" hidden="1"/>
    <row r="12945" hidden="1"/>
    <row r="12946" hidden="1"/>
    <row r="12947" hidden="1"/>
    <row r="12948" hidden="1"/>
    <row r="12949" hidden="1"/>
    <row r="12950" hidden="1"/>
    <row r="12951" hidden="1"/>
    <row r="12952" hidden="1"/>
    <row r="12953" hidden="1"/>
    <row r="12954" hidden="1"/>
    <row r="12955" hidden="1"/>
    <row r="12956" hidden="1"/>
    <row r="12957" hidden="1"/>
    <row r="12958" hidden="1"/>
    <row r="12959" hidden="1"/>
    <row r="12960" hidden="1"/>
    <row r="12961" hidden="1"/>
    <row r="12962" hidden="1"/>
    <row r="12963" hidden="1"/>
    <row r="12964" hidden="1"/>
    <row r="12965" hidden="1"/>
    <row r="12966" hidden="1"/>
    <row r="12967" hidden="1"/>
    <row r="12968" hidden="1"/>
    <row r="12969" hidden="1"/>
    <row r="12970" hidden="1"/>
    <row r="12971" hidden="1"/>
    <row r="12972" hidden="1"/>
    <row r="12973" hidden="1"/>
    <row r="12974" hidden="1"/>
    <row r="12975" hidden="1"/>
    <row r="12976" hidden="1"/>
    <row r="12977" hidden="1"/>
    <row r="12978" hidden="1"/>
    <row r="12979" hidden="1"/>
    <row r="12980" hidden="1"/>
    <row r="12981" hidden="1"/>
    <row r="12982" hidden="1"/>
    <row r="12983" hidden="1"/>
    <row r="12984" hidden="1"/>
    <row r="12985" hidden="1"/>
    <row r="12986" hidden="1"/>
    <row r="12987" hidden="1"/>
    <row r="12988" hidden="1"/>
    <row r="12989" hidden="1"/>
    <row r="12990" hidden="1"/>
    <row r="12991" hidden="1"/>
    <row r="12992" hidden="1"/>
    <row r="12993" hidden="1"/>
    <row r="12994" hidden="1"/>
    <row r="12995" hidden="1"/>
    <row r="12996" hidden="1"/>
    <row r="12997" hidden="1"/>
    <row r="12998" hidden="1"/>
    <row r="12999" hidden="1"/>
    <row r="13000" hidden="1"/>
    <row r="13001" hidden="1"/>
    <row r="13002" hidden="1"/>
    <row r="13003" hidden="1"/>
    <row r="13004" hidden="1"/>
    <row r="13005" hidden="1"/>
    <row r="13006" hidden="1"/>
    <row r="13007" hidden="1"/>
    <row r="13008" hidden="1"/>
    <row r="13009" hidden="1"/>
    <row r="13010" hidden="1"/>
    <row r="13011" hidden="1"/>
    <row r="13012" hidden="1"/>
    <row r="13013" hidden="1"/>
    <row r="13014" hidden="1"/>
    <row r="13015" hidden="1"/>
    <row r="13016" hidden="1"/>
    <row r="13017" hidden="1"/>
    <row r="13018" hidden="1"/>
    <row r="13019" hidden="1"/>
    <row r="13020" hidden="1"/>
    <row r="13021" hidden="1"/>
    <row r="13022" hidden="1"/>
    <row r="13023" hidden="1"/>
    <row r="13024" hidden="1"/>
    <row r="13025" hidden="1"/>
    <row r="13026" hidden="1"/>
    <row r="13027" hidden="1"/>
    <row r="13028" hidden="1"/>
    <row r="13029" hidden="1"/>
    <row r="13030" hidden="1"/>
    <row r="13031" hidden="1"/>
    <row r="13032" hidden="1"/>
    <row r="13033" hidden="1"/>
    <row r="13034" hidden="1"/>
    <row r="13035" hidden="1"/>
    <row r="13036" hidden="1"/>
    <row r="13037" hidden="1"/>
    <row r="13038" hidden="1"/>
    <row r="13039" hidden="1"/>
    <row r="13040" hidden="1"/>
    <row r="13041" hidden="1"/>
    <row r="13042" hidden="1"/>
    <row r="13043" hidden="1"/>
    <row r="13044" hidden="1"/>
    <row r="13045" hidden="1"/>
    <row r="13046" hidden="1"/>
    <row r="13047" hidden="1"/>
    <row r="13048" hidden="1"/>
    <row r="13049" hidden="1"/>
    <row r="13050" hidden="1"/>
    <row r="13051" hidden="1"/>
    <row r="13052" hidden="1"/>
    <row r="13053" hidden="1"/>
    <row r="13054" hidden="1"/>
    <row r="13055" hidden="1"/>
    <row r="13056" hidden="1"/>
    <row r="13057" hidden="1"/>
    <row r="13058" hidden="1"/>
    <row r="13059" hidden="1"/>
    <row r="13060" hidden="1"/>
    <row r="13061" hidden="1"/>
    <row r="13062" hidden="1"/>
    <row r="13063" hidden="1"/>
    <row r="13064" hidden="1"/>
    <row r="13065" hidden="1"/>
    <row r="13066" hidden="1"/>
    <row r="13067" hidden="1"/>
    <row r="13068" hidden="1"/>
    <row r="13069" hidden="1"/>
    <row r="13070" hidden="1"/>
    <row r="13071" hidden="1"/>
    <row r="13072" hidden="1"/>
    <row r="13073" hidden="1"/>
    <row r="13074" hidden="1"/>
    <row r="13075" hidden="1"/>
    <row r="13076" hidden="1"/>
    <row r="13077" hidden="1"/>
    <row r="13078" hidden="1"/>
    <row r="13079" hidden="1"/>
    <row r="13080" hidden="1"/>
    <row r="13081" hidden="1"/>
    <row r="13082" hidden="1"/>
    <row r="13083" hidden="1"/>
    <row r="13084" hidden="1"/>
    <row r="13085" hidden="1"/>
    <row r="13086" hidden="1"/>
    <row r="13087" hidden="1"/>
    <row r="13088" hidden="1"/>
    <row r="13089" hidden="1"/>
    <row r="13090" hidden="1"/>
    <row r="13091" hidden="1"/>
    <row r="13092" hidden="1"/>
    <row r="13093" hidden="1"/>
    <row r="13094" hidden="1"/>
    <row r="13095" hidden="1"/>
    <row r="13096" hidden="1"/>
    <row r="13097" hidden="1"/>
    <row r="13098" hidden="1"/>
    <row r="13099" hidden="1"/>
    <row r="13100" hidden="1"/>
    <row r="13101" hidden="1"/>
    <row r="13102" hidden="1"/>
    <row r="13103" hidden="1"/>
    <row r="13104" hidden="1"/>
    <row r="13105" hidden="1"/>
    <row r="13106" hidden="1"/>
    <row r="13107" hidden="1"/>
    <row r="13108" hidden="1"/>
    <row r="13109" hidden="1"/>
    <row r="13110" hidden="1"/>
    <row r="13111" hidden="1"/>
    <row r="13112" hidden="1"/>
    <row r="13113" hidden="1"/>
    <row r="13114" hidden="1"/>
    <row r="13115" hidden="1"/>
    <row r="13116" hidden="1"/>
    <row r="13117" hidden="1"/>
    <row r="13118" hidden="1"/>
    <row r="13119" hidden="1"/>
    <row r="13120" hidden="1"/>
    <row r="13121" hidden="1"/>
    <row r="13122" hidden="1"/>
    <row r="13123" hidden="1"/>
    <row r="13124" hidden="1"/>
    <row r="13125" hidden="1"/>
    <row r="13126" hidden="1"/>
    <row r="13127" hidden="1"/>
    <row r="13128" hidden="1"/>
    <row r="13129" hidden="1"/>
    <row r="13130" hidden="1"/>
    <row r="13131" hidden="1"/>
    <row r="13132" hidden="1"/>
    <row r="13133" hidden="1"/>
    <row r="13134" hidden="1"/>
    <row r="13135" hidden="1"/>
    <row r="13136" hidden="1"/>
    <row r="13137" hidden="1"/>
    <row r="13138" hidden="1"/>
    <row r="13139" hidden="1"/>
    <row r="13140" hidden="1"/>
    <row r="13141" hidden="1"/>
    <row r="13142" hidden="1"/>
    <row r="13143" hidden="1"/>
    <row r="13144" hidden="1"/>
    <row r="13145" hidden="1"/>
    <row r="13146" hidden="1"/>
    <row r="13147" hidden="1"/>
    <row r="13148" hidden="1"/>
    <row r="13149" hidden="1"/>
    <row r="13150" hidden="1"/>
    <row r="13151" hidden="1"/>
    <row r="13152" hidden="1"/>
    <row r="13153" hidden="1"/>
    <row r="13154" hidden="1"/>
    <row r="13155" hidden="1"/>
    <row r="13156" hidden="1"/>
    <row r="13157" hidden="1"/>
    <row r="13158" hidden="1"/>
    <row r="13159" hidden="1"/>
    <row r="13160" hidden="1"/>
    <row r="13161" hidden="1"/>
    <row r="13162" hidden="1"/>
    <row r="13163" hidden="1"/>
    <row r="13164" hidden="1"/>
    <row r="13165" hidden="1"/>
    <row r="13166" hidden="1"/>
    <row r="13167" hidden="1"/>
    <row r="13168" hidden="1"/>
    <row r="13169" hidden="1"/>
    <row r="13170" hidden="1"/>
    <row r="13171" hidden="1"/>
    <row r="13172" hidden="1"/>
    <row r="13173" hidden="1"/>
    <row r="13174" hidden="1"/>
    <row r="13175" hidden="1"/>
    <row r="13176" hidden="1"/>
    <row r="13177" hidden="1"/>
    <row r="13178" hidden="1"/>
    <row r="13179" hidden="1"/>
    <row r="13180" hidden="1"/>
    <row r="13181" hidden="1"/>
    <row r="13182" hidden="1"/>
    <row r="13183" hidden="1"/>
    <row r="13184" hidden="1"/>
    <row r="13185" hidden="1"/>
    <row r="13186" hidden="1"/>
    <row r="13187" hidden="1"/>
    <row r="13188" hidden="1"/>
    <row r="13189" hidden="1"/>
    <row r="13190" hidden="1"/>
    <row r="13191" hidden="1"/>
    <row r="13192" hidden="1"/>
    <row r="13193" hidden="1"/>
    <row r="13194" hidden="1"/>
    <row r="13195" hidden="1"/>
    <row r="13196" hidden="1"/>
    <row r="13197" hidden="1"/>
    <row r="13198" hidden="1"/>
    <row r="13199" hidden="1"/>
    <row r="13200" hidden="1"/>
    <row r="13201" hidden="1"/>
    <row r="13202" hidden="1"/>
    <row r="13203" hidden="1"/>
    <row r="13204" hidden="1"/>
    <row r="13205" hidden="1"/>
    <row r="13206" hidden="1"/>
    <row r="13207" hidden="1"/>
    <row r="13208" hidden="1"/>
    <row r="13209" hidden="1"/>
    <row r="13210" hidden="1"/>
    <row r="13211" hidden="1"/>
    <row r="13212" hidden="1"/>
    <row r="13213" hidden="1"/>
    <row r="13214" hidden="1"/>
    <row r="13215" hidden="1"/>
    <row r="13216" hidden="1"/>
    <row r="13217" hidden="1"/>
    <row r="13218" hidden="1"/>
    <row r="13219" hidden="1"/>
    <row r="13220" hidden="1"/>
    <row r="13221" hidden="1"/>
    <row r="13222" hidden="1"/>
    <row r="13223" hidden="1"/>
    <row r="13224" hidden="1"/>
    <row r="13225" hidden="1"/>
    <row r="13226" hidden="1"/>
    <row r="13227" hidden="1"/>
    <row r="13228" hidden="1"/>
    <row r="13229" hidden="1"/>
    <row r="13230" hidden="1"/>
    <row r="13231" hidden="1"/>
    <row r="13232" hidden="1"/>
    <row r="13233" hidden="1"/>
    <row r="13234" hidden="1"/>
    <row r="13235" hidden="1"/>
    <row r="13236" hidden="1"/>
    <row r="13237" hidden="1"/>
    <row r="13238" hidden="1"/>
    <row r="13239" hidden="1"/>
    <row r="13240" hidden="1"/>
    <row r="13241" hidden="1"/>
    <row r="13242" hidden="1"/>
    <row r="13243" hidden="1"/>
    <row r="13244" hidden="1"/>
    <row r="13245" hidden="1"/>
    <row r="13246" hidden="1"/>
    <row r="13247" hidden="1"/>
    <row r="13248" hidden="1"/>
    <row r="13249" hidden="1"/>
    <row r="13250" hidden="1"/>
    <row r="13251" hidden="1"/>
    <row r="13252" hidden="1"/>
    <row r="13253" hidden="1"/>
    <row r="13254" hidden="1"/>
    <row r="13255" hidden="1"/>
    <row r="13256" hidden="1"/>
    <row r="13257" hidden="1"/>
    <row r="13258" hidden="1"/>
    <row r="13259" hidden="1"/>
    <row r="13260" hidden="1"/>
    <row r="13261" hidden="1"/>
    <row r="13262" hidden="1"/>
    <row r="13263" hidden="1"/>
    <row r="13264" hidden="1"/>
    <row r="13265" hidden="1"/>
    <row r="13266" hidden="1"/>
    <row r="13267" hidden="1"/>
    <row r="13268" hidden="1"/>
    <row r="13269" hidden="1"/>
    <row r="13270" hidden="1"/>
    <row r="13271" hidden="1"/>
    <row r="13272" hidden="1"/>
    <row r="13273" hidden="1"/>
    <row r="13274" hidden="1"/>
    <row r="13275" hidden="1"/>
    <row r="13276" hidden="1"/>
    <row r="13277" hidden="1"/>
    <row r="13278" hidden="1"/>
    <row r="13279" hidden="1"/>
    <row r="13280" hidden="1"/>
    <row r="13281" hidden="1"/>
    <row r="13282" hidden="1"/>
    <row r="13283" hidden="1"/>
    <row r="13284" hidden="1"/>
    <row r="13285" hidden="1"/>
    <row r="13286" hidden="1"/>
    <row r="13287" hidden="1"/>
    <row r="13288" hidden="1"/>
    <row r="13289" hidden="1"/>
    <row r="13290" hidden="1"/>
    <row r="13291" hidden="1"/>
    <row r="13292" hidden="1"/>
    <row r="13293" hidden="1"/>
    <row r="13294" hidden="1"/>
    <row r="13295" hidden="1"/>
    <row r="13296" hidden="1"/>
    <row r="13297" hidden="1"/>
    <row r="13298" hidden="1"/>
    <row r="13299" hidden="1"/>
    <row r="13300" hidden="1"/>
    <row r="13301" hidden="1"/>
    <row r="13302" hidden="1"/>
    <row r="13303" hidden="1"/>
    <row r="13304" hidden="1"/>
    <row r="13305" hidden="1"/>
    <row r="13306" hidden="1"/>
    <row r="13307" hidden="1"/>
    <row r="13308" hidden="1"/>
    <row r="13309" hidden="1"/>
    <row r="13310" hidden="1"/>
    <row r="13311" hidden="1"/>
    <row r="13312" hidden="1"/>
    <row r="13313" hidden="1"/>
    <row r="13314" hidden="1"/>
    <row r="13315" hidden="1"/>
    <row r="13316" hidden="1"/>
    <row r="13317" hidden="1"/>
    <row r="13318" hidden="1"/>
    <row r="13319" hidden="1"/>
    <row r="13320" hidden="1"/>
    <row r="13321" hidden="1"/>
    <row r="13322" hidden="1"/>
    <row r="13323" hidden="1"/>
    <row r="13324" hidden="1"/>
    <row r="13325" hidden="1"/>
    <row r="13326" hidden="1"/>
    <row r="13327" hidden="1"/>
    <row r="13328" hidden="1"/>
    <row r="13329" hidden="1"/>
    <row r="13330" hidden="1"/>
    <row r="13331" hidden="1"/>
    <row r="13332" hidden="1"/>
    <row r="13333" hidden="1"/>
    <row r="13334" hidden="1"/>
    <row r="13335" hidden="1"/>
    <row r="13336" hidden="1"/>
    <row r="13337" hidden="1"/>
    <row r="13338" hidden="1"/>
    <row r="13339" hidden="1"/>
    <row r="13340" hidden="1"/>
    <row r="13341" hidden="1"/>
    <row r="13342" hidden="1"/>
    <row r="13343" hidden="1"/>
    <row r="13344" hidden="1"/>
    <row r="13345" hidden="1"/>
    <row r="13346" hidden="1"/>
    <row r="13347" hidden="1"/>
    <row r="13348" hidden="1"/>
    <row r="13349" hidden="1"/>
    <row r="13350" hidden="1"/>
    <row r="13351" hidden="1"/>
    <row r="13352" hidden="1"/>
    <row r="13353" hidden="1"/>
    <row r="13354" hidden="1"/>
    <row r="13355" hidden="1"/>
    <row r="13356" hidden="1"/>
    <row r="13357" hidden="1"/>
    <row r="13358" hidden="1"/>
    <row r="13359" hidden="1"/>
    <row r="13360" hidden="1"/>
    <row r="13361" hidden="1"/>
    <row r="13362" hidden="1"/>
    <row r="13363" hidden="1"/>
    <row r="13364" hidden="1"/>
    <row r="13365" hidden="1"/>
    <row r="13366" hidden="1"/>
    <row r="13367" hidden="1"/>
    <row r="13368" hidden="1"/>
    <row r="13369" hidden="1"/>
    <row r="13370" hidden="1"/>
    <row r="13371" hidden="1"/>
    <row r="13372" hidden="1"/>
    <row r="13373" hidden="1"/>
    <row r="13374" hidden="1"/>
    <row r="13375" hidden="1"/>
    <row r="13376" hidden="1"/>
    <row r="13377" hidden="1"/>
    <row r="13378" hidden="1"/>
    <row r="13379" hidden="1"/>
    <row r="13380" hidden="1"/>
    <row r="13381" hidden="1"/>
    <row r="13382" hidden="1"/>
    <row r="13383" hidden="1"/>
    <row r="13384" hidden="1"/>
    <row r="13385" hidden="1"/>
    <row r="13386" hidden="1"/>
    <row r="13387" hidden="1"/>
    <row r="13388" hidden="1"/>
    <row r="13389" hidden="1"/>
    <row r="13390" hidden="1"/>
    <row r="13391" hidden="1"/>
    <row r="13392" hidden="1"/>
    <row r="13393" hidden="1"/>
    <row r="13394" hidden="1"/>
    <row r="13395" hidden="1"/>
    <row r="13396" hidden="1"/>
    <row r="13397" hidden="1"/>
    <row r="13398" hidden="1"/>
    <row r="13399" hidden="1"/>
    <row r="13400" hidden="1"/>
    <row r="13401" hidden="1"/>
    <row r="13402" hidden="1"/>
    <row r="13403" hidden="1"/>
    <row r="13404" hidden="1"/>
    <row r="13405" hidden="1"/>
    <row r="13406" hidden="1"/>
    <row r="13407" hidden="1"/>
    <row r="13408" hidden="1"/>
    <row r="13409" hidden="1"/>
    <row r="13410" hidden="1"/>
    <row r="13411" hidden="1"/>
    <row r="13412" hidden="1"/>
    <row r="13413" hidden="1"/>
    <row r="13414" hidden="1"/>
    <row r="13415" hidden="1"/>
    <row r="13416" hidden="1"/>
    <row r="13417" hidden="1"/>
    <row r="13418" hidden="1"/>
    <row r="13419" hidden="1"/>
    <row r="13420" hidden="1"/>
    <row r="13421" hidden="1"/>
    <row r="13422" hidden="1"/>
    <row r="13423" hidden="1"/>
    <row r="13424" hidden="1"/>
    <row r="13425" hidden="1"/>
    <row r="13426" hidden="1"/>
    <row r="13427" hidden="1"/>
    <row r="13428" hidden="1"/>
    <row r="13429" hidden="1"/>
    <row r="13430" hidden="1"/>
    <row r="13431" hidden="1"/>
    <row r="13432" hidden="1"/>
    <row r="13433" hidden="1"/>
    <row r="13434" hidden="1"/>
    <row r="13435" hidden="1"/>
    <row r="13436" hidden="1"/>
    <row r="13437" hidden="1"/>
    <row r="13438" hidden="1"/>
    <row r="13439" hidden="1"/>
    <row r="13440" hidden="1"/>
    <row r="13441" hidden="1"/>
    <row r="13442" hidden="1"/>
    <row r="13443" hidden="1"/>
    <row r="13444" hidden="1"/>
    <row r="13445" hidden="1"/>
    <row r="13446" hidden="1"/>
    <row r="13447" hidden="1"/>
    <row r="13448" hidden="1"/>
    <row r="13449" hidden="1"/>
    <row r="13450" hidden="1"/>
    <row r="13451" hidden="1"/>
    <row r="13452" hidden="1"/>
    <row r="13453" hidden="1"/>
    <row r="13454" hidden="1"/>
    <row r="13455" hidden="1"/>
    <row r="13456" hidden="1"/>
    <row r="13457" hidden="1"/>
    <row r="13458" hidden="1"/>
    <row r="13459" hidden="1"/>
    <row r="13460" hidden="1"/>
    <row r="13461" hidden="1"/>
    <row r="13462" hidden="1"/>
    <row r="13463" hidden="1"/>
    <row r="13464" hidden="1"/>
    <row r="13465" hidden="1"/>
    <row r="13466" hidden="1"/>
    <row r="13467" hidden="1"/>
    <row r="13468" hidden="1"/>
    <row r="13469" hidden="1"/>
    <row r="13470" hidden="1"/>
    <row r="13471" hidden="1"/>
    <row r="13472" hidden="1"/>
    <row r="13473" hidden="1"/>
    <row r="13474" hidden="1"/>
    <row r="13475" hidden="1"/>
    <row r="13476" hidden="1"/>
    <row r="13477" hidden="1"/>
    <row r="13478" hidden="1"/>
    <row r="13479" hidden="1"/>
    <row r="13480" hidden="1"/>
    <row r="13481" hidden="1"/>
    <row r="13482" hidden="1"/>
    <row r="13483" hidden="1"/>
    <row r="13484" hidden="1"/>
    <row r="13485" hidden="1"/>
    <row r="13486" hidden="1"/>
    <row r="13487" hidden="1"/>
    <row r="13488" hidden="1"/>
    <row r="13489" hidden="1"/>
    <row r="13490" hidden="1"/>
    <row r="13491" hidden="1"/>
    <row r="13492" hidden="1"/>
    <row r="13493" hidden="1"/>
    <row r="13494" hidden="1"/>
    <row r="13495" hidden="1"/>
    <row r="13496" hidden="1"/>
    <row r="13497" hidden="1"/>
    <row r="13498" hidden="1"/>
    <row r="13499" hidden="1"/>
    <row r="13500" hidden="1"/>
    <row r="13501" hidden="1"/>
    <row r="13502" hidden="1"/>
    <row r="13503" hidden="1"/>
    <row r="13504" hidden="1"/>
    <row r="13505" hidden="1"/>
    <row r="13506" hidden="1"/>
    <row r="13507" hidden="1"/>
    <row r="13508" hidden="1"/>
    <row r="13509" hidden="1"/>
    <row r="13510" hidden="1"/>
    <row r="13511" hidden="1"/>
    <row r="13512" hidden="1"/>
    <row r="13513" hidden="1"/>
    <row r="13514" hidden="1"/>
    <row r="13515" hidden="1"/>
    <row r="13516" hidden="1"/>
    <row r="13517" hidden="1"/>
    <row r="13518" hidden="1"/>
    <row r="13519" hidden="1"/>
    <row r="13520" hidden="1"/>
    <row r="13521" hidden="1"/>
    <row r="13522" hidden="1"/>
    <row r="13523" hidden="1"/>
    <row r="13524" hidden="1"/>
    <row r="13525" hidden="1"/>
    <row r="13526" hidden="1"/>
    <row r="13527" hidden="1"/>
    <row r="13528" hidden="1"/>
    <row r="13529" hidden="1"/>
    <row r="13530" hidden="1"/>
    <row r="13531" hidden="1"/>
    <row r="13532" hidden="1"/>
    <row r="13533" hidden="1"/>
    <row r="13534" hidden="1"/>
    <row r="13535" hidden="1"/>
    <row r="13536" hidden="1"/>
    <row r="13537" hidden="1"/>
    <row r="13538" hidden="1"/>
    <row r="13539" hidden="1"/>
    <row r="13540" hidden="1"/>
    <row r="13541" hidden="1"/>
    <row r="13542" hidden="1"/>
    <row r="13543" hidden="1"/>
    <row r="13544" hidden="1"/>
    <row r="13545" hidden="1"/>
    <row r="13546" hidden="1"/>
    <row r="13547" hidden="1"/>
    <row r="13548" hidden="1"/>
    <row r="13549" hidden="1"/>
    <row r="13550" hidden="1"/>
    <row r="13551" hidden="1"/>
    <row r="13552" hidden="1"/>
    <row r="13553" hidden="1"/>
    <row r="13554" hidden="1"/>
    <row r="13555" hidden="1"/>
    <row r="13556" hidden="1"/>
    <row r="13557" hidden="1"/>
    <row r="13558" hidden="1"/>
    <row r="13559" hidden="1"/>
    <row r="13560" hidden="1"/>
    <row r="13561" hidden="1"/>
    <row r="13562" hidden="1"/>
    <row r="13563" hidden="1"/>
    <row r="13564" hidden="1"/>
    <row r="13565" hidden="1"/>
    <row r="13566" hidden="1"/>
    <row r="13567" hidden="1"/>
    <row r="13568" hidden="1"/>
    <row r="13569" hidden="1"/>
    <row r="13570" hidden="1"/>
    <row r="13571" hidden="1"/>
    <row r="13572" hidden="1"/>
    <row r="13573" hidden="1"/>
    <row r="13574" hidden="1"/>
    <row r="13575" hidden="1"/>
    <row r="13576" hidden="1"/>
    <row r="13577" hidden="1"/>
    <row r="13578" hidden="1"/>
    <row r="13579" hidden="1"/>
    <row r="13580" hidden="1"/>
    <row r="13581" hidden="1"/>
    <row r="13582" hidden="1"/>
    <row r="13583" hidden="1"/>
    <row r="13584" hidden="1"/>
    <row r="13585" hidden="1"/>
    <row r="13586" hidden="1"/>
    <row r="13587" hidden="1"/>
    <row r="13588" hidden="1"/>
    <row r="13589" hidden="1"/>
    <row r="13590" hidden="1"/>
    <row r="13591" hidden="1"/>
    <row r="13592" hidden="1"/>
    <row r="13593" hidden="1"/>
    <row r="13594" hidden="1"/>
    <row r="13595" hidden="1"/>
    <row r="13596" hidden="1"/>
    <row r="13597" hidden="1"/>
    <row r="13598" hidden="1"/>
    <row r="13599" hidden="1"/>
    <row r="13600" hidden="1"/>
    <row r="13601" hidden="1"/>
    <row r="13602" hidden="1"/>
    <row r="13603" hidden="1"/>
    <row r="13604" hidden="1"/>
    <row r="13605" hidden="1"/>
    <row r="13606" hidden="1"/>
    <row r="13607" hidden="1"/>
    <row r="13608" hidden="1"/>
    <row r="13609" hidden="1"/>
    <row r="13610" hidden="1"/>
    <row r="13611" hidden="1"/>
    <row r="13612" hidden="1"/>
    <row r="13613" hidden="1"/>
    <row r="13614" hidden="1"/>
    <row r="13615" hidden="1"/>
    <row r="13616" hidden="1"/>
    <row r="13617" hidden="1"/>
    <row r="13618" hidden="1"/>
    <row r="13619" hidden="1"/>
    <row r="13620" hidden="1"/>
    <row r="13621" hidden="1"/>
    <row r="13622" hidden="1"/>
    <row r="13623" hidden="1"/>
    <row r="13624" hidden="1"/>
    <row r="13625" hidden="1"/>
    <row r="13626" hidden="1"/>
    <row r="13627" hidden="1"/>
    <row r="13628" hidden="1"/>
    <row r="13629" hidden="1"/>
    <row r="13630" hidden="1"/>
    <row r="13631" hidden="1"/>
    <row r="13632" hidden="1"/>
    <row r="13633" hidden="1"/>
    <row r="13634" hidden="1"/>
    <row r="13635" hidden="1"/>
    <row r="13636" hidden="1"/>
    <row r="13637" hidden="1"/>
    <row r="13638" hidden="1"/>
    <row r="13639" hidden="1"/>
    <row r="13640" hidden="1"/>
    <row r="13641" hidden="1"/>
    <row r="13642" hidden="1"/>
    <row r="13643" hidden="1"/>
    <row r="13644" hidden="1"/>
    <row r="13645" hidden="1"/>
    <row r="13646" hidden="1"/>
    <row r="13647" hidden="1"/>
    <row r="13648" hidden="1"/>
    <row r="13649" hidden="1"/>
    <row r="13650" hidden="1"/>
    <row r="13651" hidden="1"/>
    <row r="13652" hidden="1"/>
    <row r="13653" hidden="1"/>
    <row r="13654" hidden="1"/>
    <row r="13655" hidden="1"/>
    <row r="13656" hidden="1"/>
    <row r="13657" hidden="1"/>
    <row r="13658" hidden="1"/>
    <row r="13659" hidden="1"/>
    <row r="13660" hidden="1"/>
    <row r="13661" hidden="1"/>
    <row r="13662" hidden="1"/>
    <row r="13663" hidden="1"/>
    <row r="13664" hidden="1"/>
    <row r="13665" hidden="1"/>
    <row r="13666" hidden="1"/>
    <row r="13667" hidden="1"/>
    <row r="13668" hidden="1"/>
    <row r="13669" hidden="1"/>
    <row r="13670" hidden="1"/>
    <row r="13671" hidden="1"/>
    <row r="13672" hidden="1"/>
    <row r="13673" hidden="1"/>
    <row r="13674" hidden="1"/>
    <row r="13675" hidden="1"/>
    <row r="13676" hidden="1"/>
    <row r="13677" hidden="1"/>
    <row r="13678" hidden="1"/>
    <row r="13679" hidden="1"/>
    <row r="13680" hidden="1"/>
    <row r="13681" hidden="1"/>
    <row r="13682" hidden="1"/>
    <row r="13683" hidden="1"/>
    <row r="13684" hidden="1"/>
    <row r="13685" hidden="1"/>
    <row r="13686" hidden="1"/>
    <row r="13687" hidden="1"/>
    <row r="13688" hidden="1"/>
    <row r="13689" hidden="1"/>
    <row r="13690" hidden="1"/>
    <row r="13691" hidden="1"/>
    <row r="13692" hidden="1"/>
    <row r="13693" hidden="1"/>
    <row r="13694" hidden="1"/>
    <row r="13695" hidden="1"/>
    <row r="13696" hidden="1"/>
    <row r="13697" hidden="1"/>
    <row r="13698" hidden="1"/>
    <row r="13699" hidden="1"/>
    <row r="13700" hidden="1"/>
    <row r="13701" hidden="1"/>
    <row r="13702" hidden="1"/>
    <row r="13703" hidden="1"/>
    <row r="13704" hidden="1"/>
    <row r="13705" hidden="1"/>
    <row r="13706" hidden="1"/>
    <row r="13707" hidden="1"/>
    <row r="13708" hidden="1"/>
    <row r="13709" hidden="1"/>
    <row r="13710" hidden="1"/>
    <row r="13711" hidden="1"/>
    <row r="13712" hidden="1"/>
    <row r="13713" hidden="1"/>
    <row r="13714" hidden="1"/>
    <row r="13715" hidden="1"/>
    <row r="13716" hidden="1"/>
    <row r="13717" hidden="1"/>
    <row r="13718" hidden="1"/>
    <row r="13719" hidden="1"/>
    <row r="13720" hidden="1"/>
    <row r="13721" hidden="1"/>
    <row r="13722" hidden="1"/>
    <row r="13723" hidden="1"/>
    <row r="13724" hidden="1"/>
    <row r="13725" hidden="1"/>
    <row r="13726" hidden="1"/>
    <row r="13727" hidden="1"/>
    <row r="13728" hidden="1"/>
    <row r="13729" hidden="1"/>
    <row r="13730" hidden="1"/>
    <row r="13731" hidden="1"/>
    <row r="13732" hidden="1"/>
    <row r="13733" hidden="1"/>
    <row r="13734" hidden="1"/>
    <row r="13735" hidden="1"/>
    <row r="13736" hidden="1"/>
    <row r="13737" hidden="1"/>
    <row r="13738" hidden="1"/>
    <row r="13739" hidden="1"/>
    <row r="13740" hidden="1"/>
    <row r="13741" hidden="1"/>
    <row r="13742" hidden="1"/>
    <row r="13743" hidden="1"/>
    <row r="13744" hidden="1"/>
    <row r="13745" hidden="1"/>
    <row r="13746" hidden="1"/>
    <row r="13747" hidden="1"/>
    <row r="13748" hidden="1"/>
    <row r="13749" hidden="1"/>
    <row r="13750" hidden="1"/>
    <row r="13751" hidden="1"/>
    <row r="13752" hidden="1"/>
    <row r="13753" hidden="1"/>
    <row r="13754" hidden="1"/>
    <row r="13755" hidden="1"/>
    <row r="13756" hidden="1"/>
    <row r="13757" hidden="1"/>
    <row r="13758" hidden="1"/>
    <row r="13759" hidden="1"/>
    <row r="13760" hidden="1"/>
    <row r="13761" hidden="1"/>
    <row r="13762" hidden="1"/>
    <row r="13763" hidden="1"/>
    <row r="13764" hidden="1"/>
    <row r="13765" hidden="1"/>
    <row r="13766" hidden="1"/>
    <row r="13767" hidden="1"/>
    <row r="13768" hidden="1"/>
    <row r="13769" hidden="1"/>
    <row r="13770" hidden="1"/>
    <row r="13771" hidden="1"/>
    <row r="13772" hidden="1"/>
    <row r="13773" hidden="1"/>
    <row r="13774" hidden="1"/>
    <row r="13775" hidden="1"/>
    <row r="13776" hidden="1"/>
    <row r="13777" hidden="1"/>
    <row r="13778" hidden="1"/>
    <row r="13779" hidden="1"/>
    <row r="13780" hidden="1"/>
    <row r="13781" hidden="1"/>
    <row r="13782" hidden="1"/>
    <row r="13783" hidden="1"/>
    <row r="13784" hidden="1"/>
    <row r="13785" hidden="1"/>
    <row r="13786" hidden="1"/>
    <row r="13787" hidden="1"/>
    <row r="13788" hidden="1"/>
    <row r="13789" hidden="1"/>
    <row r="13790" hidden="1"/>
    <row r="13791" hidden="1"/>
    <row r="13792" hidden="1"/>
    <row r="13793" hidden="1"/>
    <row r="13794" hidden="1"/>
    <row r="13795" hidden="1"/>
    <row r="13796" hidden="1"/>
    <row r="13797" hidden="1"/>
    <row r="13798" hidden="1"/>
    <row r="13799" hidden="1"/>
    <row r="13800" hidden="1"/>
    <row r="13801" hidden="1"/>
    <row r="13802" hidden="1"/>
    <row r="13803" hidden="1"/>
    <row r="13804" hidden="1"/>
    <row r="13805" hidden="1"/>
    <row r="13806" hidden="1"/>
    <row r="13807" hidden="1"/>
    <row r="13808" hidden="1"/>
    <row r="13809" hidden="1"/>
    <row r="13810" hidden="1"/>
    <row r="13811" hidden="1"/>
    <row r="13812" hidden="1"/>
    <row r="13813" hidden="1"/>
    <row r="13814" hidden="1"/>
    <row r="13815" hidden="1"/>
    <row r="13816" hidden="1"/>
    <row r="13817" hidden="1"/>
    <row r="13818" hidden="1"/>
    <row r="13819" hidden="1"/>
    <row r="13820" hidden="1"/>
    <row r="13821" hidden="1"/>
    <row r="13822" hidden="1"/>
    <row r="13823" hidden="1"/>
    <row r="13824" hidden="1"/>
    <row r="13825" hidden="1"/>
    <row r="13826" hidden="1"/>
    <row r="13827" hidden="1"/>
    <row r="13828" hidden="1"/>
    <row r="13829" hidden="1"/>
    <row r="13830" hidden="1"/>
    <row r="13831" hidden="1"/>
    <row r="13832" hidden="1"/>
    <row r="13833" hidden="1"/>
    <row r="13834" hidden="1"/>
    <row r="13835" hidden="1"/>
    <row r="13836" hidden="1"/>
    <row r="13837" hidden="1"/>
    <row r="13838" hidden="1"/>
    <row r="13839" hidden="1"/>
    <row r="13840" hidden="1"/>
    <row r="13841" hidden="1"/>
    <row r="13842" hidden="1"/>
    <row r="13843" hidden="1"/>
    <row r="13844" hidden="1"/>
    <row r="13845" hidden="1"/>
    <row r="13846" hidden="1"/>
    <row r="13847" hidden="1"/>
    <row r="13848" hidden="1"/>
    <row r="13849" hidden="1"/>
    <row r="13850" hidden="1"/>
    <row r="13851" hidden="1"/>
    <row r="13852" hidden="1"/>
    <row r="13853" hidden="1"/>
    <row r="13854" hidden="1"/>
    <row r="13855" hidden="1"/>
    <row r="13856" hidden="1"/>
    <row r="13857" hidden="1"/>
    <row r="13858" hidden="1"/>
    <row r="13859" hidden="1"/>
    <row r="13860" hidden="1"/>
    <row r="13861" hidden="1"/>
    <row r="13862" hidden="1"/>
    <row r="13863" hidden="1"/>
    <row r="13864" hidden="1"/>
    <row r="13865" hidden="1"/>
    <row r="13866" hidden="1"/>
    <row r="13867" hidden="1"/>
    <row r="13868" hidden="1"/>
    <row r="13869" hidden="1"/>
    <row r="13870" hidden="1"/>
    <row r="13871" hidden="1"/>
    <row r="13872" hidden="1"/>
    <row r="13873" hidden="1"/>
    <row r="13874" hidden="1"/>
    <row r="13875" hidden="1"/>
    <row r="13876" hidden="1"/>
    <row r="13877" hidden="1"/>
    <row r="13878" hidden="1"/>
    <row r="13879" hidden="1"/>
    <row r="13880" hidden="1"/>
    <row r="13881" hidden="1"/>
    <row r="13882" hidden="1"/>
    <row r="13883" hidden="1"/>
    <row r="13884" hidden="1"/>
    <row r="13885" hidden="1"/>
    <row r="13886" hidden="1"/>
    <row r="13887" hidden="1"/>
    <row r="13888" hidden="1"/>
    <row r="13889" hidden="1"/>
    <row r="13890" hidden="1"/>
    <row r="13891" hidden="1"/>
    <row r="13892" hidden="1"/>
    <row r="13893" hidden="1"/>
    <row r="13894" hidden="1"/>
    <row r="13895" hidden="1"/>
    <row r="13896" hidden="1"/>
    <row r="13897" hidden="1"/>
    <row r="13898" hidden="1"/>
    <row r="13899" hidden="1"/>
    <row r="13900" hidden="1"/>
    <row r="13901" hidden="1"/>
    <row r="13902" hidden="1"/>
    <row r="13903" hidden="1"/>
    <row r="13904" hidden="1"/>
    <row r="13905" hidden="1"/>
    <row r="13906" hidden="1"/>
    <row r="13907" hidden="1"/>
    <row r="13908" hidden="1"/>
    <row r="13909" hidden="1"/>
    <row r="13910" hidden="1"/>
    <row r="13911" hidden="1"/>
    <row r="13912" hidden="1"/>
    <row r="13913" hidden="1"/>
    <row r="13914" hidden="1"/>
    <row r="13915" hidden="1"/>
    <row r="13916" hidden="1"/>
    <row r="13917" hidden="1"/>
    <row r="13918" hidden="1"/>
    <row r="13919" hidden="1"/>
    <row r="13920" hidden="1"/>
    <row r="13921" hidden="1"/>
    <row r="13922" hidden="1"/>
    <row r="13923" hidden="1"/>
    <row r="13924" hidden="1"/>
    <row r="13925" hidden="1"/>
    <row r="13926" hidden="1"/>
    <row r="13927" hidden="1"/>
    <row r="13928" hidden="1"/>
    <row r="13929" hidden="1"/>
    <row r="13930" hidden="1"/>
    <row r="13931" hidden="1"/>
    <row r="13932" hidden="1"/>
    <row r="13933" hidden="1"/>
    <row r="13934" hidden="1"/>
    <row r="13935" hidden="1"/>
    <row r="13936" hidden="1"/>
    <row r="13937" hidden="1"/>
    <row r="13938" hidden="1"/>
    <row r="13939" hidden="1"/>
    <row r="13940" hidden="1"/>
    <row r="13941" hidden="1"/>
    <row r="13942" hidden="1"/>
    <row r="13943" hidden="1"/>
    <row r="13944" hidden="1"/>
    <row r="13945" hidden="1"/>
    <row r="13946" hidden="1"/>
    <row r="13947" hidden="1"/>
    <row r="13948" hidden="1"/>
    <row r="13949" hidden="1"/>
    <row r="13950" hidden="1"/>
    <row r="13951" hidden="1"/>
    <row r="13952" hidden="1"/>
    <row r="13953" hidden="1"/>
    <row r="13954" hidden="1"/>
    <row r="13955" hidden="1"/>
    <row r="13956" hidden="1"/>
    <row r="13957" hidden="1"/>
    <row r="13958" hidden="1"/>
    <row r="13959" hidden="1"/>
    <row r="13960" hidden="1"/>
    <row r="13961" hidden="1"/>
    <row r="13962" hidden="1"/>
    <row r="13963" hidden="1"/>
    <row r="13964" hidden="1"/>
    <row r="13965" hidden="1"/>
    <row r="13966" hidden="1"/>
    <row r="13967" hidden="1"/>
    <row r="13968" hidden="1"/>
    <row r="13969" hidden="1"/>
    <row r="13970" hidden="1"/>
    <row r="13971" hidden="1"/>
    <row r="13972" hidden="1"/>
    <row r="13973" hidden="1"/>
    <row r="13974" hidden="1"/>
    <row r="13975" hidden="1"/>
    <row r="13976" hidden="1"/>
    <row r="13977" hidden="1"/>
    <row r="13978" hidden="1"/>
    <row r="13979" hidden="1"/>
    <row r="13980" hidden="1"/>
    <row r="13981" hidden="1"/>
    <row r="13982" hidden="1"/>
    <row r="13983" hidden="1"/>
    <row r="13984" hidden="1"/>
    <row r="13985" hidden="1"/>
    <row r="13986" hidden="1"/>
    <row r="13987" hidden="1"/>
    <row r="13988" hidden="1"/>
    <row r="13989" hidden="1"/>
    <row r="13990" hidden="1"/>
    <row r="13991" hidden="1"/>
    <row r="13992" hidden="1"/>
    <row r="13993" hidden="1"/>
    <row r="13994" hidden="1"/>
    <row r="13995" hidden="1"/>
    <row r="13996" hidden="1"/>
    <row r="13997" hidden="1"/>
    <row r="13998" hidden="1"/>
    <row r="13999" hidden="1"/>
    <row r="14000" hidden="1"/>
    <row r="14001" hidden="1"/>
    <row r="14002" hidden="1"/>
    <row r="14003" hidden="1"/>
    <row r="14004" hidden="1"/>
    <row r="14005" hidden="1"/>
    <row r="14006" hidden="1"/>
    <row r="14007" hidden="1"/>
    <row r="14008" hidden="1"/>
    <row r="14009" hidden="1"/>
    <row r="14010" hidden="1"/>
    <row r="14011" hidden="1"/>
    <row r="14012" hidden="1"/>
    <row r="14013" hidden="1"/>
    <row r="14014" hidden="1"/>
    <row r="14015" hidden="1"/>
    <row r="14016" hidden="1"/>
    <row r="14017" hidden="1"/>
    <row r="14018" hidden="1"/>
    <row r="14019" hidden="1"/>
    <row r="14020" hidden="1"/>
    <row r="14021" hidden="1"/>
    <row r="14022" hidden="1"/>
    <row r="14023" hidden="1"/>
    <row r="14024" hidden="1"/>
    <row r="14025" hidden="1"/>
    <row r="14026" hidden="1"/>
    <row r="14027" hidden="1"/>
    <row r="14028" hidden="1"/>
    <row r="14029" hidden="1"/>
    <row r="14030" hidden="1"/>
    <row r="14031" hidden="1"/>
    <row r="14032" hidden="1"/>
    <row r="14033" hidden="1"/>
    <row r="14034" hidden="1"/>
    <row r="14035" hidden="1"/>
    <row r="14036" hidden="1"/>
    <row r="14037" hidden="1"/>
    <row r="14038" hidden="1"/>
    <row r="14039" hidden="1"/>
    <row r="14040" hidden="1"/>
    <row r="14041" hidden="1"/>
    <row r="14042" hidden="1"/>
    <row r="14043" hidden="1"/>
    <row r="14044" hidden="1"/>
    <row r="14045" hidden="1"/>
    <row r="14046" hidden="1"/>
    <row r="14047" hidden="1"/>
    <row r="14048" hidden="1"/>
    <row r="14049" hidden="1"/>
    <row r="14050" hidden="1"/>
    <row r="14051" hidden="1"/>
    <row r="14052" hidden="1"/>
    <row r="14053" hidden="1"/>
    <row r="14054" hidden="1"/>
    <row r="14055" hidden="1"/>
    <row r="14056" hidden="1"/>
    <row r="14057" hidden="1"/>
    <row r="14058" hidden="1"/>
    <row r="14059" hidden="1"/>
    <row r="14060" hidden="1"/>
    <row r="14061" hidden="1"/>
    <row r="14062" hidden="1"/>
    <row r="14063" hidden="1"/>
    <row r="14064" hidden="1"/>
    <row r="14065" hidden="1"/>
    <row r="14066" hidden="1"/>
    <row r="14067" hidden="1"/>
    <row r="14068" hidden="1"/>
    <row r="14069" hidden="1"/>
    <row r="14070" hidden="1"/>
    <row r="14071" hidden="1"/>
    <row r="14072" hidden="1"/>
    <row r="14073" hidden="1"/>
    <row r="14074" hidden="1"/>
    <row r="14075" hidden="1"/>
    <row r="14076" hidden="1"/>
    <row r="14077" hidden="1"/>
    <row r="14078" hidden="1"/>
    <row r="14079" hidden="1"/>
    <row r="14080" hidden="1"/>
    <row r="14081" hidden="1"/>
    <row r="14082" hidden="1"/>
    <row r="14083" hidden="1"/>
    <row r="14084" hidden="1"/>
    <row r="14085" hidden="1"/>
    <row r="14086" hidden="1"/>
    <row r="14087" hidden="1"/>
    <row r="14088" hidden="1"/>
    <row r="14089" hidden="1"/>
    <row r="14090" hidden="1"/>
    <row r="14091" hidden="1"/>
    <row r="14092" hidden="1"/>
    <row r="14093" hidden="1"/>
    <row r="14094" hidden="1"/>
    <row r="14095" hidden="1"/>
    <row r="14096" hidden="1"/>
    <row r="14097" hidden="1"/>
    <row r="14098" hidden="1"/>
    <row r="14099" hidden="1"/>
    <row r="14100" hidden="1"/>
    <row r="14101" hidden="1"/>
    <row r="14102" hidden="1"/>
    <row r="14103" hidden="1"/>
    <row r="14104" hidden="1"/>
    <row r="14105" hidden="1"/>
    <row r="14106" hidden="1"/>
    <row r="14107" hidden="1"/>
    <row r="14108" hidden="1"/>
    <row r="14109" hidden="1"/>
    <row r="14110" hidden="1"/>
    <row r="14111" hidden="1"/>
    <row r="14112" hidden="1"/>
    <row r="14113" hidden="1"/>
    <row r="14114" hidden="1"/>
    <row r="14115" hidden="1"/>
    <row r="14116" hidden="1"/>
    <row r="14117" hidden="1"/>
    <row r="14118" hidden="1"/>
    <row r="14119" hidden="1"/>
    <row r="14120" hidden="1"/>
    <row r="14121" hidden="1"/>
    <row r="14122" hidden="1"/>
    <row r="14123" hidden="1"/>
    <row r="14124" hidden="1"/>
    <row r="14125" hidden="1"/>
    <row r="14126" hidden="1"/>
    <row r="14127" hidden="1"/>
    <row r="14128" hidden="1"/>
    <row r="14129" hidden="1"/>
    <row r="14130" hidden="1"/>
    <row r="14131" hidden="1"/>
    <row r="14132" hidden="1"/>
    <row r="14133" hidden="1"/>
    <row r="14134" hidden="1"/>
    <row r="14135" hidden="1"/>
    <row r="14136" hidden="1"/>
    <row r="14137" hidden="1"/>
    <row r="14138" hidden="1"/>
    <row r="14139" hidden="1"/>
    <row r="14140" hidden="1"/>
    <row r="14141" hidden="1"/>
    <row r="14142" hidden="1"/>
    <row r="14143" hidden="1"/>
    <row r="14144" hidden="1"/>
    <row r="14145" hidden="1"/>
    <row r="14146" hidden="1"/>
    <row r="14147" hidden="1"/>
    <row r="14148" hidden="1"/>
    <row r="14149" hidden="1"/>
    <row r="14150" hidden="1"/>
    <row r="14151" hidden="1"/>
    <row r="14152" hidden="1"/>
    <row r="14153" hidden="1"/>
    <row r="14154" hidden="1"/>
    <row r="14155" hidden="1"/>
    <row r="14156" hidden="1"/>
    <row r="14157" hidden="1"/>
    <row r="14158" hidden="1"/>
    <row r="14159" hidden="1"/>
    <row r="14160" hidden="1"/>
    <row r="14161" hidden="1"/>
    <row r="14162" hidden="1"/>
    <row r="14163" hidden="1"/>
    <row r="14164" hidden="1"/>
    <row r="14165" hidden="1"/>
    <row r="14166" hidden="1"/>
    <row r="14167" hidden="1"/>
    <row r="14168" hidden="1"/>
    <row r="14169" hidden="1"/>
    <row r="14170" hidden="1"/>
    <row r="14171" hidden="1"/>
    <row r="14172" hidden="1"/>
    <row r="14173" hidden="1"/>
    <row r="14174" hidden="1"/>
    <row r="14175" hidden="1"/>
    <row r="14176" hidden="1"/>
    <row r="14177" hidden="1"/>
    <row r="14178" hidden="1"/>
    <row r="14179" hidden="1"/>
    <row r="14180" hidden="1"/>
    <row r="14181" hidden="1"/>
    <row r="14182" hidden="1"/>
    <row r="14183" hidden="1"/>
    <row r="14184" hidden="1"/>
    <row r="14185" hidden="1"/>
    <row r="14186" hidden="1"/>
    <row r="14187" hidden="1"/>
    <row r="14188" hidden="1"/>
    <row r="14189" hidden="1"/>
    <row r="14190" hidden="1"/>
    <row r="14191" hidden="1"/>
    <row r="14192" hidden="1"/>
    <row r="14193" hidden="1"/>
    <row r="14194" hidden="1"/>
    <row r="14195" hidden="1"/>
    <row r="14196" hidden="1"/>
    <row r="14197" hidden="1"/>
    <row r="14198" hidden="1"/>
    <row r="14199" hidden="1"/>
    <row r="14200" hidden="1"/>
    <row r="14201" hidden="1"/>
    <row r="14202" hidden="1"/>
    <row r="14203" hidden="1"/>
    <row r="14204" hidden="1"/>
    <row r="14205" hidden="1"/>
    <row r="14206" hidden="1"/>
    <row r="14207" hidden="1"/>
    <row r="14208" hidden="1"/>
    <row r="14209" hidden="1"/>
    <row r="14210" hidden="1"/>
    <row r="14211" hidden="1"/>
    <row r="14212" hidden="1"/>
    <row r="14213" hidden="1"/>
    <row r="14214" hidden="1"/>
    <row r="14215" hidden="1"/>
    <row r="14216" hidden="1"/>
    <row r="14217" hidden="1"/>
    <row r="14218" hidden="1"/>
    <row r="14219" hidden="1"/>
    <row r="14220" hidden="1"/>
    <row r="14221" hidden="1"/>
    <row r="14222" hidden="1"/>
    <row r="14223" hidden="1"/>
    <row r="14224" hidden="1"/>
    <row r="14225" hidden="1"/>
    <row r="14226" hidden="1"/>
    <row r="14227" hidden="1"/>
    <row r="14228" hidden="1"/>
    <row r="14229" hidden="1"/>
    <row r="14230" hidden="1"/>
    <row r="14231" hidden="1"/>
    <row r="14232" hidden="1"/>
    <row r="14233" hidden="1"/>
    <row r="14234" hidden="1"/>
    <row r="14235" hidden="1"/>
    <row r="14236" hidden="1"/>
    <row r="14237" hidden="1"/>
    <row r="14238" hidden="1"/>
    <row r="14239" hidden="1"/>
    <row r="14240" hidden="1"/>
    <row r="14241" hidden="1"/>
    <row r="14242" hidden="1"/>
    <row r="14243" hidden="1"/>
    <row r="14244" hidden="1"/>
    <row r="14245" hidden="1"/>
    <row r="14246" hidden="1"/>
    <row r="14247" hidden="1"/>
    <row r="14248" hidden="1"/>
    <row r="14249" hidden="1"/>
    <row r="14250" hidden="1"/>
    <row r="14251" hidden="1"/>
    <row r="14252" hidden="1"/>
    <row r="14253" hidden="1"/>
    <row r="14254" hidden="1"/>
    <row r="14255" hidden="1"/>
    <row r="14256" hidden="1"/>
    <row r="14257" hidden="1"/>
    <row r="14258" hidden="1"/>
    <row r="14259" hidden="1"/>
    <row r="14260" hidden="1"/>
    <row r="14261" hidden="1"/>
    <row r="14262" hidden="1"/>
    <row r="14263" hidden="1"/>
    <row r="14264" hidden="1"/>
    <row r="14265" hidden="1"/>
    <row r="14266" hidden="1"/>
    <row r="14267" hidden="1"/>
    <row r="14268" hidden="1"/>
    <row r="14269" hidden="1"/>
    <row r="14270" hidden="1"/>
    <row r="14271" hidden="1"/>
    <row r="14272" hidden="1"/>
    <row r="14273" hidden="1"/>
    <row r="14274" hidden="1"/>
    <row r="14275" hidden="1"/>
    <row r="14276" hidden="1"/>
    <row r="14277" hidden="1"/>
    <row r="14278" hidden="1"/>
    <row r="14279" hidden="1"/>
    <row r="14280" hidden="1"/>
    <row r="14281" hidden="1"/>
    <row r="14282" hidden="1"/>
    <row r="14283" hidden="1"/>
    <row r="14284" hidden="1"/>
    <row r="14285" hidden="1"/>
    <row r="14286" hidden="1"/>
    <row r="14287" hidden="1"/>
    <row r="14288" hidden="1"/>
    <row r="14289" hidden="1"/>
    <row r="14290" hidden="1"/>
    <row r="14291" hidden="1"/>
    <row r="14292" hidden="1"/>
    <row r="14293" hidden="1"/>
    <row r="14294" hidden="1"/>
    <row r="14295" hidden="1"/>
    <row r="14296" hidden="1"/>
    <row r="14297" hidden="1"/>
    <row r="14298" hidden="1"/>
    <row r="14299" hidden="1"/>
    <row r="14300" hidden="1"/>
    <row r="14301" hidden="1"/>
    <row r="14302" hidden="1"/>
    <row r="14303" hidden="1"/>
    <row r="14304" hidden="1"/>
    <row r="14305" hidden="1"/>
    <row r="14306" hidden="1"/>
    <row r="14307" hidden="1"/>
    <row r="14308" hidden="1"/>
    <row r="14309" hidden="1"/>
    <row r="14310" hidden="1"/>
    <row r="14311" hidden="1"/>
    <row r="14312" hidden="1"/>
    <row r="14313" hidden="1"/>
    <row r="14314" hidden="1"/>
    <row r="14315" hidden="1"/>
    <row r="14316" hidden="1"/>
    <row r="14317" hidden="1"/>
    <row r="14318" hidden="1"/>
    <row r="14319" hidden="1"/>
    <row r="14320" hidden="1"/>
    <row r="14321" hidden="1"/>
    <row r="14322" hidden="1"/>
    <row r="14323" hidden="1"/>
    <row r="14324" hidden="1"/>
    <row r="14325" hidden="1"/>
    <row r="14326" hidden="1"/>
    <row r="14327" hidden="1"/>
    <row r="14328" hidden="1"/>
    <row r="14329" hidden="1"/>
    <row r="14330" hidden="1"/>
    <row r="14331" hidden="1"/>
    <row r="14332" hidden="1"/>
    <row r="14333" hidden="1"/>
    <row r="14334" hidden="1"/>
    <row r="14335" hidden="1"/>
    <row r="14336" hidden="1"/>
    <row r="14337" hidden="1"/>
    <row r="14338" hidden="1"/>
    <row r="14339" hidden="1"/>
    <row r="14340" hidden="1"/>
    <row r="14341" hidden="1"/>
    <row r="14342" hidden="1"/>
    <row r="14343" hidden="1"/>
    <row r="14344" hidden="1"/>
    <row r="14345" hidden="1"/>
    <row r="14346" hidden="1"/>
    <row r="14347" hidden="1"/>
    <row r="14348" hidden="1"/>
    <row r="14349" hidden="1"/>
    <row r="14350" hidden="1"/>
    <row r="14351" hidden="1"/>
    <row r="14352" hidden="1"/>
    <row r="14353" hidden="1"/>
    <row r="14354" hidden="1"/>
    <row r="14355" hidden="1"/>
    <row r="14356" hidden="1"/>
    <row r="14357" hidden="1"/>
    <row r="14358" hidden="1"/>
    <row r="14359" hidden="1"/>
    <row r="14360" hidden="1"/>
    <row r="14361" hidden="1"/>
    <row r="14362" hidden="1"/>
    <row r="14363" hidden="1"/>
    <row r="14364" hidden="1"/>
    <row r="14365" hidden="1"/>
    <row r="14366" hidden="1"/>
    <row r="14367" hidden="1"/>
    <row r="14368" hidden="1"/>
    <row r="14369" hidden="1"/>
    <row r="14370" hidden="1"/>
    <row r="14371" hidden="1"/>
    <row r="14372" hidden="1"/>
    <row r="14373" hidden="1"/>
    <row r="14374" hidden="1"/>
    <row r="14375" hidden="1"/>
    <row r="14376" hidden="1"/>
    <row r="14377" hidden="1"/>
    <row r="14378" hidden="1"/>
    <row r="14379" hidden="1"/>
    <row r="14380" hidden="1"/>
    <row r="14381" hidden="1"/>
    <row r="14382" hidden="1"/>
    <row r="14383" hidden="1"/>
    <row r="14384" hidden="1"/>
    <row r="14385" hidden="1"/>
    <row r="14386" hidden="1"/>
    <row r="14387" hidden="1"/>
    <row r="14388" hidden="1"/>
    <row r="14389" hidden="1"/>
    <row r="14390" hidden="1"/>
    <row r="14391" hidden="1"/>
    <row r="14392" hidden="1"/>
    <row r="14393" hidden="1"/>
    <row r="14394" hidden="1"/>
    <row r="14395" hidden="1"/>
    <row r="14396" hidden="1"/>
    <row r="14397" hidden="1"/>
    <row r="14398" hidden="1"/>
    <row r="14399" hidden="1"/>
    <row r="14400" hidden="1"/>
    <row r="14401" hidden="1"/>
    <row r="14402" hidden="1"/>
    <row r="14403" hidden="1"/>
    <row r="14404" hidden="1"/>
    <row r="14405" hidden="1"/>
    <row r="14406" hidden="1"/>
    <row r="14407" hidden="1"/>
    <row r="14408" hidden="1"/>
    <row r="14409" hidden="1"/>
    <row r="14410" hidden="1"/>
    <row r="14411" hidden="1"/>
    <row r="14412" hidden="1"/>
    <row r="14413" hidden="1"/>
    <row r="14414" hidden="1"/>
    <row r="14415" hidden="1"/>
    <row r="14416" hidden="1"/>
    <row r="14417" hidden="1"/>
    <row r="14418" hidden="1"/>
    <row r="14419" hidden="1"/>
    <row r="14420" hidden="1"/>
    <row r="14421" hidden="1"/>
    <row r="14422" hidden="1"/>
    <row r="14423" hidden="1"/>
    <row r="14424" hidden="1"/>
    <row r="14425" hidden="1"/>
    <row r="14426" hidden="1"/>
    <row r="14427" hidden="1"/>
    <row r="14428" hidden="1"/>
    <row r="14429" hidden="1"/>
    <row r="14430" hidden="1"/>
    <row r="14431" hidden="1"/>
    <row r="14432" hidden="1"/>
    <row r="14433" hidden="1"/>
    <row r="14434" hidden="1"/>
    <row r="14435" hidden="1"/>
    <row r="14436" hidden="1"/>
    <row r="14437" hidden="1"/>
    <row r="14438" hidden="1"/>
    <row r="14439" hidden="1"/>
    <row r="14440" hidden="1"/>
    <row r="14441" hidden="1"/>
    <row r="14442" hidden="1"/>
    <row r="14443" hidden="1"/>
    <row r="14444" hidden="1"/>
    <row r="14445" hidden="1"/>
    <row r="14446" hidden="1"/>
    <row r="14447" hidden="1"/>
    <row r="14448" hidden="1"/>
    <row r="14449" hidden="1"/>
    <row r="14450" hidden="1"/>
    <row r="14451" hidden="1"/>
    <row r="14452" hidden="1"/>
    <row r="14453" hidden="1"/>
    <row r="14454" hidden="1"/>
    <row r="14455" hidden="1"/>
    <row r="14456" hidden="1"/>
    <row r="14457" hidden="1"/>
    <row r="14458" hidden="1"/>
    <row r="14459" hidden="1"/>
    <row r="14460" hidden="1"/>
    <row r="14461" hidden="1"/>
    <row r="14462" hidden="1"/>
    <row r="14463" hidden="1"/>
    <row r="14464" hidden="1"/>
    <row r="14465" hidden="1"/>
    <row r="14466" hidden="1"/>
    <row r="14467" hidden="1"/>
    <row r="14468" hidden="1"/>
    <row r="14469" hidden="1"/>
    <row r="14470" hidden="1"/>
    <row r="14471" hidden="1"/>
    <row r="14472" hidden="1"/>
    <row r="14473" hidden="1"/>
    <row r="14474" hidden="1"/>
    <row r="14475" hidden="1"/>
    <row r="14476" hidden="1"/>
    <row r="14477" hidden="1"/>
    <row r="14478" hidden="1"/>
    <row r="14479" hidden="1"/>
    <row r="14480" hidden="1"/>
    <row r="14481" hidden="1"/>
    <row r="14482" hidden="1"/>
    <row r="14483" hidden="1"/>
    <row r="14484" hidden="1"/>
    <row r="14485" hidden="1"/>
    <row r="14486" hidden="1"/>
    <row r="14487" hidden="1"/>
    <row r="14488" hidden="1"/>
    <row r="14489" hidden="1"/>
    <row r="14490" hidden="1"/>
    <row r="14491" hidden="1"/>
    <row r="14492" hidden="1"/>
    <row r="14493" hidden="1"/>
    <row r="14494" hidden="1"/>
    <row r="14495" hidden="1"/>
    <row r="14496" hidden="1"/>
    <row r="14497" hidden="1"/>
    <row r="14498" hidden="1"/>
    <row r="14499" hidden="1"/>
    <row r="14500" hidden="1"/>
    <row r="14501" hidden="1"/>
    <row r="14502" hidden="1"/>
    <row r="14503" hidden="1"/>
    <row r="14504" hidden="1"/>
    <row r="14505" hidden="1"/>
    <row r="14506" hidden="1"/>
    <row r="14507" hidden="1"/>
    <row r="14508" hidden="1"/>
    <row r="14509" hidden="1"/>
    <row r="14510" hidden="1"/>
    <row r="14511" hidden="1"/>
    <row r="14512" hidden="1"/>
    <row r="14513" hidden="1"/>
    <row r="14514" hidden="1"/>
    <row r="14515" hidden="1"/>
    <row r="14516" hidden="1"/>
    <row r="14517" hidden="1"/>
    <row r="14518" hidden="1"/>
    <row r="14519" hidden="1"/>
    <row r="14520" hidden="1"/>
    <row r="14521" hidden="1"/>
    <row r="14522" hidden="1"/>
    <row r="14523" hidden="1"/>
    <row r="14524" hidden="1"/>
    <row r="14525" hidden="1"/>
    <row r="14526" hidden="1"/>
    <row r="14527" hidden="1"/>
    <row r="14528" hidden="1"/>
    <row r="14529" hidden="1"/>
    <row r="14530" hidden="1"/>
    <row r="14531" hidden="1"/>
    <row r="14532" hidden="1"/>
    <row r="14533" hidden="1"/>
    <row r="14534" hidden="1"/>
    <row r="14535" hidden="1"/>
    <row r="14536" hidden="1"/>
    <row r="14537" hidden="1"/>
    <row r="14538" hidden="1"/>
    <row r="14539" hidden="1"/>
    <row r="14540" hidden="1"/>
    <row r="14541" hidden="1"/>
    <row r="14542" hidden="1"/>
    <row r="14543" hidden="1"/>
    <row r="14544" hidden="1"/>
    <row r="14545" hidden="1"/>
    <row r="14546" hidden="1"/>
    <row r="14547" hidden="1"/>
    <row r="14548" hidden="1"/>
    <row r="14549" hidden="1"/>
    <row r="14550" hidden="1"/>
    <row r="14551" hidden="1"/>
    <row r="14552" hidden="1"/>
    <row r="14553" hidden="1"/>
    <row r="14554" hidden="1"/>
    <row r="14555" hidden="1"/>
    <row r="14556" hidden="1"/>
    <row r="14557" hidden="1"/>
    <row r="14558" hidden="1"/>
    <row r="14559" hidden="1"/>
    <row r="14560" hidden="1"/>
    <row r="14561" hidden="1"/>
    <row r="14562" hidden="1"/>
    <row r="14563" hidden="1"/>
    <row r="14564" hidden="1"/>
    <row r="14565" hidden="1"/>
    <row r="14566" hidden="1"/>
    <row r="14567" hidden="1"/>
    <row r="14568" hidden="1"/>
    <row r="14569" hidden="1"/>
    <row r="14570" hidden="1"/>
    <row r="14571" hidden="1"/>
    <row r="14572" hidden="1"/>
    <row r="14573" hidden="1"/>
    <row r="14574" hidden="1"/>
    <row r="14575" hidden="1"/>
    <row r="14576" hidden="1"/>
    <row r="14577" hidden="1"/>
    <row r="14578" hidden="1"/>
    <row r="14579" hidden="1"/>
    <row r="14580" hidden="1"/>
    <row r="14581" hidden="1"/>
    <row r="14582" hidden="1"/>
    <row r="14583" hidden="1"/>
    <row r="14584" hidden="1"/>
    <row r="14585" hidden="1"/>
    <row r="14586" hidden="1"/>
    <row r="14587" hidden="1"/>
    <row r="14588" hidden="1"/>
    <row r="14589" hidden="1"/>
    <row r="14590" hidden="1"/>
    <row r="14591" hidden="1"/>
    <row r="14592" hidden="1"/>
    <row r="14593" hidden="1"/>
    <row r="14594" hidden="1"/>
    <row r="14595" hidden="1"/>
    <row r="14596" hidden="1"/>
    <row r="14597" hidden="1"/>
    <row r="14598" hidden="1"/>
    <row r="14599" hidden="1"/>
    <row r="14600" hidden="1"/>
    <row r="14601" hidden="1"/>
    <row r="14602" hidden="1"/>
    <row r="14603" hidden="1"/>
    <row r="14604" hidden="1"/>
    <row r="14605" hidden="1"/>
    <row r="14606" hidden="1"/>
    <row r="14607" hidden="1"/>
    <row r="14608" hidden="1"/>
    <row r="14609" hidden="1"/>
    <row r="14610" hidden="1"/>
    <row r="14611" hidden="1"/>
    <row r="14612" hidden="1"/>
    <row r="14613" hidden="1"/>
    <row r="14614" hidden="1"/>
    <row r="14615" hidden="1"/>
    <row r="14616" hidden="1"/>
    <row r="14617" hidden="1"/>
    <row r="14618" hidden="1"/>
    <row r="14619" hidden="1"/>
    <row r="14620" hidden="1"/>
    <row r="14621" hidden="1"/>
    <row r="14622" hidden="1"/>
    <row r="14623" hidden="1"/>
    <row r="14624" hidden="1"/>
    <row r="14625" hidden="1"/>
    <row r="14626" hidden="1"/>
    <row r="14627" hidden="1"/>
    <row r="14628" hidden="1"/>
    <row r="14629" hidden="1"/>
    <row r="14630" hidden="1"/>
    <row r="14631" hidden="1"/>
    <row r="14632" hidden="1"/>
    <row r="14633" hidden="1"/>
    <row r="14634" hidden="1"/>
    <row r="14635" hidden="1"/>
    <row r="14636" hidden="1"/>
    <row r="14637" hidden="1"/>
    <row r="14638" hidden="1"/>
    <row r="14639" hidden="1"/>
    <row r="14640" hidden="1"/>
    <row r="14641" hidden="1"/>
    <row r="14642" hidden="1"/>
    <row r="14643" hidden="1"/>
    <row r="14644" hidden="1"/>
    <row r="14645" hidden="1"/>
    <row r="14646" hidden="1"/>
    <row r="14647" hidden="1"/>
    <row r="14648" hidden="1"/>
    <row r="14649" hidden="1"/>
    <row r="14650" hidden="1"/>
    <row r="14651" hidden="1"/>
    <row r="14652" hidden="1"/>
    <row r="14653" hidden="1"/>
    <row r="14654" hidden="1"/>
    <row r="14655" hidden="1"/>
    <row r="14656" hidden="1"/>
    <row r="14657" hidden="1"/>
    <row r="14658" hidden="1"/>
    <row r="14659" hidden="1"/>
    <row r="14660" hidden="1"/>
    <row r="14661" hidden="1"/>
    <row r="14662" hidden="1"/>
    <row r="14663" hidden="1"/>
    <row r="14664" hidden="1"/>
    <row r="14665" hidden="1"/>
    <row r="14666" hidden="1"/>
    <row r="14667" hidden="1"/>
    <row r="14668" hidden="1"/>
    <row r="14669" hidden="1"/>
    <row r="14670" hidden="1"/>
    <row r="14671" hidden="1"/>
    <row r="14672" hidden="1"/>
    <row r="14673" hidden="1"/>
    <row r="14674" hidden="1"/>
    <row r="14675" hidden="1"/>
    <row r="14676" hidden="1"/>
    <row r="14677" hidden="1"/>
    <row r="14678" hidden="1"/>
    <row r="14679" hidden="1"/>
    <row r="14680" hidden="1"/>
    <row r="14681" hidden="1"/>
    <row r="14682" hidden="1"/>
    <row r="14683" hidden="1"/>
    <row r="14684" hidden="1"/>
    <row r="14685" hidden="1"/>
    <row r="14686" hidden="1"/>
    <row r="14687" hidden="1"/>
    <row r="14688" hidden="1"/>
    <row r="14689" hidden="1"/>
    <row r="14690" hidden="1"/>
    <row r="14691" hidden="1"/>
    <row r="14692" hidden="1"/>
    <row r="14693" hidden="1"/>
    <row r="14694" hidden="1"/>
    <row r="14695" hidden="1"/>
    <row r="14696" hidden="1"/>
    <row r="14697" hidden="1"/>
    <row r="14698" hidden="1"/>
    <row r="14699" hidden="1"/>
    <row r="14700" hidden="1"/>
    <row r="14701" hidden="1"/>
    <row r="14702" hidden="1"/>
    <row r="14703" hidden="1"/>
    <row r="14704" hidden="1"/>
    <row r="14705" hidden="1"/>
    <row r="14706" hidden="1"/>
    <row r="14707" hidden="1"/>
    <row r="14708" hidden="1"/>
    <row r="14709" hidden="1"/>
    <row r="14710" hidden="1"/>
    <row r="14711" hidden="1"/>
    <row r="14712" hidden="1"/>
    <row r="14713" hidden="1"/>
    <row r="14714" hidden="1"/>
    <row r="14715" hidden="1"/>
    <row r="14716" hidden="1"/>
    <row r="14717" hidden="1"/>
    <row r="14718" hidden="1"/>
    <row r="14719" hidden="1"/>
    <row r="14720" hidden="1"/>
    <row r="14721" hidden="1"/>
    <row r="14722" hidden="1"/>
    <row r="14723" hidden="1"/>
    <row r="14724" hidden="1"/>
    <row r="14725" hidden="1"/>
    <row r="14726" hidden="1"/>
    <row r="14727" hidden="1"/>
    <row r="14728" hidden="1"/>
    <row r="14729" hidden="1"/>
    <row r="14730" hidden="1"/>
    <row r="14731" hidden="1"/>
    <row r="14732" hidden="1"/>
    <row r="14733" hidden="1"/>
    <row r="14734" hidden="1"/>
    <row r="14735" hidden="1"/>
    <row r="14736" hidden="1"/>
    <row r="14737" hidden="1"/>
    <row r="14738" hidden="1"/>
    <row r="14739" hidden="1"/>
    <row r="14740" hidden="1"/>
    <row r="14741" hidden="1"/>
    <row r="14742" hidden="1"/>
    <row r="14743" hidden="1"/>
    <row r="14744" hidden="1"/>
    <row r="14745" hidden="1"/>
    <row r="14746" hidden="1"/>
    <row r="14747" hidden="1"/>
    <row r="14748" hidden="1"/>
    <row r="14749" hidden="1"/>
    <row r="14750" hidden="1"/>
    <row r="14751" hidden="1"/>
    <row r="14752" hidden="1"/>
    <row r="14753" hidden="1"/>
    <row r="14754" hidden="1"/>
    <row r="14755" hidden="1"/>
    <row r="14756" hidden="1"/>
    <row r="14757" hidden="1"/>
    <row r="14758" hidden="1"/>
    <row r="14759" hidden="1"/>
    <row r="14760" hidden="1"/>
    <row r="14761" hidden="1"/>
    <row r="14762" hidden="1"/>
    <row r="14763" hidden="1"/>
    <row r="14764" hidden="1"/>
    <row r="14765" hidden="1"/>
    <row r="14766" hidden="1"/>
    <row r="14767" hidden="1"/>
    <row r="14768" hidden="1"/>
    <row r="14769" hidden="1"/>
    <row r="14770" hidden="1"/>
    <row r="14771" hidden="1"/>
    <row r="14772" hidden="1"/>
    <row r="14773" hidden="1"/>
    <row r="14774" hidden="1"/>
    <row r="14775" hidden="1"/>
    <row r="14776" hidden="1"/>
    <row r="14777" hidden="1"/>
    <row r="14778" hidden="1"/>
    <row r="14779" hidden="1"/>
    <row r="14780" hidden="1"/>
    <row r="14781" hidden="1"/>
    <row r="14782" hidden="1"/>
    <row r="14783" hidden="1"/>
    <row r="14784" hidden="1"/>
    <row r="14785" hidden="1"/>
    <row r="14786" hidden="1"/>
    <row r="14787" hidden="1"/>
    <row r="14788" hidden="1"/>
    <row r="14789" hidden="1"/>
    <row r="14790" hidden="1"/>
    <row r="14791" hidden="1"/>
    <row r="14792" hidden="1"/>
    <row r="14793" hidden="1"/>
    <row r="14794" hidden="1"/>
    <row r="14795" hidden="1"/>
    <row r="14796" hidden="1"/>
    <row r="14797" hidden="1"/>
    <row r="14798" hidden="1"/>
    <row r="14799" hidden="1"/>
    <row r="14800" hidden="1"/>
    <row r="14801" hidden="1"/>
    <row r="14802" hidden="1"/>
    <row r="14803" hidden="1"/>
    <row r="14804" hidden="1"/>
    <row r="14805" hidden="1"/>
    <row r="14806" hidden="1"/>
    <row r="14807" hidden="1"/>
    <row r="14808" hidden="1"/>
    <row r="14809" hidden="1"/>
    <row r="14810" hidden="1"/>
    <row r="14811" hidden="1"/>
    <row r="14812" hidden="1"/>
    <row r="14813" hidden="1"/>
    <row r="14814" hidden="1"/>
    <row r="14815" hidden="1"/>
    <row r="14816" hidden="1"/>
    <row r="14817" hidden="1"/>
    <row r="14818" hidden="1"/>
    <row r="14819" hidden="1"/>
    <row r="14820" hidden="1"/>
    <row r="14821" hidden="1"/>
    <row r="14822" hidden="1"/>
    <row r="14823" hidden="1"/>
    <row r="14824" hidden="1"/>
    <row r="14825" hidden="1"/>
    <row r="14826" hidden="1"/>
    <row r="14827" hidden="1"/>
    <row r="14828" hidden="1"/>
    <row r="14829" hidden="1"/>
    <row r="14830" hidden="1"/>
    <row r="14831" hidden="1"/>
    <row r="14832" hidden="1"/>
    <row r="14833" hidden="1"/>
    <row r="14834" hidden="1"/>
    <row r="14835" hidden="1"/>
    <row r="14836" hidden="1"/>
    <row r="14837" hidden="1"/>
    <row r="14838" hidden="1"/>
    <row r="14839" hidden="1"/>
    <row r="14840" hidden="1"/>
    <row r="14841" hidden="1"/>
    <row r="14842" hidden="1"/>
    <row r="14843" hidden="1"/>
    <row r="14844" hidden="1"/>
    <row r="14845" hidden="1"/>
    <row r="14846" hidden="1"/>
    <row r="14847" hidden="1"/>
    <row r="14848" hidden="1"/>
    <row r="14849" hidden="1"/>
    <row r="14850" hidden="1"/>
    <row r="14851" hidden="1"/>
    <row r="14852" hidden="1"/>
    <row r="14853" hidden="1"/>
    <row r="14854" hidden="1"/>
    <row r="14855" hidden="1"/>
    <row r="14856" hidden="1"/>
    <row r="14857" hidden="1"/>
    <row r="14858" hidden="1"/>
    <row r="14859" hidden="1"/>
    <row r="14860" hidden="1"/>
    <row r="14861" hidden="1"/>
    <row r="14862" hidden="1"/>
    <row r="14863" hidden="1"/>
    <row r="14864" hidden="1"/>
    <row r="14865" hidden="1"/>
    <row r="14866" hidden="1"/>
    <row r="14867" hidden="1"/>
    <row r="14868" hidden="1"/>
    <row r="14869" hidden="1"/>
    <row r="14870" hidden="1"/>
    <row r="14871" hidden="1"/>
    <row r="14872" hidden="1"/>
    <row r="14873" hidden="1"/>
    <row r="14874" hidden="1"/>
    <row r="14875" hidden="1"/>
    <row r="14876" hidden="1"/>
    <row r="14877" hidden="1"/>
    <row r="14878" hidden="1"/>
    <row r="14879" hidden="1"/>
    <row r="14880" hidden="1"/>
    <row r="14881" hidden="1"/>
    <row r="14882" hidden="1"/>
    <row r="14883" hidden="1"/>
    <row r="14884" hidden="1"/>
    <row r="14885" hidden="1"/>
    <row r="14886" hidden="1"/>
    <row r="14887" hidden="1"/>
    <row r="14888" hidden="1"/>
    <row r="14889" hidden="1"/>
    <row r="14890" hidden="1"/>
    <row r="14891" hidden="1"/>
    <row r="14892" hidden="1"/>
    <row r="14893" hidden="1"/>
    <row r="14894" hidden="1"/>
    <row r="14895" hidden="1"/>
    <row r="14896" hidden="1"/>
    <row r="14897" hidden="1"/>
    <row r="14898" hidden="1"/>
    <row r="14899" hidden="1"/>
    <row r="14900" hidden="1"/>
    <row r="14901" hidden="1"/>
    <row r="14902" hidden="1"/>
    <row r="14903" hidden="1"/>
    <row r="14904" hidden="1"/>
    <row r="14905" hidden="1"/>
    <row r="14906" hidden="1"/>
    <row r="14907" hidden="1"/>
    <row r="14908" hidden="1"/>
    <row r="14909" hidden="1"/>
    <row r="14910" hidden="1"/>
    <row r="14911" hidden="1"/>
    <row r="14912" hidden="1"/>
    <row r="14913" hidden="1"/>
    <row r="14914" hidden="1"/>
    <row r="14915" hidden="1"/>
    <row r="14916" hidden="1"/>
    <row r="14917" hidden="1"/>
    <row r="14918" hidden="1"/>
    <row r="14919" hidden="1"/>
    <row r="14920" hidden="1"/>
    <row r="14921" hidden="1"/>
    <row r="14922" hidden="1"/>
    <row r="14923" hidden="1"/>
    <row r="14924" hidden="1"/>
    <row r="14925" hidden="1"/>
    <row r="14926" hidden="1"/>
    <row r="14927" hidden="1"/>
    <row r="14928" hidden="1"/>
    <row r="14929" hidden="1"/>
    <row r="14930" hidden="1"/>
    <row r="14931" hidden="1"/>
    <row r="14932" hidden="1"/>
    <row r="14933" hidden="1"/>
    <row r="14934" hidden="1"/>
    <row r="14935" hidden="1"/>
    <row r="14936" hidden="1"/>
    <row r="14937" hidden="1"/>
    <row r="14938" hidden="1"/>
    <row r="14939" hidden="1"/>
    <row r="14940" hidden="1"/>
    <row r="14941" hidden="1"/>
    <row r="14942" hidden="1"/>
    <row r="14943" hidden="1"/>
    <row r="14944" hidden="1"/>
    <row r="14945" hidden="1"/>
    <row r="14946" hidden="1"/>
    <row r="14947" hidden="1"/>
    <row r="14948" hidden="1"/>
    <row r="14949" hidden="1"/>
    <row r="14950" hidden="1"/>
    <row r="14951" hidden="1"/>
    <row r="14952" hidden="1"/>
    <row r="14953" hidden="1"/>
    <row r="14954" hidden="1"/>
    <row r="14955" hidden="1"/>
    <row r="14956" hidden="1"/>
    <row r="14957" hidden="1"/>
    <row r="14958" hidden="1"/>
    <row r="14959" hidden="1"/>
    <row r="14960" hidden="1"/>
    <row r="14961" hidden="1"/>
    <row r="14962" hidden="1"/>
    <row r="14963" hidden="1"/>
    <row r="14964" hidden="1"/>
    <row r="14965" hidden="1"/>
    <row r="14966" hidden="1"/>
    <row r="14967" hidden="1"/>
    <row r="14968" hidden="1"/>
    <row r="14969" hidden="1"/>
    <row r="14970" hidden="1"/>
    <row r="14971" hidden="1"/>
    <row r="14972" hidden="1"/>
    <row r="14973" hidden="1"/>
    <row r="14974" hidden="1"/>
    <row r="14975" hidden="1"/>
    <row r="14976" hidden="1"/>
    <row r="14977" hidden="1"/>
    <row r="14978" hidden="1"/>
    <row r="14979" hidden="1"/>
    <row r="14980" hidden="1"/>
    <row r="14981" hidden="1"/>
    <row r="14982" hidden="1"/>
    <row r="14983" hidden="1"/>
    <row r="14984" hidden="1"/>
    <row r="14985" hidden="1"/>
    <row r="14986" hidden="1"/>
    <row r="14987" hidden="1"/>
    <row r="14988" hidden="1"/>
    <row r="14989" hidden="1"/>
    <row r="14990" hidden="1"/>
    <row r="14991" hidden="1"/>
    <row r="14992" hidden="1"/>
    <row r="14993" hidden="1"/>
    <row r="14994" hidden="1"/>
    <row r="14995" hidden="1"/>
    <row r="14996" hidden="1"/>
    <row r="14997" hidden="1"/>
    <row r="14998" hidden="1"/>
    <row r="14999" hidden="1"/>
    <row r="15000" hidden="1"/>
    <row r="15001" hidden="1"/>
    <row r="15002" hidden="1"/>
    <row r="15003" hidden="1"/>
    <row r="15004" hidden="1"/>
    <row r="15005" hidden="1"/>
    <row r="15006" hidden="1"/>
    <row r="15007" hidden="1"/>
    <row r="15008" hidden="1"/>
    <row r="15009" hidden="1"/>
    <row r="15010" hidden="1"/>
    <row r="15011" hidden="1"/>
    <row r="15012" hidden="1"/>
    <row r="15013" hidden="1"/>
    <row r="15014" hidden="1"/>
    <row r="15015" hidden="1"/>
    <row r="15016" hidden="1"/>
    <row r="15017" hidden="1"/>
    <row r="15018" hidden="1"/>
    <row r="15019" hidden="1"/>
    <row r="15020" hidden="1"/>
    <row r="15021" hidden="1"/>
    <row r="15022" hidden="1"/>
    <row r="15023" hidden="1"/>
    <row r="15024" hidden="1"/>
    <row r="15025" hidden="1"/>
    <row r="15026" hidden="1"/>
    <row r="15027" hidden="1"/>
    <row r="15028" hidden="1"/>
    <row r="15029" hidden="1"/>
    <row r="15030" hidden="1"/>
    <row r="15031" hidden="1"/>
    <row r="15032" hidden="1"/>
    <row r="15033" hidden="1"/>
    <row r="15034" hidden="1"/>
    <row r="15035" hidden="1"/>
    <row r="15036" hidden="1"/>
    <row r="15037" hidden="1"/>
    <row r="15038" hidden="1"/>
    <row r="15039" hidden="1"/>
    <row r="15040" hidden="1"/>
    <row r="15041" hidden="1"/>
    <row r="15042" hidden="1"/>
    <row r="15043" hidden="1"/>
    <row r="15044" hidden="1"/>
    <row r="15045" hidden="1"/>
    <row r="15046" hidden="1"/>
    <row r="15047" hidden="1"/>
    <row r="15048" hidden="1"/>
    <row r="15049" hidden="1"/>
    <row r="15050" hidden="1"/>
    <row r="15051" hidden="1"/>
    <row r="15052" hidden="1"/>
    <row r="15053" hidden="1"/>
    <row r="15054" hidden="1"/>
    <row r="15055" hidden="1"/>
    <row r="15056" hidden="1"/>
    <row r="15057" hidden="1"/>
    <row r="15058" hidden="1"/>
    <row r="15059" hidden="1"/>
    <row r="15060" hidden="1"/>
    <row r="15061" hidden="1"/>
    <row r="15062" hidden="1"/>
    <row r="15063" hidden="1"/>
    <row r="15064" hidden="1"/>
    <row r="15065" hidden="1"/>
    <row r="15066" hidden="1"/>
    <row r="15067" hidden="1"/>
    <row r="15068" hidden="1"/>
    <row r="15069" hidden="1"/>
    <row r="15070" hidden="1"/>
    <row r="15071" hidden="1"/>
    <row r="15072" hidden="1"/>
    <row r="15073" hidden="1"/>
    <row r="15074" hidden="1"/>
    <row r="15075" hidden="1"/>
    <row r="15076" hidden="1"/>
    <row r="15077" hidden="1"/>
    <row r="15078" hidden="1"/>
    <row r="15079" hidden="1"/>
    <row r="15080" hidden="1"/>
    <row r="15081" hidden="1"/>
    <row r="15082" hidden="1"/>
    <row r="15083" hidden="1"/>
    <row r="15084" hidden="1"/>
    <row r="15085" hidden="1"/>
    <row r="15086" hidden="1"/>
    <row r="15087" hidden="1"/>
    <row r="15088" hidden="1"/>
    <row r="15089" hidden="1"/>
    <row r="15090" hidden="1"/>
    <row r="15091" hidden="1"/>
    <row r="15092" hidden="1"/>
    <row r="15093" hidden="1"/>
    <row r="15094" hidden="1"/>
    <row r="15095" hidden="1"/>
    <row r="15096" hidden="1"/>
    <row r="15097" hidden="1"/>
    <row r="15098" hidden="1"/>
    <row r="15099" hidden="1"/>
    <row r="15100" hidden="1"/>
    <row r="15101" hidden="1"/>
    <row r="15102" hidden="1"/>
    <row r="15103" hidden="1"/>
    <row r="15104" hidden="1"/>
    <row r="15105" hidden="1"/>
    <row r="15106" hidden="1"/>
    <row r="15107" hidden="1"/>
    <row r="15108" hidden="1"/>
    <row r="15109" hidden="1"/>
    <row r="15110" hidden="1"/>
    <row r="15111" hidden="1"/>
    <row r="15112" hidden="1"/>
    <row r="15113" hidden="1"/>
    <row r="15114" hidden="1"/>
    <row r="15115" hidden="1"/>
    <row r="15116" hidden="1"/>
    <row r="15117" hidden="1"/>
    <row r="15118" hidden="1"/>
    <row r="15119" hidden="1"/>
    <row r="15120" hidden="1"/>
    <row r="15121" hidden="1"/>
    <row r="15122" hidden="1"/>
    <row r="15123" hidden="1"/>
    <row r="15124" hidden="1"/>
    <row r="15125" hidden="1"/>
    <row r="15126" hidden="1"/>
    <row r="15127" hidden="1"/>
    <row r="15128" hidden="1"/>
    <row r="15129" hidden="1"/>
    <row r="15130" hidden="1"/>
    <row r="15131" hidden="1"/>
    <row r="15132" hidden="1"/>
    <row r="15133" hidden="1"/>
    <row r="15134" hidden="1"/>
    <row r="15135" hidden="1"/>
    <row r="15136" hidden="1"/>
    <row r="15137" hidden="1"/>
    <row r="15138" hidden="1"/>
    <row r="15139" hidden="1"/>
    <row r="15140" hidden="1"/>
    <row r="15141" hidden="1"/>
    <row r="15142" hidden="1"/>
    <row r="15143" hidden="1"/>
    <row r="15144" hidden="1"/>
    <row r="15145" hidden="1"/>
    <row r="15146" hidden="1"/>
    <row r="15147" hidden="1"/>
    <row r="15148" hidden="1"/>
    <row r="15149" hidden="1"/>
    <row r="15150" hidden="1"/>
    <row r="15151" hidden="1"/>
    <row r="15152" hidden="1"/>
    <row r="15153" hidden="1"/>
    <row r="15154" hidden="1"/>
    <row r="15155" hidden="1"/>
    <row r="15156" hidden="1"/>
    <row r="15157" hidden="1"/>
    <row r="15158" hidden="1"/>
    <row r="15159" hidden="1"/>
    <row r="15160" hidden="1"/>
    <row r="15161" hidden="1"/>
    <row r="15162" hidden="1"/>
    <row r="15163" hidden="1"/>
    <row r="15164" hidden="1"/>
    <row r="15165" hidden="1"/>
    <row r="15166" hidden="1"/>
    <row r="15167" hidden="1"/>
    <row r="15168" hidden="1"/>
    <row r="15169" hidden="1"/>
    <row r="15170" hidden="1"/>
    <row r="15171" hidden="1"/>
    <row r="15172" hidden="1"/>
    <row r="15173" hidden="1"/>
    <row r="15174" hidden="1"/>
    <row r="15175" hidden="1"/>
    <row r="15176" hidden="1"/>
    <row r="15177" hidden="1"/>
    <row r="15178" hidden="1"/>
    <row r="15179" hidden="1"/>
    <row r="15180" hidden="1"/>
    <row r="15181" hidden="1"/>
    <row r="15182" hidden="1"/>
    <row r="15183" hidden="1"/>
    <row r="15184" hidden="1"/>
    <row r="15185" hidden="1"/>
    <row r="15186" hidden="1"/>
    <row r="15187" hidden="1"/>
    <row r="15188" hidden="1"/>
    <row r="15189" hidden="1"/>
    <row r="15190" hidden="1"/>
    <row r="15191" hidden="1"/>
    <row r="15192" hidden="1"/>
    <row r="15193" hidden="1"/>
    <row r="15194" hidden="1"/>
    <row r="15195" hidden="1"/>
    <row r="15196" hidden="1"/>
    <row r="15197" hidden="1"/>
    <row r="15198" hidden="1"/>
    <row r="15199" hidden="1"/>
    <row r="15200" hidden="1"/>
    <row r="15201" hidden="1"/>
    <row r="15202" hidden="1"/>
    <row r="15203" hidden="1"/>
    <row r="15204" hidden="1"/>
    <row r="15205" hidden="1"/>
    <row r="15206" hidden="1"/>
    <row r="15207" hidden="1"/>
    <row r="15208" hidden="1"/>
    <row r="15209" hidden="1"/>
    <row r="15210" hidden="1"/>
    <row r="15211" hidden="1"/>
    <row r="15212" hidden="1"/>
    <row r="15213" hidden="1"/>
    <row r="15214" hidden="1"/>
    <row r="15215" hidden="1"/>
    <row r="15216" hidden="1"/>
    <row r="15217" hidden="1"/>
    <row r="15218" hidden="1"/>
    <row r="15219" hidden="1"/>
    <row r="15220" hidden="1"/>
    <row r="15221" hidden="1"/>
    <row r="15222" hidden="1"/>
    <row r="15223" hidden="1"/>
    <row r="15224" hidden="1"/>
    <row r="15225" hidden="1"/>
    <row r="15226" hidden="1"/>
    <row r="15227" hidden="1"/>
    <row r="15228" hidden="1"/>
    <row r="15229" hidden="1"/>
    <row r="15230" hidden="1"/>
    <row r="15231" hidden="1"/>
    <row r="15232" hidden="1"/>
    <row r="15233" hidden="1"/>
    <row r="15234" hidden="1"/>
    <row r="15235" hidden="1"/>
    <row r="15236" hidden="1"/>
    <row r="15237" hidden="1"/>
    <row r="15238" hidden="1"/>
    <row r="15239" hidden="1"/>
    <row r="15240" hidden="1"/>
    <row r="15241" hidden="1"/>
    <row r="15242" hidden="1"/>
    <row r="15243" hidden="1"/>
    <row r="15244" hidden="1"/>
    <row r="15245" hidden="1"/>
    <row r="15246" hidden="1"/>
    <row r="15247" hidden="1"/>
    <row r="15248" hidden="1"/>
    <row r="15249" hidden="1"/>
    <row r="15250" hidden="1"/>
    <row r="15251" hidden="1"/>
    <row r="15252" hidden="1"/>
    <row r="15253" hidden="1"/>
    <row r="15254" hidden="1"/>
    <row r="15255" hidden="1"/>
    <row r="15256" hidden="1"/>
    <row r="15257" hidden="1"/>
    <row r="15258" hidden="1"/>
    <row r="15259" hidden="1"/>
    <row r="15260" hidden="1"/>
    <row r="15261" hidden="1"/>
    <row r="15262" hidden="1"/>
    <row r="15263" hidden="1"/>
    <row r="15264" hidden="1"/>
    <row r="15265" hidden="1"/>
    <row r="15266" hidden="1"/>
    <row r="15267" hidden="1"/>
    <row r="15268" hidden="1"/>
    <row r="15269" hidden="1"/>
    <row r="15270" hidden="1"/>
    <row r="15271" hidden="1"/>
    <row r="15272" hidden="1"/>
    <row r="15273" hidden="1"/>
    <row r="15274" hidden="1"/>
    <row r="15275" hidden="1"/>
    <row r="15276" hidden="1"/>
    <row r="15277" hidden="1"/>
    <row r="15278" hidden="1"/>
    <row r="15279" hidden="1"/>
    <row r="15280" hidden="1"/>
    <row r="15281" hidden="1"/>
    <row r="15282" hidden="1"/>
    <row r="15283" hidden="1"/>
    <row r="15284" hidden="1"/>
    <row r="15285" hidden="1"/>
    <row r="15286" hidden="1"/>
    <row r="15287" hidden="1"/>
    <row r="15288" hidden="1"/>
    <row r="15289" hidden="1"/>
    <row r="15290" hidden="1"/>
    <row r="15291" hidden="1"/>
    <row r="15292" hidden="1"/>
    <row r="15293" hidden="1"/>
    <row r="15294" hidden="1"/>
    <row r="15295" hidden="1"/>
    <row r="15296" hidden="1"/>
    <row r="15297" hidden="1"/>
    <row r="15298" hidden="1"/>
    <row r="15299" hidden="1"/>
    <row r="15300" hidden="1"/>
    <row r="15301" hidden="1"/>
    <row r="15302" hidden="1"/>
    <row r="15303" hidden="1"/>
    <row r="15304" hidden="1"/>
    <row r="15305" hidden="1"/>
    <row r="15306" hidden="1"/>
    <row r="15307" hidden="1"/>
    <row r="15308" hidden="1"/>
    <row r="15309" hidden="1"/>
    <row r="15310" hidden="1"/>
    <row r="15311" hidden="1"/>
    <row r="15312" hidden="1"/>
    <row r="15313" hidden="1"/>
    <row r="15314" hidden="1"/>
    <row r="15315" hidden="1"/>
    <row r="15316" hidden="1"/>
    <row r="15317" hidden="1"/>
    <row r="15318" hidden="1"/>
    <row r="15319" hidden="1"/>
    <row r="15320" hidden="1"/>
    <row r="15321" hidden="1"/>
    <row r="15322" hidden="1"/>
    <row r="15323" hidden="1"/>
    <row r="15324" hidden="1"/>
    <row r="15325" hidden="1"/>
    <row r="15326" hidden="1"/>
    <row r="15327" hidden="1"/>
    <row r="15328" hidden="1"/>
    <row r="15329" hidden="1"/>
    <row r="15330" hidden="1"/>
    <row r="15331" hidden="1"/>
    <row r="15332" hidden="1"/>
    <row r="15333" hidden="1"/>
    <row r="15334" hidden="1"/>
    <row r="15335" hidden="1"/>
    <row r="15336" hidden="1"/>
    <row r="15337" hidden="1"/>
    <row r="15338" hidden="1"/>
    <row r="15339" hidden="1"/>
    <row r="15340" hidden="1"/>
    <row r="15341" hidden="1"/>
    <row r="15342" hidden="1"/>
    <row r="15343" hidden="1"/>
    <row r="15344" hidden="1"/>
    <row r="15345" hidden="1"/>
    <row r="15346" hidden="1"/>
    <row r="15347" hidden="1"/>
    <row r="15348" hidden="1"/>
    <row r="15349" hidden="1"/>
    <row r="15350" hidden="1"/>
    <row r="15351" hidden="1"/>
    <row r="15352" hidden="1"/>
    <row r="15353" hidden="1"/>
    <row r="15354" hidden="1"/>
    <row r="15355" hidden="1"/>
    <row r="15356" hidden="1"/>
    <row r="15357" hidden="1"/>
    <row r="15358" hidden="1"/>
    <row r="15359" hidden="1"/>
    <row r="15360" hidden="1"/>
    <row r="15361" hidden="1"/>
    <row r="15362" hidden="1"/>
    <row r="15363" hidden="1"/>
    <row r="15364" hidden="1"/>
    <row r="15365" hidden="1"/>
    <row r="15366" hidden="1"/>
    <row r="15367" hidden="1"/>
    <row r="15368" hidden="1"/>
    <row r="15369" hidden="1"/>
    <row r="15370" hidden="1"/>
    <row r="15371" hidden="1"/>
    <row r="15372" hidden="1"/>
    <row r="15373" hidden="1"/>
    <row r="15374" hidden="1"/>
    <row r="15375" hidden="1"/>
    <row r="15376" hidden="1"/>
    <row r="15377" hidden="1"/>
    <row r="15378" hidden="1"/>
    <row r="15379" hidden="1"/>
    <row r="15380" hidden="1"/>
    <row r="15381" hidden="1"/>
    <row r="15382" hidden="1"/>
    <row r="15383" hidden="1"/>
    <row r="15384" hidden="1"/>
    <row r="15385" hidden="1"/>
    <row r="15386" hidden="1"/>
    <row r="15387" hidden="1"/>
    <row r="15388" hidden="1"/>
    <row r="15389" hidden="1"/>
    <row r="15390" hidden="1"/>
    <row r="15391" hidden="1"/>
    <row r="15392" hidden="1"/>
    <row r="15393" hidden="1"/>
    <row r="15394" hidden="1"/>
    <row r="15395" hidden="1"/>
    <row r="15396" hidden="1"/>
    <row r="15397" hidden="1"/>
    <row r="15398" hidden="1"/>
    <row r="15399" hidden="1"/>
    <row r="15400" hidden="1"/>
    <row r="15401" hidden="1"/>
    <row r="15402" hidden="1"/>
    <row r="15403" hidden="1"/>
    <row r="15404" hidden="1"/>
    <row r="15405" hidden="1"/>
    <row r="15406" hidden="1"/>
    <row r="15407" hidden="1"/>
    <row r="15408" hidden="1"/>
    <row r="15409" hidden="1"/>
    <row r="15410" hidden="1"/>
    <row r="15411" hidden="1"/>
    <row r="15412" hidden="1"/>
    <row r="15413" hidden="1"/>
    <row r="15414" hidden="1"/>
    <row r="15415" hidden="1"/>
    <row r="15416" hidden="1"/>
    <row r="15417" hidden="1"/>
    <row r="15418" hidden="1"/>
    <row r="15419" hidden="1"/>
    <row r="15420" hidden="1"/>
    <row r="15421" hidden="1"/>
    <row r="15422" hidden="1"/>
    <row r="15423" hidden="1"/>
    <row r="15424" hidden="1"/>
    <row r="15425" hidden="1"/>
    <row r="15426" hidden="1"/>
    <row r="15427" hidden="1"/>
    <row r="15428" hidden="1"/>
    <row r="15429" hidden="1"/>
    <row r="15430" hidden="1"/>
    <row r="15431" hidden="1"/>
    <row r="15432" hidden="1"/>
    <row r="15433" hidden="1"/>
    <row r="15434" hidden="1"/>
    <row r="15435" hidden="1"/>
    <row r="15436" hidden="1"/>
    <row r="15437" hidden="1"/>
    <row r="15438" hidden="1"/>
    <row r="15439" hidden="1"/>
    <row r="15440" hidden="1"/>
    <row r="15441" hidden="1"/>
    <row r="15442" hidden="1"/>
    <row r="15443" hidden="1"/>
    <row r="15444" hidden="1"/>
    <row r="15445" hidden="1"/>
    <row r="15446" hidden="1"/>
    <row r="15447" hidden="1"/>
    <row r="15448" hidden="1"/>
    <row r="15449" hidden="1"/>
    <row r="15450" hidden="1"/>
    <row r="15451" hidden="1"/>
    <row r="15452" hidden="1"/>
    <row r="15453" hidden="1"/>
    <row r="15454" hidden="1"/>
    <row r="15455" hidden="1"/>
    <row r="15456" hidden="1"/>
    <row r="15457" hidden="1"/>
    <row r="15458" hidden="1"/>
    <row r="15459" hidden="1"/>
    <row r="15460" hidden="1"/>
    <row r="15461" hidden="1"/>
    <row r="15462" hidden="1"/>
    <row r="15463" hidden="1"/>
    <row r="15464" hidden="1"/>
    <row r="15465" hidden="1"/>
    <row r="15466" hidden="1"/>
    <row r="15467" hidden="1"/>
    <row r="15468" hidden="1"/>
    <row r="15469" hidden="1"/>
    <row r="15470" hidden="1"/>
    <row r="15471" hidden="1"/>
    <row r="15472" hidden="1"/>
    <row r="15473" hidden="1"/>
    <row r="15474" hidden="1"/>
    <row r="15475" hidden="1"/>
    <row r="15476" hidden="1"/>
    <row r="15477" hidden="1"/>
    <row r="15478" hidden="1"/>
    <row r="15479" hidden="1"/>
    <row r="15480" hidden="1"/>
    <row r="15481" hidden="1"/>
    <row r="15482" hidden="1"/>
    <row r="15483" hidden="1"/>
    <row r="15484" hidden="1"/>
    <row r="15485" hidden="1"/>
    <row r="15486" hidden="1"/>
    <row r="15487" hidden="1"/>
    <row r="15488" hidden="1"/>
    <row r="15489" hidden="1"/>
    <row r="15490" hidden="1"/>
    <row r="15491" hidden="1"/>
    <row r="15492" hidden="1"/>
    <row r="15493" hidden="1"/>
    <row r="15494" hidden="1"/>
    <row r="15495" hidden="1"/>
    <row r="15496" hidden="1"/>
    <row r="15497" hidden="1"/>
    <row r="15498" hidden="1"/>
    <row r="15499" hidden="1"/>
    <row r="15500" hidden="1"/>
    <row r="15501" hidden="1"/>
    <row r="15502" hidden="1"/>
    <row r="15503" hidden="1"/>
    <row r="15504" hidden="1"/>
    <row r="15505" hidden="1"/>
    <row r="15506" hidden="1"/>
    <row r="15507" hidden="1"/>
    <row r="15508" hidden="1"/>
    <row r="15509" hidden="1"/>
    <row r="15510" hidden="1"/>
    <row r="15511" hidden="1"/>
    <row r="15512" hidden="1"/>
    <row r="15513" hidden="1"/>
    <row r="15514" hidden="1"/>
    <row r="15515" hidden="1"/>
    <row r="15516" hidden="1"/>
    <row r="15517" hidden="1"/>
    <row r="15518" hidden="1"/>
    <row r="15519" hidden="1"/>
    <row r="15520" hidden="1"/>
    <row r="15521" hidden="1"/>
    <row r="15522" hidden="1"/>
    <row r="15523" hidden="1"/>
    <row r="15524" hidden="1"/>
    <row r="15525" hidden="1"/>
    <row r="15526" hidden="1"/>
    <row r="15527" hidden="1"/>
    <row r="15528" hidden="1"/>
    <row r="15529" hidden="1"/>
    <row r="15530" hidden="1"/>
    <row r="15531" hidden="1"/>
    <row r="15532" hidden="1"/>
    <row r="15533" hidden="1"/>
    <row r="15534" hidden="1"/>
    <row r="15535" hidden="1"/>
    <row r="15536" hidden="1"/>
    <row r="15537" hidden="1"/>
    <row r="15538" hidden="1"/>
    <row r="15539" hidden="1"/>
    <row r="15540" hidden="1"/>
    <row r="15541" hidden="1"/>
    <row r="15542" hidden="1"/>
    <row r="15543" hidden="1"/>
    <row r="15544" hidden="1"/>
    <row r="15545" hidden="1"/>
    <row r="15546" hidden="1"/>
    <row r="15547" hidden="1"/>
    <row r="15548" hidden="1"/>
    <row r="15549" hidden="1"/>
    <row r="15550" hidden="1"/>
    <row r="15551" hidden="1"/>
    <row r="15552" hidden="1"/>
    <row r="15553" hidden="1"/>
    <row r="15554" hidden="1"/>
    <row r="15555" hidden="1"/>
    <row r="15556" hidden="1"/>
    <row r="15557" hidden="1"/>
    <row r="15558" hidden="1"/>
    <row r="15559" hidden="1"/>
    <row r="15560" hidden="1"/>
    <row r="15561" hidden="1"/>
    <row r="15562" hidden="1"/>
    <row r="15563" hidden="1"/>
    <row r="15564" hidden="1"/>
    <row r="15565" hidden="1"/>
    <row r="15566" hidden="1"/>
    <row r="15567" hidden="1"/>
    <row r="15568" hidden="1"/>
    <row r="15569" hidden="1"/>
    <row r="15570" hidden="1"/>
    <row r="15571" hidden="1"/>
    <row r="15572" hidden="1"/>
    <row r="15573" hidden="1"/>
    <row r="15574" hidden="1"/>
    <row r="15575" hidden="1"/>
    <row r="15576" hidden="1"/>
    <row r="15577" hidden="1"/>
    <row r="15578" hidden="1"/>
    <row r="15579" hidden="1"/>
    <row r="15580" hidden="1"/>
    <row r="15581" hidden="1"/>
    <row r="15582" hidden="1"/>
    <row r="15583" hidden="1"/>
    <row r="15584" hidden="1"/>
    <row r="15585" hidden="1"/>
    <row r="15586" hidden="1"/>
    <row r="15587" hidden="1"/>
    <row r="15588" hidden="1"/>
    <row r="15589" hidden="1"/>
    <row r="15590" hidden="1"/>
    <row r="15591" hidden="1"/>
    <row r="15592" hidden="1"/>
    <row r="15593" hidden="1"/>
    <row r="15594" hidden="1"/>
    <row r="15595" hidden="1"/>
    <row r="15596" hidden="1"/>
    <row r="15597" hidden="1"/>
    <row r="15598" hidden="1"/>
    <row r="15599" hidden="1"/>
    <row r="15600" hidden="1"/>
    <row r="15601" hidden="1"/>
    <row r="15602" hidden="1"/>
    <row r="15603" hidden="1"/>
    <row r="15604" hidden="1"/>
    <row r="15605" hidden="1"/>
    <row r="15606" hidden="1"/>
    <row r="15607" hidden="1"/>
    <row r="15608" hidden="1"/>
    <row r="15609" hidden="1"/>
    <row r="15610" hidden="1"/>
    <row r="15611" hidden="1"/>
    <row r="15612" hidden="1"/>
    <row r="15613" hidden="1"/>
    <row r="15614" hidden="1"/>
    <row r="15615" hidden="1"/>
    <row r="15616" hidden="1"/>
    <row r="15617" hidden="1"/>
    <row r="15618" hidden="1"/>
    <row r="15619" hidden="1"/>
    <row r="15620" hidden="1"/>
    <row r="15621" hidden="1"/>
    <row r="15622" hidden="1"/>
    <row r="15623" hidden="1"/>
    <row r="15624" hidden="1"/>
    <row r="15625" hidden="1"/>
    <row r="15626" hidden="1"/>
    <row r="15627" hidden="1"/>
    <row r="15628" hidden="1"/>
    <row r="15629" hidden="1"/>
    <row r="15630" hidden="1"/>
    <row r="15631" hidden="1"/>
    <row r="15632" hidden="1"/>
    <row r="15633" hidden="1"/>
    <row r="15634" hidden="1"/>
    <row r="15635" hidden="1"/>
    <row r="15636" hidden="1"/>
    <row r="15637" hidden="1"/>
    <row r="15638" hidden="1"/>
    <row r="15639" hidden="1"/>
    <row r="15640" hidden="1"/>
    <row r="15641" hidden="1"/>
    <row r="15642" hidden="1"/>
    <row r="15643" hidden="1"/>
    <row r="15644" hidden="1"/>
    <row r="15645" hidden="1"/>
    <row r="15646" hidden="1"/>
    <row r="15647" hidden="1"/>
    <row r="15648" hidden="1"/>
    <row r="15649" hidden="1"/>
    <row r="15650" hidden="1"/>
    <row r="15651" hidden="1"/>
    <row r="15652" hidden="1"/>
    <row r="15653" hidden="1"/>
    <row r="15654" hidden="1"/>
    <row r="15655" hidden="1"/>
    <row r="15656" hidden="1"/>
    <row r="15657" hidden="1"/>
    <row r="15658" hidden="1"/>
    <row r="15659" hidden="1"/>
    <row r="15660" hidden="1"/>
    <row r="15661" hidden="1"/>
    <row r="15662" hidden="1"/>
    <row r="15663" hidden="1"/>
    <row r="15664" hidden="1"/>
    <row r="15665" hidden="1"/>
    <row r="15666" hidden="1"/>
    <row r="15667" hidden="1"/>
    <row r="15668" hidden="1"/>
    <row r="15669" hidden="1"/>
    <row r="15670" hidden="1"/>
    <row r="15671" hidden="1"/>
    <row r="15672" hidden="1"/>
    <row r="15673" hidden="1"/>
    <row r="15674" hidden="1"/>
    <row r="15675" hidden="1"/>
    <row r="15676" hidden="1"/>
    <row r="15677" hidden="1"/>
    <row r="15678" hidden="1"/>
    <row r="15679" hidden="1"/>
    <row r="15680" hidden="1"/>
    <row r="15681" hidden="1"/>
    <row r="15682" hidden="1"/>
    <row r="15683" hidden="1"/>
    <row r="15684" hidden="1"/>
    <row r="15685" hidden="1"/>
    <row r="15686" hidden="1"/>
    <row r="15687" hidden="1"/>
    <row r="15688" hidden="1"/>
    <row r="15689" hidden="1"/>
    <row r="15690" hidden="1"/>
    <row r="15691" hidden="1"/>
    <row r="15692" hidden="1"/>
    <row r="15693" hidden="1"/>
    <row r="15694" hidden="1"/>
    <row r="15695" hidden="1"/>
    <row r="15696" hidden="1"/>
    <row r="15697" hidden="1"/>
    <row r="15698" hidden="1"/>
    <row r="15699" hidden="1"/>
    <row r="15700" hidden="1"/>
    <row r="15701" hidden="1"/>
    <row r="15702" hidden="1"/>
    <row r="15703" hidden="1"/>
    <row r="15704" hidden="1"/>
    <row r="15705" hidden="1"/>
    <row r="15706" hidden="1"/>
    <row r="15707" hidden="1"/>
    <row r="15708" hidden="1"/>
    <row r="15709" hidden="1"/>
    <row r="15710" hidden="1"/>
    <row r="15711" hidden="1"/>
    <row r="15712" hidden="1"/>
    <row r="15713" hidden="1"/>
    <row r="15714" hidden="1"/>
    <row r="15715" hidden="1"/>
    <row r="15716" hidden="1"/>
    <row r="15717" hidden="1"/>
    <row r="15718" hidden="1"/>
    <row r="15719" hidden="1"/>
    <row r="15720" hidden="1"/>
    <row r="15721" hidden="1"/>
    <row r="15722" hidden="1"/>
    <row r="15723" hidden="1"/>
    <row r="15724" hidden="1"/>
    <row r="15725" hidden="1"/>
    <row r="15726" hidden="1"/>
    <row r="15727" hidden="1"/>
    <row r="15728" hidden="1"/>
    <row r="15729" hidden="1"/>
    <row r="15730" hidden="1"/>
    <row r="15731" hidden="1"/>
    <row r="15732" hidden="1"/>
    <row r="15733" hidden="1"/>
    <row r="15734" hidden="1"/>
    <row r="15735" hidden="1"/>
    <row r="15736" hidden="1"/>
    <row r="15737" hidden="1"/>
    <row r="15738" hidden="1"/>
    <row r="15739" hidden="1"/>
    <row r="15740" hidden="1"/>
    <row r="15741" hidden="1"/>
    <row r="15742" hidden="1"/>
    <row r="15743" hidden="1"/>
    <row r="15744" hidden="1"/>
    <row r="15745" hidden="1"/>
    <row r="15746" hidden="1"/>
    <row r="15747" hidden="1"/>
    <row r="15748" hidden="1"/>
    <row r="15749" hidden="1"/>
    <row r="15750" hidden="1"/>
    <row r="15751" hidden="1"/>
    <row r="15752" hidden="1"/>
    <row r="15753" hidden="1"/>
    <row r="15754" hidden="1"/>
    <row r="15755" hidden="1"/>
    <row r="15756" hidden="1"/>
    <row r="15757" hidden="1"/>
    <row r="15758" hidden="1"/>
    <row r="15759" hidden="1"/>
    <row r="15760" hidden="1"/>
    <row r="15761" hidden="1"/>
    <row r="15762" hidden="1"/>
    <row r="15763" hidden="1"/>
    <row r="15764" hidden="1"/>
    <row r="15765" hidden="1"/>
    <row r="15766" hidden="1"/>
    <row r="15767" hidden="1"/>
    <row r="15768" hidden="1"/>
    <row r="15769" hidden="1"/>
    <row r="15770" hidden="1"/>
    <row r="15771" hidden="1"/>
    <row r="15772" hidden="1"/>
    <row r="15773" hidden="1"/>
    <row r="15774" hidden="1"/>
    <row r="15775" hidden="1"/>
    <row r="15776" hidden="1"/>
    <row r="15777" hidden="1"/>
    <row r="15778" hidden="1"/>
    <row r="15779" hidden="1"/>
    <row r="15780" hidden="1"/>
    <row r="15781" hidden="1"/>
    <row r="15782" hidden="1"/>
    <row r="15783" hidden="1"/>
    <row r="15784" hidden="1"/>
    <row r="15785" hidden="1"/>
    <row r="15786" hidden="1"/>
    <row r="15787" hidden="1"/>
    <row r="15788" hidden="1"/>
    <row r="15789" hidden="1"/>
    <row r="15790" hidden="1"/>
    <row r="15791" hidden="1"/>
    <row r="15792" hidden="1"/>
    <row r="15793" hidden="1"/>
    <row r="15794" hidden="1"/>
    <row r="15795" hidden="1"/>
    <row r="15796" hidden="1"/>
    <row r="15797" hidden="1"/>
    <row r="15798" hidden="1"/>
    <row r="15799" hidden="1"/>
    <row r="15800" hidden="1"/>
    <row r="15801" hidden="1"/>
    <row r="15802" hidden="1"/>
    <row r="15803" hidden="1"/>
    <row r="15804" hidden="1"/>
    <row r="15805" hidden="1"/>
    <row r="15806" hidden="1"/>
    <row r="15807" hidden="1"/>
    <row r="15808" hidden="1"/>
    <row r="15809" hidden="1"/>
    <row r="15810" hidden="1"/>
    <row r="15811" hidden="1"/>
    <row r="15812" hidden="1"/>
    <row r="15813" hidden="1"/>
    <row r="15814" hidden="1"/>
    <row r="15815" hidden="1"/>
    <row r="15816" hidden="1"/>
    <row r="15817" hidden="1"/>
    <row r="15818" hidden="1"/>
    <row r="15819" hidden="1"/>
    <row r="15820" hidden="1"/>
    <row r="15821" hidden="1"/>
    <row r="15822" hidden="1"/>
    <row r="15823" hidden="1"/>
    <row r="15824" hidden="1"/>
    <row r="15825" hidden="1"/>
    <row r="15826" hidden="1"/>
    <row r="15827" hidden="1"/>
    <row r="15828" hidden="1"/>
    <row r="15829" hidden="1"/>
    <row r="15830" hidden="1"/>
    <row r="15831" hidden="1"/>
    <row r="15832" hidden="1"/>
    <row r="15833" hidden="1"/>
    <row r="15834" hidden="1"/>
    <row r="15835" hidden="1"/>
    <row r="15836" hidden="1"/>
    <row r="15837" hidden="1"/>
    <row r="15838" hidden="1"/>
    <row r="15839" hidden="1"/>
    <row r="15840" hidden="1"/>
    <row r="15841" hidden="1"/>
    <row r="15842" hidden="1"/>
    <row r="15843" hidden="1"/>
    <row r="15844" hidden="1"/>
    <row r="15845" hidden="1"/>
    <row r="15846" hidden="1"/>
    <row r="15847" hidden="1"/>
    <row r="15848" hidden="1"/>
    <row r="15849" hidden="1"/>
    <row r="15850" hidden="1"/>
    <row r="15851" hidden="1"/>
    <row r="15852" hidden="1"/>
    <row r="15853" hidden="1"/>
    <row r="15854" hidden="1"/>
    <row r="15855" hidden="1"/>
    <row r="15856" hidden="1"/>
    <row r="15857" hidden="1"/>
    <row r="15858" hidden="1"/>
    <row r="15859" hidden="1"/>
    <row r="15860" hidden="1"/>
    <row r="15861" hidden="1"/>
    <row r="15862" hidden="1"/>
    <row r="15863" hidden="1"/>
    <row r="15864" hidden="1"/>
    <row r="15865" hidden="1"/>
    <row r="15866" hidden="1"/>
    <row r="15867" hidden="1"/>
    <row r="15868" hidden="1"/>
    <row r="15869" hidden="1"/>
    <row r="15870" hidden="1"/>
    <row r="15871" hidden="1"/>
    <row r="15872" hidden="1"/>
    <row r="15873" hidden="1"/>
    <row r="15874" hidden="1"/>
    <row r="15875" hidden="1"/>
    <row r="15876" hidden="1"/>
    <row r="15877" hidden="1"/>
    <row r="15878" hidden="1"/>
    <row r="15879" hidden="1"/>
    <row r="15880" hidden="1"/>
    <row r="15881" hidden="1"/>
    <row r="15882" hidden="1"/>
    <row r="15883" hidden="1"/>
    <row r="15884" hidden="1"/>
    <row r="15885" hidden="1"/>
    <row r="15886" hidden="1"/>
    <row r="15887" hidden="1"/>
    <row r="15888" hidden="1"/>
    <row r="15889" hidden="1"/>
    <row r="15890" hidden="1"/>
    <row r="15891" hidden="1"/>
    <row r="15892" hidden="1"/>
    <row r="15893" hidden="1"/>
    <row r="15894" hidden="1"/>
    <row r="15895" hidden="1"/>
    <row r="15896" hidden="1"/>
    <row r="15897" hidden="1"/>
    <row r="15898" hidden="1"/>
    <row r="15899" hidden="1"/>
    <row r="15900" hidden="1"/>
    <row r="15901" hidden="1"/>
    <row r="15902" hidden="1"/>
    <row r="15903" hidden="1"/>
    <row r="15904" hidden="1"/>
    <row r="15905" hidden="1"/>
    <row r="15906" hidden="1"/>
    <row r="15907" hidden="1"/>
    <row r="15908" hidden="1"/>
    <row r="15909" hidden="1"/>
    <row r="15910" hidden="1"/>
    <row r="15911" hidden="1"/>
    <row r="15912" hidden="1"/>
    <row r="15913" hidden="1"/>
    <row r="15914" hidden="1"/>
    <row r="15915" hidden="1"/>
    <row r="15916" hidden="1"/>
    <row r="15917" hidden="1"/>
    <row r="15918" hidden="1"/>
    <row r="15919" hidden="1"/>
    <row r="15920" hidden="1"/>
    <row r="15921" hidden="1"/>
    <row r="15922" hidden="1"/>
    <row r="15923" hidden="1"/>
    <row r="15924" hidden="1"/>
    <row r="15925" hidden="1"/>
    <row r="15926" hidden="1"/>
    <row r="15927" hidden="1"/>
    <row r="15928" hidden="1"/>
    <row r="15929" hidden="1"/>
    <row r="15930" hidden="1"/>
    <row r="15931" hidden="1"/>
    <row r="15932" hidden="1"/>
    <row r="15933" hidden="1"/>
    <row r="15934" hidden="1"/>
    <row r="15935" hidden="1"/>
    <row r="15936" hidden="1"/>
    <row r="15937" hidden="1"/>
    <row r="15938" hidden="1"/>
    <row r="15939" hidden="1"/>
    <row r="15940" hidden="1"/>
    <row r="15941" hidden="1"/>
    <row r="15942" hidden="1"/>
    <row r="15943" hidden="1"/>
    <row r="15944" hidden="1"/>
    <row r="15945" hidden="1"/>
    <row r="15946" hidden="1"/>
    <row r="15947" hidden="1"/>
    <row r="15948" hidden="1"/>
    <row r="15949" hidden="1"/>
    <row r="15950" hidden="1"/>
    <row r="15951" hidden="1"/>
    <row r="15952" hidden="1"/>
    <row r="15953" hidden="1"/>
    <row r="15954" hidden="1"/>
    <row r="15955" hidden="1"/>
    <row r="15956" hidden="1"/>
    <row r="15957" hidden="1"/>
    <row r="15958" hidden="1"/>
    <row r="15959" hidden="1"/>
    <row r="15960" hidden="1"/>
    <row r="15961" hidden="1"/>
    <row r="15962" hidden="1"/>
    <row r="15963" hidden="1"/>
    <row r="15964" hidden="1"/>
    <row r="15965" hidden="1"/>
    <row r="15966" hidden="1"/>
    <row r="15967" hidden="1"/>
    <row r="15968" hidden="1"/>
    <row r="15969" hidden="1"/>
    <row r="15970" hidden="1"/>
    <row r="15971" hidden="1"/>
    <row r="15972" hidden="1"/>
    <row r="15973" hidden="1"/>
    <row r="15974" hidden="1"/>
    <row r="15975" hidden="1"/>
    <row r="15976" hidden="1"/>
    <row r="15977" hidden="1"/>
    <row r="15978" hidden="1"/>
    <row r="15979" hidden="1"/>
    <row r="15980" hidden="1"/>
    <row r="15981" hidden="1"/>
    <row r="15982" hidden="1"/>
    <row r="15983" hidden="1"/>
    <row r="15984" hidden="1"/>
    <row r="15985" hidden="1"/>
    <row r="15986" hidden="1"/>
    <row r="15987" hidden="1"/>
    <row r="15988" hidden="1"/>
    <row r="15989" hidden="1"/>
    <row r="15990" hidden="1"/>
    <row r="15991" hidden="1"/>
    <row r="15992" hidden="1"/>
    <row r="15993" hidden="1"/>
    <row r="15994" hidden="1"/>
    <row r="15995" hidden="1"/>
    <row r="15996" hidden="1"/>
    <row r="15997" hidden="1"/>
    <row r="15998" hidden="1"/>
    <row r="15999" hidden="1"/>
    <row r="16000" hidden="1"/>
    <row r="16001" hidden="1"/>
    <row r="16002" hidden="1"/>
    <row r="16003" hidden="1"/>
    <row r="16004" hidden="1"/>
    <row r="16005" hidden="1"/>
    <row r="16006" hidden="1"/>
    <row r="16007" hidden="1"/>
    <row r="16008" hidden="1"/>
    <row r="16009" hidden="1"/>
    <row r="16010" hidden="1"/>
    <row r="16011" hidden="1"/>
    <row r="16012" hidden="1"/>
    <row r="16013" hidden="1"/>
    <row r="16014" hidden="1"/>
    <row r="16015" hidden="1"/>
    <row r="16016" hidden="1"/>
    <row r="16017" hidden="1"/>
    <row r="16018" hidden="1"/>
    <row r="16019" hidden="1"/>
    <row r="16020" hidden="1"/>
    <row r="16021" hidden="1"/>
    <row r="16022" hidden="1"/>
    <row r="16023" hidden="1"/>
    <row r="16024" hidden="1"/>
    <row r="16025" hidden="1"/>
    <row r="16026" hidden="1"/>
    <row r="16027" hidden="1"/>
    <row r="16028" hidden="1"/>
    <row r="16029" hidden="1"/>
    <row r="16030" hidden="1"/>
    <row r="16031" hidden="1"/>
    <row r="16032" hidden="1"/>
    <row r="16033" hidden="1"/>
    <row r="16034" hidden="1"/>
    <row r="16035" hidden="1"/>
    <row r="16036" hidden="1"/>
    <row r="16037" hidden="1"/>
    <row r="16038" hidden="1"/>
    <row r="16039" hidden="1"/>
    <row r="16040" hidden="1"/>
    <row r="16041" hidden="1"/>
    <row r="16042" hidden="1"/>
    <row r="16043" hidden="1"/>
    <row r="16044" hidden="1"/>
    <row r="16045" hidden="1"/>
    <row r="16046" hidden="1"/>
    <row r="16047" hidden="1"/>
    <row r="16048" hidden="1"/>
    <row r="16049" hidden="1"/>
    <row r="16050" hidden="1"/>
    <row r="16051" hidden="1"/>
    <row r="16052" hidden="1"/>
    <row r="16053" hidden="1"/>
    <row r="16054" hidden="1"/>
    <row r="16055" hidden="1"/>
    <row r="16056" hidden="1"/>
    <row r="16057" hidden="1"/>
    <row r="16058" hidden="1"/>
    <row r="16059" hidden="1"/>
    <row r="16060" hidden="1"/>
    <row r="16061" hidden="1"/>
    <row r="16062" hidden="1"/>
    <row r="16063" hidden="1"/>
    <row r="16064" hidden="1"/>
    <row r="16065" hidden="1"/>
    <row r="16066" hidden="1"/>
    <row r="16067" hidden="1"/>
    <row r="16068" hidden="1"/>
    <row r="16069" hidden="1"/>
    <row r="16070" hidden="1"/>
    <row r="16071" hidden="1"/>
    <row r="16072" hidden="1"/>
    <row r="16073" hidden="1"/>
    <row r="16074" hidden="1"/>
    <row r="16075" hidden="1"/>
    <row r="16076" hidden="1"/>
    <row r="16077" hidden="1"/>
    <row r="16078" hidden="1"/>
    <row r="16079" hidden="1"/>
    <row r="16080" hidden="1"/>
    <row r="16081" hidden="1"/>
    <row r="16082" hidden="1"/>
    <row r="16083" hidden="1"/>
    <row r="16084" hidden="1"/>
    <row r="16085" hidden="1"/>
    <row r="16086" hidden="1"/>
    <row r="16087" hidden="1"/>
    <row r="16088" hidden="1"/>
    <row r="16089" hidden="1"/>
    <row r="16090" hidden="1"/>
    <row r="16091" hidden="1"/>
    <row r="16092" hidden="1"/>
    <row r="16093" hidden="1"/>
    <row r="16094" hidden="1"/>
    <row r="16095" hidden="1"/>
    <row r="16096" hidden="1"/>
    <row r="16097" hidden="1"/>
    <row r="16098" hidden="1"/>
    <row r="16099" hidden="1"/>
    <row r="16100" hidden="1"/>
    <row r="16101" hidden="1"/>
    <row r="16102" hidden="1"/>
    <row r="16103" hidden="1"/>
    <row r="16104" hidden="1"/>
    <row r="16105" hidden="1"/>
    <row r="16106" hidden="1"/>
    <row r="16107" hidden="1"/>
    <row r="16108" hidden="1"/>
    <row r="16109" hidden="1"/>
    <row r="16110" hidden="1"/>
    <row r="16111" hidden="1"/>
    <row r="16112" hidden="1"/>
    <row r="16113" hidden="1"/>
    <row r="16114" hidden="1"/>
    <row r="16115" hidden="1"/>
    <row r="16116" hidden="1"/>
    <row r="16117" hidden="1"/>
    <row r="16118" hidden="1"/>
    <row r="16119" hidden="1"/>
    <row r="16120" hidden="1"/>
    <row r="16121" hidden="1"/>
    <row r="16122" hidden="1"/>
    <row r="16123" hidden="1"/>
    <row r="16124" hidden="1"/>
    <row r="16125" hidden="1"/>
    <row r="16126" hidden="1"/>
    <row r="16127" hidden="1"/>
    <row r="16128" hidden="1"/>
    <row r="16129" hidden="1"/>
    <row r="16130" hidden="1"/>
    <row r="16131" hidden="1"/>
    <row r="16132" hidden="1"/>
    <row r="16133" hidden="1"/>
    <row r="16134" hidden="1"/>
    <row r="16135" hidden="1"/>
    <row r="16136" hidden="1"/>
    <row r="16137" hidden="1"/>
    <row r="16138" hidden="1"/>
    <row r="16139" hidden="1"/>
    <row r="16140" hidden="1"/>
    <row r="16141" hidden="1"/>
    <row r="16142" hidden="1"/>
    <row r="16143" hidden="1"/>
    <row r="16144" hidden="1"/>
    <row r="16145" hidden="1"/>
    <row r="16146" hidden="1"/>
    <row r="16147" hidden="1"/>
    <row r="16148" hidden="1"/>
    <row r="16149" hidden="1"/>
    <row r="16150" hidden="1"/>
    <row r="16151" hidden="1"/>
    <row r="16152" hidden="1"/>
    <row r="16153" hidden="1"/>
    <row r="16154" hidden="1"/>
    <row r="16155" hidden="1"/>
    <row r="16156" hidden="1"/>
    <row r="16157" hidden="1"/>
    <row r="16158" hidden="1"/>
    <row r="16159" hidden="1"/>
    <row r="16160" hidden="1"/>
    <row r="16161" hidden="1"/>
    <row r="16162" hidden="1"/>
    <row r="16163" hidden="1"/>
    <row r="16164" hidden="1"/>
    <row r="16165" hidden="1"/>
    <row r="16166" hidden="1"/>
    <row r="16167" hidden="1"/>
    <row r="16168" hidden="1"/>
    <row r="16169" hidden="1"/>
    <row r="16170" hidden="1"/>
    <row r="16171" hidden="1"/>
    <row r="16172" hidden="1"/>
    <row r="16173" hidden="1"/>
    <row r="16174" hidden="1"/>
    <row r="16175" hidden="1"/>
    <row r="16176" hidden="1"/>
    <row r="16177" hidden="1"/>
    <row r="16178" hidden="1"/>
    <row r="16179" hidden="1"/>
    <row r="16180" hidden="1"/>
    <row r="16181" hidden="1"/>
    <row r="16182" hidden="1"/>
    <row r="16183" hidden="1"/>
    <row r="16184" hidden="1"/>
    <row r="16185" hidden="1"/>
    <row r="16186" hidden="1"/>
    <row r="16187" hidden="1"/>
    <row r="16188" hidden="1"/>
    <row r="16189" hidden="1"/>
    <row r="16190" hidden="1"/>
    <row r="16191" hidden="1"/>
    <row r="16192" hidden="1"/>
    <row r="16193" hidden="1"/>
    <row r="16194" hidden="1"/>
    <row r="16195" hidden="1"/>
    <row r="16196" hidden="1"/>
    <row r="16197" hidden="1"/>
    <row r="16198" hidden="1"/>
    <row r="16199" hidden="1"/>
    <row r="16200" hidden="1"/>
    <row r="16201" hidden="1"/>
    <row r="16202" hidden="1"/>
    <row r="16203" hidden="1"/>
    <row r="16204" hidden="1"/>
    <row r="16205" hidden="1"/>
    <row r="16206" hidden="1"/>
    <row r="16207" hidden="1"/>
    <row r="16208" hidden="1"/>
    <row r="16209" hidden="1"/>
    <row r="16210" hidden="1"/>
    <row r="16211" hidden="1"/>
    <row r="16212" hidden="1"/>
    <row r="16213" hidden="1"/>
    <row r="16214" hidden="1"/>
    <row r="16215" hidden="1"/>
    <row r="16216" hidden="1"/>
    <row r="16217" hidden="1"/>
    <row r="16218" hidden="1"/>
    <row r="16219" hidden="1"/>
    <row r="16220" hidden="1"/>
    <row r="16221" hidden="1"/>
    <row r="16222" hidden="1"/>
    <row r="16223" hidden="1"/>
    <row r="16224" hidden="1"/>
    <row r="16225" hidden="1"/>
    <row r="16226" hidden="1"/>
    <row r="16227" hidden="1"/>
    <row r="16228" hidden="1"/>
    <row r="16229" hidden="1"/>
    <row r="16230" hidden="1"/>
    <row r="16231" hidden="1"/>
    <row r="16232" hidden="1"/>
    <row r="16233" hidden="1"/>
    <row r="16234" hidden="1"/>
    <row r="16235" hidden="1"/>
    <row r="16236" hidden="1"/>
    <row r="16237" hidden="1"/>
    <row r="16238" hidden="1"/>
    <row r="16239" hidden="1"/>
    <row r="16240" hidden="1"/>
    <row r="16241" hidden="1"/>
    <row r="16242" hidden="1"/>
    <row r="16243" hidden="1"/>
    <row r="16244" hidden="1"/>
    <row r="16245" hidden="1"/>
    <row r="16246" hidden="1"/>
    <row r="16247" hidden="1"/>
    <row r="16248" hidden="1"/>
    <row r="16249" hidden="1"/>
    <row r="16250" hidden="1"/>
    <row r="16251" hidden="1"/>
    <row r="16252" hidden="1"/>
    <row r="16253" hidden="1"/>
    <row r="16254" hidden="1"/>
    <row r="16255" hidden="1"/>
    <row r="16256" hidden="1"/>
    <row r="16257" hidden="1"/>
    <row r="16258" hidden="1"/>
    <row r="16259" hidden="1"/>
    <row r="16260" hidden="1"/>
    <row r="16261" hidden="1"/>
    <row r="16262" hidden="1"/>
    <row r="16263" hidden="1"/>
    <row r="16264" hidden="1"/>
    <row r="16265" hidden="1"/>
    <row r="16266" hidden="1"/>
    <row r="16267" hidden="1"/>
    <row r="16268" hidden="1"/>
    <row r="16269" hidden="1"/>
    <row r="16270" hidden="1"/>
    <row r="16271" hidden="1"/>
    <row r="16272" hidden="1"/>
    <row r="16273" hidden="1"/>
    <row r="16274" hidden="1"/>
    <row r="16275" hidden="1"/>
    <row r="16276" hidden="1"/>
    <row r="16277" hidden="1"/>
    <row r="16278" hidden="1"/>
    <row r="16279" hidden="1"/>
    <row r="16280" hidden="1"/>
    <row r="16281" hidden="1"/>
    <row r="16282" hidden="1"/>
    <row r="16283" hidden="1"/>
    <row r="16284" hidden="1"/>
    <row r="16285" hidden="1"/>
    <row r="16286" hidden="1"/>
    <row r="16287" hidden="1"/>
    <row r="16288" hidden="1"/>
    <row r="16289" hidden="1"/>
    <row r="16290" hidden="1"/>
    <row r="16291" hidden="1"/>
    <row r="16292" hidden="1"/>
    <row r="16293" hidden="1"/>
    <row r="16294" hidden="1"/>
    <row r="16295" hidden="1"/>
    <row r="16296" hidden="1"/>
    <row r="16297" hidden="1"/>
    <row r="16298" hidden="1"/>
    <row r="16299" hidden="1"/>
    <row r="16300" hidden="1"/>
    <row r="16301" hidden="1"/>
    <row r="16302" hidden="1"/>
    <row r="16303" hidden="1"/>
    <row r="16304" hidden="1"/>
    <row r="16305" hidden="1"/>
    <row r="16306" hidden="1"/>
    <row r="16307" hidden="1"/>
    <row r="16308" hidden="1"/>
    <row r="16309" hidden="1"/>
    <row r="16310" hidden="1"/>
    <row r="16311" hidden="1"/>
    <row r="16312" hidden="1"/>
    <row r="16313" hidden="1"/>
    <row r="16314" hidden="1"/>
    <row r="16315" hidden="1"/>
    <row r="16316" hidden="1"/>
    <row r="16317" hidden="1"/>
    <row r="16318" hidden="1"/>
    <row r="16319" hidden="1"/>
    <row r="16320" hidden="1"/>
    <row r="16321" hidden="1"/>
    <row r="16322" hidden="1"/>
    <row r="16323" hidden="1"/>
    <row r="16324" hidden="1"/>
    <row r="16325" hidden="1"/>
    <row r="16326" hidden="1"/>
    <row r="16327" hidden="1"/>
    <row r="16328" hidden="1"/>
    <row r="16329" hidden="1"/>
    <row r="16330" hidden="1"/>
    <row r="16331" hidden="1"/>
    <row r="16332" hidden="1"/>
    <row r="16333" hidden="1"/>
    <row r="16334" hidden="1"/>
    <row r="16335" hidden="1"/>
    <row r="16336" hidden="1"/>
    <row r="16337" hidden="1"/>
    <row r="16338" hidden="1"/>
    <row r="16339" hidden="1"/>
    <row r="16340" hidden="1"/>
    <row r="16341" hidden="1"/>
    <row r="16342" hidden="1"/>
    <row r="16343" hidden="1"/>
    <row r="16344" hidden="1"/>
    <row r="16345" hidden="1"/>
    <row r="16346" hidden="1"/>
    <row r="16347" hidden="1"/>
    <row r="16348" hidden="1"/>
    <row r="16349" hidden="1"/>
    <row r="16350" hidden="1"/>
    <row r="16351" hidden="1"/>
    <row r="16352" hidden="1"/>
    <row r="16353" hidden="1"/>
    <row r="16354" hidden="1"/>
    <row r="16355" hidden="1"/>
    <row r="16356" hidden="1"/>
    <row r="16357" hidden="1"/>
    <row r="16358" hidden="1"/>
    <row r="16359" hidden="1"/>
    <row r="16360" hidden="1"/>
    <row r="16361" hidden="1"/>
    <row r="16362" hidden="1"/>
    <row r="16363" hidden="1"/>
    <row r="16364" hidden="1"/>
    <row r="16365" hidden="1"/>
    <row r="16366" hidden="1"/>
    <row r="16367" hidden="1"/>
    <row r="16368" hidden="1"/>
    <row r="16369" hidden="1"/>
    <row r="16370" hidden="1"/>
    <row r="16371" hidden="1"/>
    <row r="16372" hidden="1"/>
    <row r="16373" hidden="1"/>
    <row r="16374" hidden="1"/>
    <row r="16375" hidden="1"/>
    <row r="16376" hidden="1"/>
    <row r="16377" hidden="1"/>
    <row r="16378" hidden="1"/>
    <row r="16379" hidden="1"/>
    <row r="16380" hidden="1"/>
    <row r="16381" hidden="1"/>
    <row r="16382" hidden="1"/>
    <row r="16383" hidden="1"/>
    <row r="16384" hidden="1"/>
    <row r="16385" hidden="1"/>
    <row r="16386" hidden="1"/>
    <row r="16387" hidden="1"/>
    <row r="16388" hidden="1"/>
    <row r="16389" hidden="1"/>
    <row r="16390" hidden="1"/>
    <row r="16391" hidden="1"/>
    <row r="16392" hidden="1"/>
    <row r="16393" hidden="1"/>
    <row r="16394" hidden="1"/>
    <row r="16395" hidden="1"/>
    <row r="16396" hidden="1"/>
    <row r="16397" hidden="1"/>
    <row r="16398" hidden="1"/>
    <row r="16399" hidden="1"/>
    <row r="16400" hidden="1"/>
    <row r="16401" hidden="1"/>
    <row r="16402" hidden="1"/>
    <row r="16403" hidden="1"/>
    <row r="16404" hidden="1"/>
    <row r="16405" hidden="1"/>
    <row r="16406" hidden="1"/>
    <row r="16407" hidden="1"/>
    <row r="16408" hidden="1"/>
    <row r="16409" hidden="1"/>
    <row r="16410" hidden="1"/>
    <row r="16411" hidden="1"/>
    <row r="16412" hidden="1"/>
    <row r="16413" hidden="1"/>
    <row r="16414" hidden="1"/>
    <row r="16415" hidden="1"/>
    <row r="16416" hidden="1"/>
    <row r="16417" hidden="1"/>
    <row r="16418" hidden="1"/>
    <row r="16419" hidden="1"/>
    <row r="16420" hidden="1"/>
    <row r="16421" hidden="1"/>
    <row r="16422" hidden="1"/>
    <row r="16423" hidden="1"/>
    <row r="16424" hidden="1"/>
    <row r="16425" hidden="1"/>
    <row r="16426" hidden="1"/>
    <row r="16427" hidden="1"/>
    <row r="16428" hidden="1"/>
    <row r="16429" hidden="1"/>
    <row r="16430" hidden="1"/>
    <row r="16431" hidden="1"/>
    <row r="16432" hidden="1"/>
    <row r="16433" hidden="1"/>
    <row r="16434" hidden="1"/>
    <row r="16435" hidden="1"/>
    <row r="16436" hidden="1"/>
    <row r="16437" hidden="1"/>
    <row r="16438" hidden="1"/>
    <row r="16439" hidden="1"/>
    <row r="16440" hidden="1"/>
    <row r="16441" hidden="1"/>
    <row r="16442" hidden="1"/>
    <row r="16443" hidden="1"/>
    <row r="16444" hidden="1"/>
    <row r="16445" hidden="1"/>
    <row r="16446" hidden="1"/>
    <row r="16447" hidden="1"/>
    <row r="16448" hidden="1"/>
    <row r="16449" hidden="1"/>
    <row r="16450" hidden="1"/>
    <row r="16451" hidden="1"/>
    <row r="16452" hidden="1"/>
    <row r="16453" hidden="1"/>
    <row r="16454" hidden="1"/>
    <row r="16455" hidden="1"/>
    <row r="16456" hidden="1"/>
    <row r="16457" hidden="1"/>
    <row r="16458" hidden="1"/>
    <row r="16459" hidden="1"/>
    <row r="16460" hidden="1"/>
    <row r="16461" hidden="1"/>
    <row r="16462" hidden="1"/>
    <row r="16463" hidden="1"/>
    <row r="16464" hidden="1"/>
    <row r="16465" hidden="1"/>
    <row r="16466" hidden="1"/>
    <row r="16467" hidden="1"/>
    <row r="16468" hidden="1"/>
    <row r="16469" hidden="1"/>
    <row r="16470" hidden="1"/>
    <row r="16471" hidden="1"/>
    <row r="16472" hidden="1"/>
    <row r="16473" hidden="1"/>
    <row r="16474" hidden="1"/>
    <row r="16475" hidden="1"/>
    <row r="16476" hidden="1"/>
    <row r="16477" hidden="1"/>
    <row r="16478" hidden="1"/>
    <row r="16479" hidden="1"/>
    <row r="16480" hidden="1"/>
    <row r="16481" hidden="1"/>
    <row r="16482" hidden="1"/>
    <row r="16483" hidden="1"/>
    <row r="16484" hidden="1"/>
    <row r="16485" hidden="1"/>
    <row r="16486" hidden="1"/>
    <row r="16487" hidden="1"/>
    <row r="16488" hidden="1"/>
    <row r="16489" hidden="1"/>
    <row r="16490" hidden="1"/>
    <row r="16491" hidden="1"/>
    <row r="16492" hidden="1"/>
    <row r="16493" hidden="1"/>
    <row r="16494" hidden="1"/>
    <row r="16495" hidden="1"/>
    <row r="16496" hidden="1"/>
    <row r="16497" hidden="1"/>
    <row r="16498" hidden="1"/>
    <row r="16499" hidden="1"/>
    <row r="16500" hidden="1"/>
    <row r="16501" hidden="1"/>
    <row r="16502" hidden="1"/>
    <row r="16503" hidden="1"/>
    <row r="16504" hidden="1"/>
    <row r="16505" hidden="1"/>
    <row r="16506" hidden="1"/>
    <row r="16507" hidden="1"/>
    <row r="16508" hidden="1"/>
    <row r="16509" hidden="1"/>
    <row r="16510" hidden="1"/>
    <row r="16511" hidden="1"/>
    <row r="16512" hidden="1"/>
    <row r="16513" hidden="1"/>
    <row r="16514" hidden="1"/>
    <row r="16515" hidden="1"/>
    <row r="16516" hidden="1"/>
    <row r="16517" hidden="1"/>
    <row r="16518" hidden="1"/>
    <row r="16519" hidden="1"/>
    <row r="16520" hidden="1"/>
    <row r="16521" hidden="1"/>
    <row r="16522" hidden="1"/>
    <row r="16523" hidden="1"/>
    <row r="16524" hidden="1"/>
    <row r="16525" hidden="1"/>
    <row r="16526" hidden="1"/>
    <row r="16527" hidden="1"/>
    <row r="16528" hidden="1"/>
    <row r="16529" hidden="1"/>
    <row r="16530" hidden="1"/>
    <row r="16531" hidden="1"/>
    <row r="16532" hidden="1"/>
    <row r="16533" hidden="1"/>
    <row r="16534" hidden="1"/>
    <row r="16535" hidden="1"/>
    <row r="16536" hidden="1"/>
    <row r="16537" hidden="1"/>
    <row r="16538" hidden="1"/>
    <row r="16539" hidden="1"/>
    <row r="16540" hidden="1"/>
    <row r="16541" hidden="1"/>
    <row r="16542" hidden="1"/>
    <row r="16543" hidden="1"/>
    <row r="16544" hidden="1"/>
    <row r="16545" hidden="1"/>
    <row r="16546" hidden="1"/>
    <row r="16547" hidden="1"/>
    <row r="16548" hidden="1"/>
    <row r="16549" hidden="1"/>
    <row r="16550" hidden="1"/>
    <row r="16551" hidden="1"/>
    <row r="16552" hidden="1"/>
    <row r="16553" hidden="1"/>
    <row r="16554" hidden="1"/>
    <row r="16555" hidden="1"/>
    <row r="16556" hidden="1"/>
    <row r="16557" hidden="1"/>
    <row r="16558" hidden="1"/>
    <row r="16559" hidden="1"/>
    <row r="16560" hidden="1"/>
    <row r="16561" hidden="1"/>
    <row r="16562" hidden="1"/>
    <row r="16563" hidden="1"/>
    <row r="16564" hidden="1"/>
    <row r="16565" hidden="1"/>
    <row r="16566" hidden="1"/>
    <row r="16567" hidden="1"/>
    <row r="16568" hidden="1"/>
    <row r="16569" hidden="1"/>
    <row r="16570" hidden="1"/>
    <row r="16571" hidden="1"/>
    <row r="16572" hidden="1"/>
    <row r="16573" hidden="1"/>
    <row r="16574" hidden="1"/>
    <row r="16575" hidden="1"/>
    <row r="16576" hidden="1"/>
    <row r="16577" hidden="1"/>
    <row r="16578" hidden="1"/>
    <row r="16579" hidden="1"/>
    <row r="16580" hidden="1"/>
    <row r="16581" hidden="1"/>
    <row r="16582" hidden="1"/>
    <row r="16583" hidden="1"/>
    <row r="16584" hidden="1"/>
    <row r="16585" hidden="1"/>
    <row r="16586" hidden="1"/>
    <row r="16587" hidden="1"/>
    <row r="16588" hidden="1"/>
    <row r="16589" hidden="1"/>
    <row r="16590" hidden="1"/>
    <row r="16591" hidden="1"/>
    <row r="16592" hidden="1"/>
    <row r="16593" hidden="1"/>
    <row r="16594" hidden="1"/>
    <row r="16595" hidden="1"/>
    <row r="16596" hidden="1"/>
    <row r="16597" hidden="1"/>
    <row r="16598" hidden="1"/>
    <row r="16599" hidden="1"/>
    <row r="16600" hidden="1"/>
    <row r="16601" hidden="1"/>
    <row r="16602" hidden="1"/>
    <row r="16603" hidden="1"/>
    <row r="16604" hidden="1"/>
    <row r="16605" hidden="1"/>
    <row r="16606" hidden="1"/>
    <row r="16607" hidden="1"/>
    <row r="16608" hidden="1"/>
    <row r="16609" hidden="1"/>
    <row r="16610" hidden="1"/>
    <row r="16611" hidden="1"/>
    <row r="16612" hidden="1"/>
    <row r="16613" hidden="1"/>
    <row r="16614" hidden="1"/>
    <row r="16615" hidden="1"/>
    <row r="16616" hidden="1"/>
    <row r="16617" hidden="1"/>
    <row r="16618" hidden="1"/>
    <row r="16619" hidden="1"/>
    <row r="16620" hidden="1"/>
    <row r="16621" hidden="1"/>
    <row r="16622" hidden="1"/>
    <row r="16623" hidden="1"/>
    <row r="16624" hidden="1"/>
    <row r="16625" hidden="1"/>
    <row r="16626" hidden="1"/>
    <row r="16627" hidden="1"/>
    <row r="16628" hidden="1"/>
    <row r="16629" hidden="1"/>
    <row r="16630" hidden="1"/>
    <row r="16631" hidden="1"/>
    <row r="16632" hidden="1"/>
    <row r="16633" hidden="1"/>
    <row r="16634" hidden="1"/>
    <row r="16635" hidden="1"/>
    <row r="16636" hidden="1"/>
    <row r="16637" hidden="1"/>
    <row r="16638" hidden="1"/>
    <row r="16639" hidden="1"/>
    <row r="16640" hidden="1"/>
    <row r="16641" hidden="1"/>
    <row r="16642" hidden="1"/>
    <row r="16643" hidden="1"/>
    <row r="16644" hidden="1"/>
    <row r="16645" hidden="1"/>
    <row r="16646" hidden="1"/>
    <row r="16647" hidden="1"/>
    <row r="16648" hidden="1"/>
    <row r="16649" hidden="1"/>
    <row r="16650" hidden="1"/>
    <row r="16651" hidden="1"/>
    <row r="16652" hidden="1"/>
    <row r="16653" hidden="1"/>
    <row r="16654" hidden="1"/>
    <row r="16655" hidden="1"/>
    <row r="16656" hidden="1"/>
    <row r="16657" hidden="1"/>
    <row r="16658" hidden="1"/>
    <row r="16659" hidden="1"/>
    <row r="16660" hidden="1"/>
    <row r="16661" hidden="1"/>
    <row r="16662" hidden="1"/>
    <row r="16663" hidden="1"/>
    <row r="16664" hidden="1"/>
    <row r="16665" hidden="1"/>
    <row r="16666" hidden="1"/>
    <row r="16667" hidden="1"/>
    <row r="16668" hidden="1"/>
    <row r="16669" hidden="1"/>
    <row r="16670" hidden="1"/>
    <row r="16671" hidden="1"/>
    <row r="16672" hidden="1"/>
    <row r="16673" hidden="1"/>
    <row r="16674" hidden="1"/>
    <row r="16675" hidden="1"/>
    <row r="16676" hidden="1"/>
    <row r="16677" hidden="1"/>
    <row r="16678" hidden="1"/>
    <row r="16679" hidden="1"/>
    <row r="16680" hidden="1"/>
    <row r="16681" hidden="1"/>
    <row r="16682" hidden="1"/>
    <row r="16683" hidden="1"/>
    <row r="16684" hidden="1"/>
    <row r="16685" hidden="1"/>
    <row r="16686" hidden="1"/>
    <row r="16687" hidden="1"/>
    <row r="16688" hidden="1"/>
    <row r="16689" hidden="1"/>
    <row r="16690" hidden="1"/>
    <row r="16691" hidden="1"/>
    <row r="16692" hidden="1"/>
    <row r="16693" hidden="1"/>
    <row r="16694" hidden="1"/>
    <row r="16695" hidden="1"/>
    <row r="16696" hidden="1"/>
    <row r="16697" hidden="1"/>
    <row r="16698" hidden="1"/>
    <row r="16699" hidden="1"/>
    <row r="16700" hidden="1"/>
    <row r="16701" hidden="1"/>
    <row r="16702" hidden="1"/>
    <row r="16703" hidden="1"/>
    <row r="16704" hidden="1"/>
    <row r="16705" hidden="1"/>
    <row r="16706" hidden="1"/>
    <row r="16707" hidden="1"/>
    <row r="16708" hidden="1"/>
    <row r="16709" hidden="1"/>
    <row r="16710" hidden="1"/>
    <row r="16711" hidden="1"/>
    <row r="16712" hidden="1"/>
    <row r="16713" hidden="1"/>
    <row r="16714" hidden="1"/>
    <row r="16715" hidden="1"/>
    <row r="16716" hidden="1"/>
    <row r="16717" hidden="1"/>
    <row r="16718" hidden="1"/>
    <row r="16719" hidden="1"/>
    <row r="16720" hidden="1"/>
    <row r="16721" hidden="1"/>
    <row r="16722" hidden="1"/>
    <row r="16723" hidden="1"/>
    <row r="16724" hidden="1"/>
    <row r="16725" hidden="1"/>
    <row r="16726" hidden="1"/>
    <row r="16727" hidden="1"/>
    <row r="16728" hidden="1"/>
    <row r="16729" hidden="1"/>
    <row r="16730" hidden="1"/>
    <row r="16731" hidden="1"/>
    <row r="16732" hidden="1"/>
    <row r="16733" hidden="1"/>
    <row r="16734" hidden="1"/>
    <row r="16735" hidden="1"/>
    <row r="16736" hidden="1"/>
    <row r="16737" hidden="1"/>
    <row r="16738" hidden="1"/>
    <row r="16739" hidden="1"/>
    <row r="16740" hidden="1"/>
    <row r="16741" hidden="1"/>
    <row r="16742" hidden="1"/>
    <row r="16743" hidden="1"/>
    <row r="16744" hidden="1"/>
    <row r="16745" hidden="1"/>
    <row r="16746" hidden="1"/>
    <row r="16747" hidden="1"/>
    <row r="16748" hidden="1"/>
    <row r="16749" hidden="1"/>
    <row r="16750" hidden="1"/>
    <row r="16751" hidden="1"/>
    <row r="16752" hidden="1"/>
    <row r="16753" hidden="1"/>
    <row r="16754" hidden="1"/>
    <row r="16755" hidden="1"/>
    <row r="16756" hidden="1"/>
    <row r="16757" hidden="1"/>
    <row r="16758" hidden="1"/>
    <row r="16759" hidden="1"/>
    <row r="16760" hidden="1"/>
    <row r="16761" hidden="1"/>
    <row r="16762" hidden="1"/>
    <row r="16763" hidden="1"/>
    <row r="16764" hidden="1"/>
    <row r="16765" hidden="1"/>
    <row r="16766" hidden="1"/>
    <row r="16767" hidden="1"/>
    <row r="16768" hidden="1"/>
    <row r="16769" hidden="1"/>
    <row r="16770" hidden="1"/>
    <row r="16771" hidden="1"/>
    <row r="16772" hidden="1"/>
    <row r="16773" hidden="1"/>
    <row r="16774" hidden="1"/>
    <row r="16775" hidden="1"/>
    <row r="16776" hidden="1"/>
    <row r="16777" hidden="1"/>
    <row r="16778" hidden="1"/>
    <row r="16779" hidden="1"/>
    <row r="16780" hidden="1"/>
    <row r="16781" hidden="1"/>
    <row r="16782" hidden="1"/>
    <row r="16783" hidden="1"/>
    <row r="16784" hidden="1"/>
    <row r="16785" hidden="1"/>
    <row r="16786" hidden="1"/>
    <row r="16787" hidden="1"/>
    <row r="16788" hidden="1"/>
    <row r="16789" hidden="1"/>
    <row r="16790" hidden="1"/>
    <row r="16791" hidden="1"/>
    <row r="16792" hidden="1"/>
    <row r="16793" hidden="1"/>
    <row r="16794" hidden="1"/>
    <row r="16795" hidden="1"/>
    <row r="16796" hidden="1"/>
    <row r="16797" hidden="1"/>
    <row r="16798" hidden="1"/>
    <row r="16799" hidden="1"/>
    <row r="16800" hidden="1"/>
    <row r="16801" hidden="1"/>
    <row r="16802" hidden="1"/>
    <row r="16803" hidden="1"/>
    <row r="16804" hidden="1"/>
    <row r="16805" hidden="1"/>
    <row r="16806" hidden="1"/>
    <row r="16807" hidden="1"/>
    <row r="16808" hidden="1"/>
    <row r="16809" hidden="1"/>
    <row r="16810" hidden="1"/>
    <row r="16811" hidden="1"/>
    <row r="16812" hidden="1"/>
    <row r="16813" hidden="1"/>
    <row r="16814" hidden="1"/>
    <row r="16815" hidden="1"/>
    <row r="16816" hidden="1"/>
    <row r="16817" hidden="1"/>
    <row r="16818" hidden="1"/>
    <row r="16819" hidden="1"/>
    <row r="16820" hidden="1"/>
    <row r="16821" hidden="1"/>
    <row r="16822" hidden="1"/>
    <row r="16823" hidden="1"/>
    <row r="16824" hidden="1"/>
    <row r="16825" hidden="1"/>
    <row r="16826" hidden="1"/>
    <row r="16827" hidden="1"/>
    <row r="16828" hidden="1"/>
    <row r="16829" hidden="1"/>
    <row r="16830" hidden="1"/>
    <row r="16831" hidden="1"/>
    <row r="16832" hidden="1"/>
    <row r="16833" hidden="1"/>
    <row r="16834" hidden="1"/>
    <row r="16835" hidden="1"/>
    <row r="16836" hidden="1"/>
    <row r="16837" hidden="1"/>
    <row r="16838" hidden="1"/>
    <row r="16839" hidden="1"/>
    <row r="16840" hidden="1"/>
    <row r="16841" hidden="1"/>
    <row r="16842" hidden="1"/>
    <row r="16843" hidden="1"/>
    <row r="16844" hidden="1"/>
    <row r="16845" hidden="1"/>
    <row r="16846" hidden="1"/>
    <row r="16847" hidden="1"/>
    <row r="16848" hidden="1"/>
    <row r="16849" hidden="1"/>
    <row r="16850" hidden="1"/>
    <row r="16851" hidden="1"/>
    <row r="16852" hidden="1"/>
    <row r="16853" hidden="1"/>
    <row r="16854" hidden="1"/>
    <row r="16855" hidden="1"/>
    <row r="16856" hidden="1"/>
    <row r="16857" hidden="1"/>
    <row r="16858" hidden="1"/>
    <row r="16859" hidden="1"/>
    <row r="16860" hidden="1"/>
    <row r="16861" hidden="1"/>
    <row r="16862" hidden="1"/>
    <row r="16863" hidden="1"/>
    <row r="16864" hidden="1"/>
    <row r="16865" hidden="1"/>
    <row r="16866" hidden="1"/>
    <row r="16867" hidden="1"/>
    <row r="16868" hidden="1"/>
    <row r="16869" hidden="1"/>
    <row r="16870" hidden="1"/>
    <row r="16871" hidden="1"/>
    <row r="16872" hidden="1"/>
    <row r="16873" hidden="1"/>
    <row r="16874" hidden="1"/>
    <row r="16875" hidden="1"/>
    <row r="16876" hidden="1"/>
    <row r="16877" hidden="1"/>
    <row r="16878" hidden="1"/>
    <row r="16879" hidden="1"/>
    <row r="16880" hidden="1"/>
    <row r="16881" hidden="1"/>
    <row r="16882" hidden="1"/>
    <row r="16883" hidden="1"/>
    <row r="16884" hidden="1"/>
    <row r="16885" hidden="1"/>
    <row r="16886" hidden="1"/>
    <row r="16887" hidden="1"/>
    <row r="16888" hidden="1"/>
    <row r="16889" hidden="1"/>
    <row r="16890" hidden="1"/>
    <row r="16891" hidden="1"/>
    <row r="16892" hidden="1"/>
    <row r="16893" hidden="1"/>
    <row r="16894" hidden="1"/>
    <row r="16895" hidden="1"/>
    <row r="16896" hidden="1"/>
    <row r="16897" hidden="1"/>
    <row r="16898" hidden="1"/>
    <row r="16899" hidden="1"/>
    <row r="16900" hidden="1"/>
    <row r="16901" hidden="1"/>
    <row r="16902" hidden="1"/>
    <row r="16903" hidden="1"/>
    <row r="16904" hidden="1"/>
    <row r="16905" hidden="1"/>
    <row r="16906" hidden="1"/>
    <row r="16907" hidden="1"/>
    <row r="16908" hidden="1"/>
    <row r="16909" hidden="1"/>
    <row r="16910" hidden="1"/>
    <row r="16911" hidden="1"/>
    <row r="16912" hidden="1"/>
    <row r="16913" hidden="1"/>
    <row r="16914" hidden="1"/>
    <row r="16915" hidden="1"/>
    <row r="16916" hidden="1"/>
    <row r="16917" hidden="1"/>
    <row r="16918" hidden="1"/>
    <row r="16919" hidden="1"/>
    <row r="16920" hidden="1"/>
    <row r="16921" hidden="1"/>
    <row r="16922" hidden="1"/>
    <row r="16923" hidden="1"/>
    <row r="16924" hidden="1"/>
    <row r="16925" hidden="1"/>
    <row r="16926" hidden="1"/>
    <row r="16927" hidden="1"/>
    <row r="16928" hidden="1"/>
    <row r="16929" hidden="1"/>
    <row r="16930" hidden="1"/>
    <row r="16931" hidden="1"/>
    <row r="16932" hidden="1"/>
    <row r="16933" hidden="1"/>
    <row r="16934" hidden="1"/>
    <row r="16935" hidden="1"/>
    <row r="16936" hidden="1"/>
    <row r="16937" hidden="1"/>
    <row r="16938" hidden="1"/>
    <row r="16939" hidden="1"/>
    <row r="16940" hidden="1"/>
    <row r="16941" hidden="1"/>
    <row r="16942" hidden="1"/>
    <row r="16943" hidden="1"/>
    <row r="16944" hidden="1"/>
    <row r="16945" hidden="1"/>
    <row r="16946" hidden="1"/>
    <row r="16947" hidden="1"/>
    <row r="16948" hidden="1"/>
    <row r="16949" hidden="1"/>
    <row r="16950" hidden="1"/>
    <row r="16951" hidden="1"/>
    <row r="16952" hidden="1"/>
    <row r="16953" hidden="1"/>
    <row r="16954" hidden="1"/>
    <row r="16955" hidden="1"/>
    <row r="16956" hidden="1"/>
    <row r="16957" hidden="1"/>
    <row r="16958" hidden="1"/>
    <row r="16959" hidden="1"/>
    <row r="16960" hidden="1"/>
    <row r="16961" hidden="1"/>
    <row r="16962" hidden="1"/>
    <row r="16963" hidden="1"/>
    <row r="16964" hidden="1"/>
    <row r="16965" hidden="1"/>
    <row r="16966" hidden="1"/>
    <row r="16967" hidden="1"/>
    <row r="16968" hidden="1"/>
    <row r="16969" hidden="1"/>
    <row r="16970" hidden="1"/>
    <row r="16971" hidden="1"/>
    <row r="16972" hidden="1"/>
    <row r="16973" hidden="1"/>
    <row r="16974" hidden="1"/>
    <row r="16975" hidden="1"/>
    <row r="16976" hidden="1"/>
    <row r="16977" hidden="1"/>
    <row r="16978" hidden="1"/>
    <row r="16979" hidden="1"/>
    <row r="16980" hidden="1"/>
    <row r="16981" hidden="1"/>
    <row r="16982" hidden="1"/>
    <row r="16983" hidden="1"/>
    <row r="16984" hidden="1"/>
    <row r="16985" hidden="1"/>
    <row r="16986" hidden="1"/>
    <row r="16987" hidden="1"/>
    <row r="16988" hidden="1"/>
    <row r="16989" hidden="1"/>
    <row r="16990" hidden="1"/>
    <row r="16991" hidden="1"/>
    <row r="16992" hidden="1"/>
    <row r="16993" hidden="1"/>
    <row r="16994" hidden="1"/>
    <row r="16995" hidden="1"/>
    <row r="16996" hidden="1"/>
    <row r="16997" hidden="1"/>
    <row r="16998" hidden="1"/>
    <row r="16999" hidden="1"/>
    <row r="17000" hidden="1"/>
    <row r="17001" hidden="1"/>
    <row r="17002" hidden="1"/>
    <row r="17003" hidden="1"/>
    <row r="17004" hidden="1"/>
    <row r="17005" hidden="1"/>
    <row r="17006" hidden="1"/>
    <row r="17007" hidden="1"/>
    <row r="17008" hidden="1"/>
    <row r="17009" hidden="1"/>
    <row r="17010" hidden="1"/>
    <row r="17011" hidden="1"/>
    <row r="17012" hidden="1"/>
    <row r="17013" hidden="1"/>
    <row r="17014" hidden="1"/>
    <row r="17015" hidden="1"/>
    <row r="17016" hidden="1"/>
    <row r="17017" hidden="1"/>
    <row r="17018" hidden="1"/>
    <row r="17019" hidden="1"/>
    <row r="17020" hidden="1"/>
    <row r="17021" hidden="1"/>
    <row r="17022" hidden="1"/>
    <row r="17023" hidden="1"/>
    <row r="17024" hidden="1"/>
    <row r="17025" hidden="1"/>
    <row r="17026" hidden="1"/>
    <row r="17027" hidden="1"/>
    <row r="17028" hidden="1"/>
    <row r="17029" hidden="1"/>
    <row r="17030" hidden="1"/>
    <row r="17031" hidden="1"/>
    <row r="17032" hidden="1"/>
    <row r="17033" hidden="1"/>
    <row r="17034" hidden="1"/>
    <row r="17035" hidden="1"/>
    <row r="17036" hidden="1"/>
    <row r="17037" hidden="1"/>
    <row r="17038" hidden="1"/>
    <row r="17039" hidden="1"/>
    <row r="17040" hidden="1"/>
    <row r="17041" hidden="1"/>
    <row r="17042" hidden="1"/>
    <row r="17043" hidden="1"/>
    <row r="17044" hidden="1"/>
    <row r="17045" hidden="1"/>
    <row r="17046" hidden="1"/>
    <row r="17047" hidden="1"/>
    <row r="17048" hidden="1"/>
    <row r="17049" hidden="1"/>
    <row r="17050" hidden="1"/>
    <row r="17051" hidden="1"/>
    <row r="17052" hidden="1"/>
    <row r="17053" hidden="1"/>
    <row r="17054" hidden="1"/>
    <row r="17055" hidden="1"/>
    <row r="17056" hidden="1"/>
    <row r="17057" hidden="1"/>
    <row r="17058" hidden="1"/>
    <row r="17059" hidden="1"/>
    <row r="17060" hidden="1"/>
    <row r="17061" hidden="1"/>
    <row r="17062" hidden="1"/>
    <row r="17063" hidden="1"/>
    <row r="17064" hidden="1"/>
    <row r="17065" hidden="1"/>
    <row r="17066" hidden="1"/>
    <row r="17067" hidden="1"/>
    <row r="17068" hidden="1"/>
    <row r="17069" hidden="1"/>
    <row r="17070" hidden="1"/>
    <row r="17071" hidden="1"/>
    <row r="17072" hidden="1"/>
    <row r="17073" hidden="1"/>
    <row r="17074" hidden="1"/>
    <row r="17075" hidden="1"/>
    <row r="17076" hidden="1"/>
    <row r="17077" hidden="1"/>
    <row r="17078" hidden="1"/>
    <row r="17079" hidden="1"/>
    <row r="17080" hidden="1"/>
    <row r="17081" hidden="1"/>
    <row r="17082" hidden="1"/>
    <row r="17083" hidden="1"/>
    <row r="17084" hidden="1"/>
    <row r="17085" hidden="1"/>
    <row r="17086" hidden="1"/>
    <row r="17087" hidden="1"/>
    <row r="17088" hidden="1"/>
    <row r="17089" hidden="1"/>
    <row r="17090" hidden="1"/>
    <row r="17091" hidden="1"/>
    <row r="17092" hidden="1"/>
    <row r="17093" hidden="1"/>
    <row r="17094" hidden="1"/>
    <row r="17095" hidden="1"/>
    <row r="17096" hidden="1"/>
    <row r="17097" hidden="1"/>
    <row r="17098" hidden="1"/>
    <row r="17099" hidden="1"/>
    <row r="17100" hidden="1"/>
    <row r="17101" hidden="1"/>
    <row r="17102" hidden="1"/>
    <row r="17103" hidden="1"/>
    <row r="17104" hidden="1"/>
    <row r="17105" hidden="1"/>
    <row r="17106" hidden="1"/>
    <row r="17107" hidden="1"/>
    <row r="17108" hidden="1"/>
    <row r="17109" hidden="1"/>
    <row r="17110" hidden="1"/>
    <row r="17111" hidden="1"/>
    <row r="17112" hidden="1"/>
    <row r="17113" hidden="1"/>
    <row r="17114" hidden="1"/>
    <row r="17115" hidden="1"/>
    <row r="17116" hidden="1"/>
    <row r="17117" hidden="1"/>
    <row r="17118" hidden="1"/>
    <row r="17119" hidden="1"/>
    <row r="17120" hidden="1"/>
    <row r="17121" hidden="1"/>
    <row r="17122" hidden="1"/>
    <row r="17123" hidden="1"/>
    <row r="17124" hidden="1"/>
    <row r="17125" hidden="1"/>
    <row r="17126" hidden="1"/>
    <row r="17127" hidden="1"/>
    <row r="17128" hidden="1"/>
    <row r="17129" hidden="1"/>
    <row r="17130" hidden="1"/>
    <row r="17131" hidden="1"/>
    <row r="17132" hidden="1"/>
    <row r="17133" hidden="1"/>
    <row r="17134" hidden="1"/>
    <row r="17135" hidden="1"/>
    <row r="17136" hidden="1"/>
    <row r="17137" hidden="1"/>
    <row r="17138" hidden="1"/>
    <row r="17139" hidden="1"/>
    <row r="17140" hidden="1"/>
    <row r="17141" hidden="1"/>
    <row r="17142" hidden="1"/>
    <row r="17143" hidden="1"/>
    <row r="17144" hidden="1"/>
    <row r="17145" hidden="1"/>
    <row r="17146" hidden="1"/>
    <row r="17147" hidden="1"/>
    <row r="17148" hidden="1"/>
    <row r="17149" hidden="1"/>
    <row r="17150" hidden="1"/>
    <row r="17151" hidden="1"/>
    <row r="17152" hidden="1"/>
    <row r="17153" hidden="1"/>
    <row r="17154" hidden="1"/>
    <row r="17155" hidden="1"/>
    <row r="17156" hidden="1"/>
    <row r="17157" hidden="1"/>
    <row r="17158" hidden="1"/>
    <row r="17159" hidden="1"/>
    <row r="17160" hidden="1"/>
    <row r="17161" hidden="1"/>
    <row r="17162" hidden="1"/>
    <row r="17163" hidden="1"/>
    <row r="17164" hidden="1"/>
    <row r="17165" hidden="1"/>
    <row r="17166" hidden="1"/>
    <row r="17167" hidden="1"/>
    <row r="17168" hidden="1"/>
    <row r="17169" hidden="1"/>
    <row r="17170" hidden="1"/>
    <row r="17171" hidden="1"/>
    <row r="17172" hidden="1"/>
    <row r="17173" hidden="1"/>
    <row r="17174" hidden="1"/>
    <row r="17175" hidden="1"/>
    <row r="17176" hidden="1"/>
    <row r="17177" hidden="1"/>
    <row r="17178" hidden="1"/>
    <row r="17179" hidden="1"/>
    <row r="17180" hidden="1"/>
    <row r="17181" hidden="1"/>
    <row r="17182" hidden="1"/>
    <row r="17183" hidden="1"/>
    <row r="17184" hidden="1"/>
    <row r="17185" hidden="1"/>
    <row r="17186" hidden="1"/>
    <row r="17187" hidden="1"/>
    <row r="17188" hidden="1"/>
    <row r="17189" hidden="1"/>
    <row r="17190" hidden="1"/>
    <row r="17191" hidden="1"/>
    <row r="17192" hidden="1"/>
    <row r="17193" hidden="1"/>
    <row r="17194" hidden="1"/>
    <row r="17195" hidden="1"/>
    <row r="17196" hidden="1"/>
    <row r="17197" hidden="1"/>
    <row r="17198" hidden="1"/>
    <row r="17199" hidden="1"/>
    <row r="17200" hidden="1"/>
    <row r="17201" hidden="1"/>
    <row r="17202" hidden="1"/>
    <row r="17203" hidden="1"/>
    <row r="17204" hidden="1"/>
    <row r="17205" hidden="1"/>
    <row r="17206" hidden="1"/>
    <row r="17207" hidden="1"/>
    <row r="17208" hidden="1"/>
    <row r="17209" hidden="1"/>
    <row r="17210" hidden="1"/>
    <row r="17211" hidden="1"/>
    <row r="17212" hidden="1"/>
    <row r="17213" hidden="1"/>
    <row r="17214" hidden="1"/>
    <row r="17215" hidden="1"/>
    <row r="17216" hidden="1"/>
    <row r="17217" hidden="1"/>
    <row r="17218" hidden="1"/>
    <row r="17219" hidden="1"/>
    <row r="17220" hidden="1"/>
    <row r="17221" hidden="1"/>
    <row r="17222" hidden="1"/>
    <row r="17223" hidden="1"/>
    <row r="17224" hidden="1"/>
    <row r="17225" hidden="1"/>
    <row r="17226" hidden="1"/>
    <row r="17227" hidden="1"/>
    <row r="17228" hidden="1"/>
    <row r="17229" hidden="1"/>
    <row r="17230" hidden="1"/>
    <row r="17231" hidden="1"/>
    <row r="17232" hidden="1"/>
    <row r="17233" hidden="1"/>
    <row r="17234" hidden="1"/>
    <row r="17235" hidden="1"/>
    <row r="17236" hidden="1"/>
    <row r="17237" hidden="1"/>
    <row r="17238" hidden="1"/>
    <row r="17239" hidden="1"/>
    <row r="17240" hidden="1"/>
    <row r="17241" hidden="1"/>
    <row r="17242" hidden="1"/>
    <row r="17243" hidden="1"/>
    <row r="17244" hidden="1"/>
    <row r="17245" hidden="1"/>
    <row r="17246" hidden="1"/>
    <row r="17247" hidden="1"/>
    <row r="17248" hidden="1"/>
    <row r="17249" hidden="1"/>
    <row r="17250" hidden="1"/>
    <row r="17251" hidden="1"/>
    <row r="17252" hidden="1"/>
    <row r="17253" hidden="1"/>
    <row r="17254" hidden="1"/>
    <row r="17255" hidden="1"/>
    <row r="17256" hidden="1"/>
    <row r="17257" hidden="1"/>
    <row r="17258" hidden="1"/>
    <row r="17259" hidden="1"/>
    <row r="17260" hidden="1"/>
    <row r="17261" hidden="1"/>
    <row r="17262" hidden="1"/>
    <row r="17263" hidden="1"/>
    <row r="17264" hidden="1"/>
    <row r="17265" hidden="1"/>
    <row r="17266" hidden="1"/>
    <row r="17267" hidden="1"/>
    <row r="17268" hidden="1"/>
    <row r="17269" hidden="1"/>
    <row r="17270" hidden="1"/>
    <row r="17271" hidden="1"/>
    <row r="17272" hidden="1"/>
    <row r="17273" hidden="1"/>
    <row r="17274" hidden="1"/>
    <row r="17275" hidden="1"/>
    <row r="17276" hidden="1"/>
    <row r="17277" hidden="1"/>
    <row r="17278" hidden="1"/>
    <row r="17279" hidden="1"/>
    <row r="17280" hidden="1"/>
    <row r="17281" hidden="1"/>
    <row r="17282" hidden="1"/>
    <row r="17283" hidden="1"/>
    <row r="17284" hidden="1"/>
    <row r="17285" hidden="1"/>
    <row r="17286" hidden="1"/>
    <row r="17287" hidden="1"/>
    <row r="17288" hidden="1"/>
    <row r="17289" hidden="1"/>
    <row r="17290" hidden="1"/>
    <row r="17291" hidden="1"/>
    <row r="17292" hidden="1"/>
    <row r="17293" hidden="1"/>
    <row r="17294" hidden="1"/>
    <row r="17295" hidden="1"/>
    <row r="17296" hidden="1"/>
    <row r="17297" hidden="1"/>
    <row r="17298" hidden="1"/>
    <row r="17299" hidden="1"/>
    <row r="17300" hidden="1"/>
    <row r="17301" hidden="1"/>
    <row r="17302" hidden="1"/>
    <row r="17303" hidden="1"/>
    <row r="17304" hidden="1"/>
    <row r="17305" hidden="1"/>
    <row r="17306" hidden="1"/>
    <row r="17307" hidden="1"/>
    <row r="17308" hidden="1"/>
    <row r="17309" hidden="1"/>
    <row r="17310" hidden="1"/>
    <row r="17311" hidden="1"/>
    <row r="17312" hidden="1"/>
    <row r="17313" hidden="1"/>
    <row r="17314" hidden="1"/>
    <row r="17315" hidden="1"/>
    <row r="17316" hidden="1"/>
    <row r="17317" hidden="1"/>
    <row r="17318" hidden="1"/>
    <row r="17319" hidden="1"/>
    <row r="17320" hidden="1"/>
    <row r="17321" hidden="1"/>
    <row r="17322" hidden="1"/>
    <row r="17323" hidden="1"/>
    <row r="17324" hidden="1"/>
    <row r="17325" hidden="1"/>
    <row r="17326" hidden="1"/>
    <row r="17327" hidden="1"/>
    <row r="17328" hidden="1"/>
    <row r="17329" hidden="1"/>
    <row r="17330" hidden="1"/>
    <row r="17331" hidden="1"/>
    <row r="17332" hidden="1"/>
    <row r="17333" hidden="1"/>
    <row r="17334" hidden="1"/>
    <row r="17335" hidden="1"/>
    <row r="17336" hidden="1"/>
    <row r="17337" hidden="1"/>
    <row r="17338" hidden="1"/>
    <row r="17339" hidden="1"/>
    <row r="17340" hidden="1"/>
    <row r="17341" hidden="1"/>
    <row r="17342" hidden="1"/>
    <row r="17343" hidden="1"/>
    <row r="17344" hidden="1"/>
    <row r="17345" hidden="1"/>
    <row r="17346" hidden="1"/>
    <row r="17347" hidden="1"/>
    <row r="17348" hidden="1"/>
    <row r="17349" hidden="1"/>
    <row r="17350" hidden="1"/>
    <row r="17351" hidden="1"/>
    <row r="17352" hidden="1"/>
    <row r="17353" hidden="1"/>
    <row r="17354" hidden="1"/>
    <row r="17355" hidden="1"/>
    <row r="17356" hidden="1"/>
    <row r="17357" hidden="1"/>
    <row r="17358" hidden="1"/>
    <row r="17359" hidden="1"/>
    <row r="17360" hidden="1"/>
    <row r="17361" hidden="1"/>
    <row r="17362" hidden="1"/>
    <row r="17363" hidden="1"/>
    <row r="17364" hidden="1"/>
    <row r="17365" hidden="1"/>
    <row r="17366" hidden="1"/>
    <row r="17367" hidden="1"/>
    <row r="17368" hidden="1"/>
    <row r="17369" hidden="1"/>
    <row r="17370" hidden="1"/>
    <row r="17371" hidden="1"/>
    <row r="17372" hidden="1"/>
    <row r="17373" hidden="1"/>
    <row r="17374" hidden="1"/>
    <row r="17375" hidden="1"/>
    <row r="17376" hidden="1"/>
    <row r="17377" hidden="1"/>
    <row r="17378" hidden="1"/>
    <row r="17379" hidden="1"/>
    <row r="17380" hidden="1"/>
    <row r="17381" hidden="1"/>
    <row r="17382" hidden="1"/>
    <row r="17383" hidden="1"/>
    <row r="17384" hidden="1"/>
    <row r="17385" hidden="1"/>
    <row r="17386" hidden="1"/>
    <row r="17387" hidden="1"/>
    <row r="17388" hidden="1"/>
    <row r="17389" hidden="1"/>
    <row r="17390" hidden="1"/>
    <row r="17391" hidden="1"/>
    <row r="17392" hidden="1"/>
    <row r="17393" hidden="1"/>
    <row r="17394" hidden="1"/>
    <row r="17395" hidden="1"/>
    <row r="17396" hidden="1"/>
    <row r="17397" hidden="1"/>
    <row r="17398" hidden="1"/>
    <row r="17399" hidden="1"/>
    <row r="17400" hidden="1"/>
    <row r="17401" hidden="1"/>
    <row r="17402" hidden="1"/>
    <row r="17403" hidden="1"/>
    <row r="17404" hidden="1"/>
    <row r="17405" hidden="1"/>
    <row r="17406" hidden="1"/>
    <row r="17407" hidden="1"/>
    <row r="17408" hidden="1"/>
    <row r="17409" hidden="1"/>
    <row r="17410" hidden="1"/>
    <row r="17411" hidden="1"/>
    <row r="17412" hidden="1"/>
    <row r="17413" hidden="1"/>
    <row r="17414" hidden="1"/>
    <row r="17415" hidden="1"/>
    <row r="17416" hidden="1"/>
    <row r="17417" hidden="1"/>
    <row r="17418" hidden="1"/>
    <row r="17419" hidden="1"/>
    <row r="17420" hidden="1"/>
    <row r="17421" hidden="1"/>
    <row r="17422" hidden="1"/>
    <row r="17423" hidden="1"/>
    <row r="17424" hidden="1"/>
    <row r="17425" hidden="1"/>
    <row r="17426" hidden="1"/>
    <row r="17427" hidden="1"/>
    <row r="17428" hidden="1"/>
    <row r="17429" hidden="1"/>
    <row r="17430" hidden="1"/>
    <row r="17431" hidden="1"/>
    <row r="17432" hidden="1"/>
    <row r="17433" hidden="1"/>
    <row r="17434" hidden="1"/>
    <row r="17435" hidden="1"/>
    <row r="17436" hidden="1"/>
    <row r="17437" hidden="1"/>
    <row r="17438" hidden="1"/>
    <row r="17439" hidden="1"/>
    <row r="17440" hidden="1"/>
    <row r="17441" hidden="1"/>
    <row r="17442" hidden="1"/>
    <row r="17443" hidden="1"/>
    <row r="17444" hidden="1"/>
    <row r="17445" hidden="1"/>
    <row r="17446" hidden="1"/>
    <row r="17447" hidden="1"/>
    <row r="17448" hidden="1"/>
    <row r="17449" hidden="1"/>
    <row r="17450" hidden="1"/>
    <row r="17451" hidden="1"/>
    <row r="17452" hidden="1"/>
    <row r="17453" hidden="1"/>
    <row r="17454" hidden="1"/>
    <row r="17455" hidden="1"/>
    <row r="17456" hidden="1"/>
    <row r="17457" hidden="1"/>
    <row r="17458" hidden="1"/>
    <row r="17459" hidden="1"/>
    <row r="17460" hidden="1"/>
    <row r="17461" hidden="1"/>
    <row r="17462" hidden="1"/>
    <row r="17463" hidden="1"/>
    <row r="17464" hidden="1"/>
    <row r="17465" hidden="1"/>
    <row r="17466" hidden="1"/>
    <row r="17467" hidden="1"/>
    <row r="17468" hidden="1"/>
    <row r="17469" hidden="1"/>
    <row r="17470" hidden="1"/>
    <row r="17471" hidden="1"/>
    <row r="17472" hidden="1"/>
    <row r="17473" hidden="1"/>
    <row r="17474" hidden="1"/>
    <row r="17475" hidden="1"/>
    <row r="17476" hidden="1"/>
    <row r="17477" hidden="1"/>
    <row r="17478" hidden="1"/>
    <row r="17479" hidden="1"/>
    <row r="17480" hidden="1"/>
    <row r="17481" hidden="1"/>
    <row r="17482" hidden="1"/>
    <row r="17483" hidden="1"/>
    <row r="17484" hidden="1"/>
    <row r="17485" hidden="1"/>
    <row r="17486" hidden="1"/>
    <row r="17487" hidden="1"/>
    <row r="17488" hidden="1"/>
    <row r="17489" hidden="1"/>
    <row r="17490" hidden="1"/>
    <row r="17491" hidden="1"/>
    <row r="17492" hidden="1"/>
    <row r="17493" hidden="1"/>
    <row r="17494" hidden="1"/>
    <row r="17495" hidden="1"/>
    <row r="17496" hidden="1"/>
    <row r="17497" hidden="1"/>
    <row r="17498" hidden="1"/>
    <row r="17499" hidden="1"/>
    <row r="17500" hidden="1"/>
    <row r="17501" hidden="1"/>
    <row r="17502" hidden="1"/>
    <row r="17503" hidden="1"/>
    <row r="17504" hidden="1"/>
    <row r="17505" hidden="1"/>
    <row r="17506" hidden="1"/>
    <row r="17507" hidden="1"/>
    <row r="17508" hidden="1"/>
    <row r="17509" hidden="1"/>
    <row r="17510" hidden="1"/>
    <row r="17511" hidden="1"/>
    <row r="17512" hidden="1"/>
    <row r="17513" hidden="1"/>
    <row r="17514" hidden="1"/>
    <row r="17515" hidden="1"/>
    <row r="17516" hidden="1"/>
    <row r="17517" hidden="1"/>
    <row r="17518" hidden="1"/>
    <row r="17519" hidden="1"/>
    <row r="17520" hidden="1"/>
    <row r="17521" hidden="1"/>
    <row r="17522" hidden="1"/>
    <row r="17523" hidden="1"/>
    <row r="17524" hidden="1"/>
    <row r="17525" hidden="1"/>
    <row r="17526" hidden="1"/>
    <row r="17527" hidden="1"/>
    <row r="17528" hidden="1"/>
    <row r="17529" hidden="1"/>
    <row r="17530" hidden="1"/>
    <row r="17531" hidden="1"/>
    <row r="17532" hidden="1"/>
    <row r="17533" hidden="1"/>
    <row r="17534" hidden="1"/>
    <row r="17535" hidden="1"/>
    <row r="17536" hidden="1"/>
    <row r="17537" hidden="1"/>
    <row r="17538" hidden="1"/>
    <row r="17539" hidden="1"/>
    <row r="17540" hidden="1"/>
    <row r="17541" hidden="1"/>
    <row r="17542" hidden="1"/>
    <row r="17543" hidden="1"/>
    <row r="17544" hidden="1"/>
    <row r="17545" hidden="1"/>
    <row r="17546" hidden="1"/>
    <row r="17547" hidden="1"/>
    <row r="17548" hidden="1"/>
    <row r="17549" hidden="1"/>
    <row r="17550" hidden="1"/>
    <row r="17551" hidden="1"/>
    <row r="17552" hidden="1"/>
    <row r="17553" hidden="1"/>
    <row r="17554" hidden="1"/>
    <row r="17555" hidden="1"/>
    <row r="17556" hidden="1"/>
    <row r="17557" hidden="1"/>
    <row r="17558" hidden="1"/>
    <row r="17559" hidden="1"/>
    <row r="17560" hidden="1"/>
    <row r="17561" hidden="1"/>
    <row r="17562" hidden="1"/>
    <row r="17563" hidden="1"/>
    <row r="17564" hidden="1"/>
    <row r="17565" hidden="1"/>
    <row r="17566" hidden="1"/>
    <row r="17567" hidden="1"/>
    <row r="17568" hidden="1"/>
    <row r="17569" hidden="1"/>
    <row r="17570" hidden="1"/>
    <row r="17571" hidden="1"/>
    <row r="17572" hidden="1"/>
    <row r="17573" hidden="1"/>
    <row r="17574" hidden="1"/>
    <row r="17575" hidden="1"/>
    <row r="17576" hidden="1"/>
    <row r="17577" hidden="1"/>
    <row r="17578" hidden="1"/>
    <row r="17579" hidden="1"/>
    <row r="17580" hidden="1"/>
    <row r="17581" hidden="1"/>
    <row r="17582" hidden="1"/>
    <row r="17583" hidden="1"/>
    <row r="17584" hidden="1"/>
    <row r="17585" hidden="1"/>
    <row r="17586" hidden="1"/>
    <row r="17587" hidden="1"/>
    <row r="17588" hidden="1"/>
    <row r="17589" hidden="1"/>
    <row r="17590" hidden="1"/>
    <row r="17591" hidden="1"/>
    <row r="17592" hidden="1"/>
    <row r="17593" hidden="1"/>
    <row r="17594" hidden="1"/>
    <row r="17595" hidden="1"/>
    <row r="17596" hidden="1"/>
    <row r="17597" hidden="1"/>
    <row r="17598" hidden="1"/>
    <row r="17599" hidden="1"/>
    <row r="17600" hidden="1"/>
    <row r="17601" hidden="1"/>
    <row r="17602" hidden="1"/>
    <row r="17603" hidden="1"/>
    <row r="17604" hidden="1"/>
    <row r="17605" hidden="1"/>
    <row r="17606" hidden="1"/>
    <row r="17607" hidden="1"/>
    <row r="17608" hidden="1"/>
    <row r="17609" hidden="1"/>
    <row r="17610" hidden="1"/>
    <row r="17611" hidden="1"/>
    <row r="17612" hidden="1"/>
    <row r="17613" hidden="1"/>
    <row r="17614" hidden="1"/>
    <row r="17615" hidden="1"/>
    <row r="17616" hidden="1"/>
    <row r="17617" hidden="1"/>
    <row r="17618" hidden="1"/>
    <row r="17619" hidden="1"/>
    <row r="17620" hidden="1"/>
    <row r="17621" hidden="1"/>
    <row r="17622" hidden="1"/>
    <row r="17623" hidden="1"/>
    <row r="17624" hidden="1"/>
    <row r="17625" hidden="1"/>
    <row r="17626" hidden="1"/>
    <row r="17627" hidden="1"/>
    <row r="17628" hidden="1"/>
    <row r="17629" hidden="1"/>
    <row r="17630" hidden="1"/>
    <row r="17631" hidden="1"/>
    <row r="17632" hidden="1"/>
    <row r="17633" hidden="1"/>
    <row r="17634" hidden="1"/>
    <row r="17635" hidden="1"/>
    <row r="17636" hidden="1"/>
    <row r="17637" hidden="1"/>
    <row r="17638" hidden="1"/>
    <row r="17639" hidden="1"/>
    <row r="17640" hidden="1"/>
    <row r="17641" hidden="1"/>
    <row r="17642" hidden="1"/>
    <row r="17643" hidden="1"/>
    <row r="17644" hidden="1"/>
    <row r="17645" hidden="1"/>
    <row r="17646" hidden="1"/>
    <row r="17647" hidden="1"/>
    <row r="17648" hidden="1"/>
    <row r="17649" hidden="1"/>
    <row r="17650" hidden="1"/>
    <row r="17651" hidden="1"/>
    <row r="17652" hidden="1"/>
    <row r="17653" hidden="1"/>
    <row r="17654" hidden="1"/>
    <row r="17655" hidden="1"/>
    <row r="17656" hidden="1"/>
    <row r="17657" hidden="1"/>
    <row r="17658" hidden="1"/>
    <row r="17659" hidden="1"/>
    <row r="17660" hidden="1"/>
    <row r="17661" hidden="1"/>
    <row r="17662" hidden="1"/>
    <row r="17663" hidden="1"/>
    <row r="17664" hidden="1"/>
    <row r="17665" hidden="1"/>
    <row r="17666" hidden="1"/>
    <row r="17667" hidden="1"/>
    <row r="17668" hidden="1"/>
    <row r="17669" hidden="1"/>
    <row r="17670" hidden="1"/>
    <row r="17671" hidden="1"/>
    <row r="17672" hidden="1"/>
    <row r="17673" hidden="1"/>
    <row r="17674" hidden="1"/>
    <row r="17675" hidden="1"/>
    <row r="17676" hidden="1"/>
    <row r="17677" hidden="1"/>
    <row r="17678" hidden="1"/>
    <row r="17679" hidden="1"/>
    <row r="17680" hidden="1"/>
    <row r="17681" hidden="1"/>
    <row r="17682" hidden="1"/>
    <row r="17683" hidden="1"/>
    <row r="17684" hidden="1"/>
    <row r="17685" hidden="1"/>
    <row r="17686" hidden="1"/>
    <row r="17687" hidden="1"/>
    <row r="17688" hidden="1"/>
    <row r="17689" hidden="1"/>
    <row r="17690" hidden="1"/>
    <row r="17691" hidden="1"/>
    <row r="17692" hidden="1"/>
    <row r="17693" hidden="1"/>
    <row r="17694" hidden="1"/>
    <row r="17695" hidden="1"/>
    <row r="17696" hidden="1"/>
    <row r="17697" hidden="1"/>
    <row r="17698" hidden="1"/>
    <row r="17699" hidden="1"/>
    <row r="17700" hidden="1"/>
    <row r="17701" hidden="1"/>
    <row r="17702" hidden="1"/>
    <row r="17703" hidden="1"/>
    <row r="17704" hidden="1"/>
    <row r="17705" hidden="1"/>
    <row r="17706" hidden="1"/>
    <row r="17707" hidden="1"/>
    <row r="17708" hidden="1"/>
    <row r="17709" hidden="1"/>
    <row r="17710" hidden="1"/>
    <row r="17711" hidden="1"/>
    <row r="17712" hidden="1"/>
    <row r="17713" hidden="1"/>
    <row r="17714" hidden="1"/>
    <row r="17715" hidden="1"/>
    <row r="17716" hidden="1"/>
    <row r="17717" hidden="1"/>
    <row r="17718" hidden="1"/>
    <row r="17719" hidden="1"/>
    <row r="17720" hidden="1"/>
    <row r="17721" hidden="1"/>
    <row r="17722" hidden="1"/>
    <row r="17723" hidden="1"/>
    <row r="17724" hidden="1"/>
    <row r="17725" hidden="1"/>
    <row r="17726" hidden="1"/>
    <row r="17727" hidden="1"/>
    <row r="17728" hidden="1"/>
    <row r="17729" hidden="1"/>
    <row r="17730" hidden="1"/>
    <row r="17731" hidden="1"/>
    <row r="17732" hidden="1"/>
    <row r="17733" hidden="1"/>
    <row r="17734" hidden="1"/>
    <row r="17735" hidden="1"/>
    <row r="17736" hidden="1"/>
    <row r="17737" hidden="1"/>
    <row r="17738" hidden="1"/>
    <row r="17739" hidden="1"/>
    <row r="17740" hidden="1"/>
    <row r="17741" hidden="1"/>
    <row r="17742" hidden="1"/>
    <row r="17743" hidden="1"/>
    <row r="17744" hidden="1"/>
    <row r="17745" hidden="1"/>
    <row r="17746" hidden="1"/>
    <row r="17747" hidden="1"/>
    <row r="17748" hidden="1"/>
    <row r="17749" hidden="1"/>
    <row r="17750" hidden="1"/>
    <row r="17751" hidden="1"/>
    <row r="17752" hidden="1"/>
    <row r="17753" hidden="1"/>
    <row r="17754" hidden="1"/>
    <row r="17755" hidden="1"/>
    <row r="17756" hidden="1"/>
    <row r="17757" hidden="1"/>
    <row r="17758" hidden="1"/>
    <row r="17759" hidden="1"/>
    <row r="17760" hidden="1"/>
    <row r="17761" hidden="1"/>
    <row r="17762" hidden="1"/>
    <row r="17763" hidden="1"/>
    <row r="17764" hidden="1"/>
    <row r="17765" hidden="1"/>
    <row r="17766" hidden="1"/>
    <row r="17767" hidden="1"/>
    <row r="17768" hidden="1"/>
    <row r="17769" hidden="1"/>
    <row r="17770" hidden="1"/>
    <row r="17771" hidden="1"/>
    <row r="17772" hidden="1"/>
    <row r="17773" hidden="1"/>
    <row r="17774" hidden="1"/>
    <row r="17775" hidden="1"/>
    <row r="17776" hidden="1"/>
    <row r="17777" hidden="1"/>
    <row r="17778" hidden="1"/>
    <row r="17779" hidden="1"/>
    <row r="17780" hidden="1"/>
    <row r="17781" hidden="1"/>
    <row r="17782" hidden="1"/>
    <row r="17783" hidden="1"/>
    <row r="17784" hidden="1"/>
    <row r="17785" hidden="1"/>
    <row r="17786" hidden="1"/>
    <row r="17787" hidden="1"/>
    <row r="17788" hidden="1"/>
    <row r="17789" hidden="1"/>
    <row r="17790" hidden="1"/>
    <row r="17791" hidden="1"/>
    <row r="17792" hidden="1"/>
    <row r="17793" hidden="1"/>
    <row r="17794" hidden="1"/>
    <row r="17795" hidden="1"/>
    <row r="17796" hidden="1"/>
    <row r="17797" hidden="1"/>
    <row r="17798" hidden="1"/>
    <row r="17799" hidden="1"/>
    <row r="17800" hidden="1"/>
    <row r="17801" hidden="1"/>
    <row r="17802" hidden="1"/>
    <row r="17803" hidden="1"/>
    <row r="17804" hidden="1"/>
    <row r="17805" hidden="1"/>
    <row r="17806" hidden="1"/>
    <row r="17807" hidden="1"/>
    <row r="17808" hidden="1"/>
    <row r="17809" hidden="1"/>
    <row r="17810" hidden="1"/>
    <row r="17811" hidden="1"/>
    <row r="17812" hidden="1"/>
    <row r="17813" hidden="1"/>
    <row r="17814" hidden="1"/>
    <row r="17815" hidden="1"/>
    <row r="17816" hidden="1"/>
    <row r="17817" hidden="1"/>
    <row r="17818" hidden="1"/>
    <row r="17819" hidden="1"/>
    <row r="17820" hidden="1"/>
    <row r="17821" hidden="1"/>
    <row r="17822" hidden="1"/>
    <row r="17823" hidden="1"/>
    <row r="17824" hidden="1"/>
    <row r="17825" hidden="1"/>
    <row r="17826" hidden="1"/>
    <row r="17827" hidden="1"/>
    <row r="17828" hidden="1"/>
    <row r="17829" hidden="1"/>
    <row r="17830" hidden="1"/>
    <row r="17831" hidden="1"/>
    <row r="17832" hidden="1"/>
    <row r="17833" hidden="1"/>
    <row r="17834" hidden="1"/>
    <row r="17835" hidden="1"/>
    <row r="17836" hidden="1"/>
    <row r="17837" hidden="1"/>
    <row r="17838" hidden="1"/>
    <row r="17839" hidden="1"/>
    <row r="17840" hidden="1"/>
    <row r="17841" hidden="1"/>
    <row r="17842" hidden="1"/>
    <row r="17843" hidden="1"/>
    <row r="17844" hidden="1"/>
    <row r="17845" hidden="1"/>
    <row r="17846" hidden="1"/>
    <row r="17847" hidden="1"/>
    <row r="17848" hidden="1"/>
    <row r="17849" hidden="1"/>
    <row r="17850" hidden="1"/>
    <row r="17851" hidden="1"/>
    <row r="17852" hidden="1"/>
    <row r="17853" hidden="1"/>
    <row r="17854" hidden="1"/>
    <row r="17855" hidden="1"/>
    <row r="17856" hidden="1"/>
    <row r="17857" hidden="1"/>
    <row r="17858" hidden="1"/>
    <row r="17859" hidden="1"/>
    <row r="17860" hidden="1"/>
    <row r="17861" hidden="1"/>
    <row r="17862" hidden="1"/>
    <row r="17863" hidden="1"/>
    <row r="17864" hidden="1"/>
    <row r="17865" hidden="1"/>
    <row r="17866" hidden="1"/>
    <row r="17867" hidden="1"/>
    <row r="17868" hidden="1"/>
    <row r="17869" hidden="1"/>
    <row r="17870" hidden="1"/>
    <row r="17871" hidden="1"/>
    <row r="17872" hidden="1"/>
    <row r="17873" hidden="1"/>
    <row r="17874" hidden="1"/>
    <row r="17875" hidden="1"/>
    <row r="17876" hidden="1"/>
    <row r="17877" hidden="1"/>
    <row r="17878" hidden="1"/>
    <row r="17879" hidden="1"/>
    <row r="17880" hidden="1"/>
    <row r="17881" hidden="1"/>
    <row r="17882" hidden="1"/>
    <row r="17883" hidden="1"/>
    <row r="17884" hidden="1"/>
    <row r="17885" hidden="1"/>
    <row r="17886" hidden="1"/>
    <row r="17887" hidden="1"/>
    <row r="17888" hidden="1"/>
    <row r="17889" hidden="1"/>
    <row r="17890" hidden="1"/>
    <row r="17891" hidden="1"/>
    <row r="17892" hidden="1"/>
    <row r="17893" hidden="1"/>
    <row r="17894" hidden="1"/>
    <row r="17895" hidden="1"/>
    <row r="17896" hidden="1"/>
    <row r="17897" hidden="1"/>
    <row r="17898" hidden="1"/>
    <row r="17899" hidden="1"/>
    <row r="17900" hidden="1"/>
    <row r="17901" hidden="1"/>
    <row r="17902" hidden="1"/>
    <row r="17903" hidden="1"/>
    <row r="17904" hidden="1"/>
    <row r="17905" hidden="1"/>
    <row r="17906" hidden="1"/>
    <row r="17907" hidden="1"/>
    <row r="17908" hidden="1"/>
    <row r="17909" hidden="1"/>
    <row r="17910" hidden="1"/>
    <row r="17911" hidden="1"/>
    <row r="17912" hidden="1"/>
    <row r="17913" hidden="1"/>
    <row r="17914" hidden="1"/>
    <row r="17915" hidden="1"/>
    <row r="17916" hidden="1"/>
    <row r="17917" hidden="1"/>
    <row r="17918" hidden="1"/>
    <row r="17919" hidden="1"/>
    <row r="17920" hidden="1"/>
    <row r="17921" hidden="1"/>
    <row r="17922" hidden="1"/>
    <row r="17923" hidden="1"/>
    <row r="17924" hidden="1"/>
    <row r="17925" hidden="1"/>
    <row r="17926" hidden="1"/>
    <row r="17927" hidden="1"/>
    <row r="17928" hidden="1"/>
    <row r="17929" hidden="1"/>
    <row r="17930" hidden="1"/>
    <row r="17931" hidden="1"/>
    <row r="17932" hidden="1"/>
    <row r="17933" hidden="1"/>
    <row r="17934" hidden="1"/>
    <row r="17935" hidden="1"/>
    <row r="17936" hidden="1"/>
    <row r="17937" hidden="1"/>
    <row r="17938" hidden="1"/>
    <row r="17939" hidden="1"/>
    <row r="17940" hidden="1"/>
    <row r="17941" hidden="1"/>
    <row r="17942" hidden="1"/>
    <row r="17943" hidden="1"/>
    <row r="17944" hidden="1"/>
    <row r="17945" hidden="1"/>
    <row r="17946" hidden="1"/>
    <row r="17947" hidden="1"/>
    <row r="17948" hidden="1"/>
    <row r="17949" hidden="1"/>
    <row r="17950" hidden="1"/>
    <row r="17951" hidden="1"/>
    <row r="17952" hidden="1"/>
    <row r="17953" hidden="1"/>
    <row r="17954" hidden="1"/>
    <row r="17955" hidden="1"/>
    <row r="17956" hidden="1"/>
    <row r="17957" hidden="1"/>
    <row r="17958" hidden="1"/>
    <row r="17959" hidden="1"/>
    <row r="17960" hidden="1"/>
    <row r="17961" hidden="1"/>
    <row r="17962" hidden="1"/>
    <row r="17963" hidden="1"/>
    <row r="17964" hidden="1"/>
    <row r="17965" hidden="1"/>
    <row r="17966" hidden="1"/>
    <row r="17967" hidden="1"/>
    <row r="17968" hidden="1"/>
    <row r="17969" hidden="1"/>
    <row r="17970" hidden="1"/>
    <row r="17971" hidden="1"/>
    <row r="17972" hidden="1"/>
    <row r="17973" hidden="1"/>
    <row r="17974" hidden="1"/>
    <row r="17975" hidden="1"/>
    <row r="17976" hidden="1"/>
    <row r="17977" hidden="1"/>
    <row r="17978" hidden="1"/>
    <row r="17979" hidden="1"/>
    <row r="17980" hidden="1"/>
    <row r="17981" hidden="1"/>
    <row r="17982" hidden="1"/>
    <row r="17983" hidden="1"/>
    <row r="17984" hidden="1"/>
    <row r="17985" hidden="1"/>
    <row r="17986" hidden="1"/>
    <row r="17987" hidden="1"/>
    <row r="17988" hidden="1"/>
    <row r="17989" hidden="1"/>
    <row r="17990" hidden="1"/>
    <row r="17991" hidden="1"/>
    <row r="17992" hidden="1"/>
    <row r="17993" hidden="1"/>
    <row r="17994" hidden="1"/>
    <row r="17995" hidden="1"/>
    <row r="17996" hidden="1"/>
    <row r="17997" hidden="1"/>
    <row r="17998" hidden="1"/>
    <row r="17999" hidden="1"/>
    <row r="18000" hidden="1"/>
    <row r="18001" hidden="1"/>
    <row r="18002" hidden="1"/>
    <row r="18003" hidden="1"/>
    <row r="18004" hidden="1"/>
    <row r="18005" hidden="1"/>
    <row r="18006" hidden="1"/>
    <row r="18007" hidden="1"/>
    <row r="18008" hidden="1"/>
    <row r="18009" hidden="1"/>
    <row r="18010" hidden="1"/>
    <row r="18011" hidden="1"/>
    <row r="18012" hidden="1"/>
    <row r="18013" hidden="1"/>
    <row r="18014" hidden="1"/>
    <row r="18015" hidden="1"/>
    <row r="18016" hidden="1"/>
    <row r="18017" hidden="1"/>
    <row r="18018" hidden="1"/>
    <row r="18019" hidden="1"/>
    <row r="18020" hidden="1"/>
    <row r="18021" hidden="1"/>
    <row r="18022" hidden="1"/>
    <row r="18023" hidden="1"/>
    <row r="18024" hidden="1"/>
    <row r="18025" hidden="1"/>
    <row r="18026" hidden="1"/>
    <row r="18027" hidden="1"/>
    <row r="18028" hidden="1"/>
    <row r="18029" hidden="1"/>
    <row r="18030" hidden="1"/>
    <row r="18031" hidden="1"/>
    <row r="18032" hidden="1"/>
    <row r="18033" hidden="1"/>
    <row r="18034" hidden="1"/>
    <row r="18035" hidden="1"/>
    <row r="18036" hidden="1"/>
    <row r="18037" hidden="1"/>
    <row r="18038" hidden="1"/>
    <row r="18039" hidden="1"/>
    <row r="18040" hidden="1"/>
    <row r="18041" hidden="1"/>
    <row r="18042" hidden="1"/>
    <row r="18043" hidden="1"/>
    <row r="18044" hidden="1"/>
    <row r="18045" hidden="1"/>
    <row r="18046" hidden="1"/>
    <row r="18047" hidden="1"/>
    <row r="18048" hidden="1"/>
    <row r="18049" hidden="1"/>
    <row r="18050" hidden="1"/>
    <row r="18051" hidden="1"/>
    <row r="18052" hidden="1"/>
    <row r="18053" hidden="1"/>
    <row r="18054" hidden="1"/>
    <row r="18055" hidden="1"/>
    <row r="18056" hidden="1"/>
    <row r="18057" hidden="1"/>
    <row r="18058" hidden="1"/>
    <row r="18059" hidden="1"/>
    <row r="18060" hidden="1"/>
    <row r="18061" hidden="1"/>
    <row r="18062" hidden="1"/>
    <row r="18063" hidden="1"/>
    <row r="18064" hidden="1"/>
    <row r="18065" hidden="1"/>
    <row r="18066" hidden="1"/>
    <row r="18067" hidden="1"/>
    <row r="18068" hidden="1"/>
    <row r="18069" hidden="1"/>
    <row r="18070" hidden="1"/>
    <row r="18071" hidden="1"/>
    <row r="18072" hidden="1"/>
    <row r="18073" hidden="1"/>
    <row r="18074" hidden="1"/>
    <row r="18075" hidden="1"/>
    <row r="18076" hidden="1"/>
    <row r="18077" hidden="1"/>
    <row r="18078" hidden="1"/>
    <row r="18079" hidden="1"/>
    <row r="18080" hidden="1"/>
    <row r="18081" hidden="1"/>
    <row r="18082" hidden="1"/>
    <row r="18083" hidden="1"/>
    <row r="18084" hidden="1"/>
    <row r="18085" hidden="1"/>
    <row r="18086" hidden="1"/>
    <row r="18087" hidden="1"/>
    <row r="18088" hidden="1"/>
    <row r="18089" hidden="1"/>
    <row r="18090" hidden="1"/>
    <row r="18091" hidden="1"/>
    <row r="18092" hidden="1"/>
    <row r="18093" hidden="1"/>
    <row r="18094" hidden="1"/>
    <row r="18095" hidden="1"/>
    <row r="18096" hidden="1"/>
    <row r="18097" hidden="1"/>
    <row r="18098" hidden="1"/>
    <row r="18099" hidden="1"/>
    <row r="18100" hidden="1"/>
    <row r="18101" hidden="1"/>
    <row r="18102" hidden="1"/>
    <row r="18103" hidden="1"/>
    <row r="18104" hidden="1"/>
    <row r="18105" hidden="1"/>
    <row r="18106" hidden="1"/>
    <row r="18107" hidden="1"/>
    <row r="18108" hidden="1"/>
    <row r="18109" hidden="1"/>
    <row r="18110" hidden="1"/>
    <row r="18111" hidden="1"/>
    <row r="18112" hidden="1"/>
    <row r="18113" hidden="1"/>
    <row r="18114" hidden="1"/>
    <row r="18115" hidden="1"/>
    <row r="18116" hidden="1"/>
    <row r="18117" hidden="1"/>
    <row r="18118" hidden="1"/>
    <row r="18119" hidden="1"/>
    <row r="18120" hidden="1"/>
    <row r="18121" hidden="1"/>
    <row r="18122" hidden="1"/>
    <row r="18123" hidden="1"/>
    <row r="18124" hidden="1"/>
    <row r="18125" hidden="1"/>
    <row r="18126" hidden="1"/>
    <row r="18127" hidden="1"/>
    <row r="18128" hidden="1"/>
    <row r="18129" hidden="1"/>
    <row r="18130" hidden="1"/>
    <row r="18131" hidden="1"/>
    <row r="18132" hidden="1"/>
    <row r="18133" hidden="1"/>
    <row r="18134" hidden="1"/>
    <row r="18135" hidden="1"/>
    <row r="18136" hidden="1"/>
    <row r="18137" hidden="1"/>
    <row r="18138" hidden="1"/>
    <row r="18139" hidden="1"/>
    <row r="18140" hidden="1"/>
    <row r="18141" hidden="1"/>
    <row r="18142" hidden="1"/>
    <row r="18143" hidden="1"/>
    <row r="18144" hidden="1"/>
    <row r="18145" hidden="1"/>
    <row r="18146" hidden="1"/>
    <row r="18147" hidden="1"/>
    <row r="18148" hidden="1"/>
    <row r="18149" hidden="1"/>
    <row r="18150" hidden="1"/>
    <row r="18151" hidden="1"/>
    <row r="18152" hidden="1"/>
    <row r="18153" hidden="1"/>
    <row r="18154" hidden="1"/>
    <row r="18155" hidden="1"/>
    <row r="18156" hidden="1"/>
    <row r="18157" hidden="1"/>
    <row r="18158" hidden="1"/>
    <row r="18159" hidden="1"/>
    <row r="18160" hidden="1"/>
    <row r="18161" hidden="1"/>
    <row r="18162" hidden="1"/>
    <row r="18163" hidden="1"/>
    <row r="18164" hidden="1"/>
    <row r="18165" hidden="1"/>
    <row r="18166" hidden="1"/>
    <row r="18167" hidden="1"/>
    <row r="18168" hidden="1"/>
    <row r="18169" hidden="1"/>
    <row r="18170" hidden="1"/>
    <row r="18171" hidden="1"/>
    <row r="18172" hidden="1"/>
    <row r="18173" hidden="1"/>
    <row r="18174" hidden="1"/>
    <row r="18175" hidden="1"/>
    <row r="18176" hidden="1"/>
    <row r="18177" hidden="1"/>
    <row r="18178" hidden="1"/>
    <row r="18179" hidden="1"/>
    <row r="18180" hidden="1"/>
    <row r="18181" hidden="1"/>
    <row r="18182" hidden="1"/>
    <row r="18183" hidden="1"/>
    <row r="18184" hidden="1"/>
    <row r="18185" hidden="1"/>
    <row r="18186" hidden="1"/>
    <row r="18187" hidden="1"/>
    <row r="18188" hidden="1"/>
    <row r="18189" hidden="1"/>
    <row r="18190" hidden="1"/>
    <row r="18191" hidden="1"/>
    <row r="18192" hidden="1"/>
    <row r="18193" hidden="1"/>
    <row r="18194" hidden="1"/>
    <row r="18195" hidden="1"/>
    <row r="18196" hidden="1"/>
    <row r="18197" hidden="1"/>
    <row r="18198" hidden="1"/>
    <row r="18199" hidden="1"/>
    <row r="18200" hidden="1"/>
    <row r="18201" hidden="1"/>
    <row r="18202" hidden="1"/>
    <row r="18203" hidden="1"/>
    <row r="18204" hidden="1"/>
    <row r="18205" hidden="1"/>
    <row r="18206" hidden="1"/>
    <row r="18207" hidden="1"/>
    <row r="18208" hidden="1"/>
    <row r="18209" hidden="1"/>
    <row r="18210" hidden="1"/>
    <row r="18211" hidden="1"/>
    <row r="18212" hidden="1"/>
    <row r="18213" hidden="1"/>
    <row r="18214" hidden="1"/>
    <row r="18215" hidden="1"/>
    <row r="18216" hidden="1"/>
    <row r="18217" hidden="1"/>
    <row r="18218" hidden="1"/>
    <row r="18219" hidden="1"/>
    <row r="18220" hidden="1"/>
    <row r="18221" hidden="1"/>
    <row r="18222" hidden="1"/>
    <row r="18223" hidden="1"/>
    <row r="18224" hidden="1"/>
    <row r="18225" hidden="1"/>
    <row r="18226" hidden="1"/>
    <row r="18227" hidden="1"/>
    <row r="18228" hidden="1"/>
    <row r="18229" hidden="1"/>
    <row r="18230" hidden="1"/>
    <row r="18231" hidden="1"/>
    <row r="18232" hidden="1"/>
    <row r="18233" hidden="1"/>
    <row r="18234" hidden="1"/>
    <row r="18235" hidden="1"/>
    <row r="18236" hidden="1"/>
    <row r="18237" hidden="1"/>
    <row r="18238" hidden="1"/>
    <row r="18239" hidden="1"/>
    <row r="18240" hidden="1"/>
    <row r="18241" hidden="1"/>
    <row r="18242" hidden="1"/>
    <row r="18243" hidden="1"/>
    <row r="18244" hidden="1"/>
    <row r="18245" hidden="1"/>
    <row r="18246" hidden="1"/>
    <row r="18247" hidden="1"/>
    <row r="18248" hidden="1"/>
    <row r="18249" hidden="1"/>
    <row r="18250" hidden="1"/>
    <row r="18251" hidden="1"/>
    <row r="18252" hidden="1"/>
    <row r="18253" hidden="1"/>
    <row r="18254" hidden="1"/>
    <row r="18255" hidden="1"/>
    <row r="18256" hidden="1"/>
    <row r="18257" hidden="1"/>
    <row r="18258" hidden="1"/>
    <row r="18259" hidden="1"/>
    <row r="18260" hidden="1"/>
    <row r="18261" hidden="1"/>
    <row r="18262" hidden="1"/>
    <row r="18263" hidden="1"/>
    <row r="18264" hidden="1"/>
    <row r="18265" hidden="1"/>
    <row r="18266" hidden="1"/>
    <row r="18267" hidden="1"/>
    <row r="18268" hidden="1"/>
    <row r="18269" hidden="1"/>
    <row r="18270" hidden="1"/>
    <row r="18271" hidden="1"/>
    <row r="18272" hidden="1"/>
    <row r="18273" hidden="1"/>
    <row r="18274" hidden="1"/>
    <row r="18275" hidden="1"/>
    <row r="18276" hidden="1"/>
    <row r="18277" hidden="1"/>
    <row r="18278" hidden="1"/>
    <row r="18279" hidden="1"/>
    <row r="18280" hidden="1"/>
    <row r="18281" hidden="1"/>
    <row r="18282" hidden="1"/>
    <row r="18283" hidden="1"/>
    <row r="18284" hidden="1"/>
    <row r="18285" hidden="1"/>
    <row r="18286" hidden="1"/>
    <row r="18287" hidden="1"/>
    <row r="18288" hidden="1"/>
    <row r="18289" hidden="1"/>
    <row r="18290" hidden="1"/>
    <row r="18291" hidden="1"/>
    <row r="18292" hidden="1"/>
    <row r="18293" hidden="1"/>
    <row r="18294" hidden="1"/>
    <row r="18295" hidden="1"/>
    <row r="18296" hidden="1"/>
    <row r="18297" hidden="1"/>
    <row r="18298" hidden="1"/>
    <row r="18299" hidden="1"/>
    <row r="18300" hidden="1"/>
    <row r="18301" hidden="1"/>
    <row r="18302" hidden="1"/>
    <row r="18303" hidden="1"/>
    <row r="18304" hidden="1"/>
    <row r="18305" hidden="1"/>
    <row r="18306" hidden="1"/>
    <row r="18307" hidden="1"/>
    <row r="18308" hidden="1"/>
    <row r="18309" hidden="1"/>
    <row r="18310" hidden="1"/>
    <row r="18311" hidden="1"/>
    <row r="18312" hidden="1"/>
    <row r="18313" hidden="1"/>
    <row r="18314" hidden="1"/>
    <row r="18315" hidden="1"/>
    <row r="18316" hidden="1"/>
    <row r="18317" hidden="1"/>
    <row r="18318" hidden="1"/>
    <row r="18319" hidden="1"/>
    <row r="18320" hidden="1"/>
    <row r="18321" hidden="1"/>
    <row r="18322" hidden="1"/>
    <row r="18323" hidden="1"/>
    <row r="18324" hidden="1"/>
    <row r="18325" hidden="1"/>
    <row r="18326" hidden="1"/>
    <row r="18327" hidden="1"/>
    <row r="18328" hidden="1"/>
    <row r="18329" hidden="1"/>
    <row r="18330" hidden="1"/>
    <row r="18331" hidden="1"/>
    <row r="18332" hidden="1"/>
    <row r="18333" hidden="1"/>
    <row r="18334" hidden="1"/>
    <row r="18335" hidden="1"/>
    <row r="18336" hidden="1"/>
    <row r="18337" hidden="1"/>
    <row r="18338" hidden="1"/>
    <row r="18339" hidden="1"/>
    <row r="18340" hidden="1"/>
    <row r="18341" hidden="1"/>
    <row r="18342" hidden="1"/>
    <row r="18343" hidden="1"/>
    <row r="18344" hidden="1"/>
    <row r="18345" hidden="1"/>
    <row r="18346" hidden="1"/>
    <row r="18347" hidden="1"/>
    <row r="18348" hidden="1"/>
    <row r="18349" hidden="1"/>
    <row r="18350" hidden="1"/>
    <row r="18351" hidden="1"/>
    <row r="18352" hidden="1"/>
    <row r="18353" hidden="1"/>
    <row r="18354" hidden="1"/>
    <row r="18355" hidden="1"/>
    <row r="18356" hidden="1"/>
    <row r="18357" hidden="1"/>
    <row r="18358" hidden="1"/>
    <row r="18359" hidden="1"/>
    <row r="18360" hidden="1"/>
    <row r="18361" hidden="1"/>
    <row r="18362" hidden="1"/>
    <row r="18363" hidden="1"/>
    <row r="18364" hidden="1"/>
    <row r="18365" hidden="1"/>
    <row r="18366" hidden="1"/>
    <row r="18367" hidden="1"/>
    <row r="18368" hidden="1"/>
    <row r="18369" hidden="1"/>
    <row r="18370" hidden="1"/>
    <row r="18371" hidden="1"/>
    <row r="18372" hidden="1"/>
    <row r="18373" hidden="1"/>
    <row r="18374" hidden="1"/>
    <row r="18375" hidden="1"/>
    <row r="18376" hidden="1"/>
    <row r="18377" hidden="1"/>
    <row r="18378" hidden="1"/>
    <row r="18379" hidden="1"/>
    <row r="18380" hidden="1"/>
    <row r="18381" hidden="1"/>
    <row r="18382" hidden="1"/>
    <row r="18383" hidden="1"/>
    <row r="18384" hidden="1"/>
    <row r="18385" hidden="1"/>
    <row r="18386" hidden="1"/>
    <row r="18387" hidden="1"/>
    <row r="18388" hidden="1"/>
    <row r="18389" hidden="1"/>
    <row r="18390" hidden="1"/>
    <row r="18391" hidden="1"/>
    <row r="18392" hidden="1"/>
    <row r="18393" hidden="1"/>
    <row r="18394" hidden="1"/>
    <row r="18395" hidden="1"/>
    <row r="18396" hidden="1"/>
    <row r="18397" hidden="1"/>
    <row r="18398" hidden="1"/>
    <row r="18399" hidden="1"/>
    <row r="18400" hidden="1"/>
    <row r="18401" hidden="1"/>
    <row r="18402" hidden="1"/>
    <row r="18403" hidden="1"/>
    <row r="18404" hidden="1"/>
    <row r="18405" hidden="1"/>
    <row r="18406" hidden="1"/>
    <row r="18407" hidden="1"/>
    <row r="18408" hidden="1"/>
    <row r="18409" hidden="1"/>
    <row r="18410" hidden="1"/>
    <row r="18411" hidden="1"/>
    <row r="18412" hidden="1"/>
    <row r="18413" hidden="1"/>
    <row r="18414" hidden="1"/>
    <row r="18415" hidden="1"/>
    <row r="18416" hidden="1"/>
    <row r="18417" hidden="1"/>
    <row r="18418" hidden="1"/>
    <row r="18419" hidden="1"/>
    <row r="18420" hidden="1"/>
    <row r="18421" hidden="1"/>
    <row r="18422" hidden="1"/>
    <row r="18423" hidden="1"/>
    <row r="18424" hidden="1"/>
    <row r="18425" hidden="1"/>
    <row r="18426" hidden="1"/>
    <row r="18427" hidden="1"/>
    <row r="18428" hidden="1"/>
    <row r="18429" hidden="1"/>
    <row r="18430" hidden="1"/>
    <row r="18431" hidden="1"/>
    <row r="18432" hidden="1"/>
    <row r="18433" hidden="1"/>
    <row r="18434" hidden="1"/>
    <row r="18435" hidden="1"/>
    <row r="18436" hidden="1"/>
    <row r="18437" hidden="1"/>
    <row r="18438" hidden="1"/>
    <row r="18439" hidden="1"/>
    <row r="18440" hidden="1"/>
    <row r="18441" hidden="1"/>
    <row r="18442" hidden="1"/>
    <row r="18443" hidden="1"/>
    <row r="18444" hidden="1"/>
    <row r="18445" hidden="1"/>
    <row r="18446" hidden="1"/>
    <row r="18447" hidden="1"/>
    <row r="18448" hidden="1"/>
    <row r="18449" hidden="1"/>
    <row r="18450" hidden="1"/>
    <row r="18451" hidden="1"/>
    <row r="18452" hidden="1"/>
    <row r="18453" hidden="1"/>
    <row r="18454" hidden="1"/>
    <row r="18455" hidden="1"/>
    <row r="18456" hidden="1"/>
    <row r="18457" hidden="1"/>
    <row r="18458" hidden="1"/>
    <row r="18459" hidden="1"/>
    <row r="18460" hidden="1"/>
    <row r="18461" hidden="1"/>
    <row r="18462" hidden="1"/>
    <row r="18463" hidden="1"/>
    <row r="18464" hidden="1"/>
    <row r="18465" hidden="1"/>
    <row r="18466" hidden="1"/>
    <row r="18467" hidden="1"/>
    <row r="18468" hidden="1"/>
    <row r="18469" hidden="1"/>
    <row r="18470" hidden="1"/>
    <row r="18471" hidden="1"/>
    <row r="18472" hidden="1"/>
    <row r="18473" hidden="1"/>
    <row r="18474" hidden="1"/>
    <row r="18475" hidden="1"/>
    <row r="18476" hidden="1"/>
    <row r="18477" hidden="1"/>
    <row r="18478" hidden="1"/>
    <row r="18479" hidden="1"/>
    <row r="18480" hidden="1"/>
    <row r="18481" hidden="1"/>
    <row r="18482" hidden="1"/>
    <row r="18483" hidden="1"/>
    <row r="18484" hidden="1"/>
    <row r="18485" hidden="1"/>
    <row r="18486" hidden="1"/>
    <row r="18487" hidden="1"/>
    <row r="18488" hidden="1"/>
    <row r="18489" hidden="1"/>
    <row r="18490" hidden="1"/>
    <row r="18491" hidden="1"/>
    <row r="18492" hidden="1"/>
    <row r="18493" hidden="1"/>
    <row r="18494" hidden="1"/>
    <row r="18495" hidden="1"/>
    <row r="18496" hidden="1"/>
    <row r="18497" hidden="1"/>
    <row r="18498" hidden="1"/>
    <row r="18499" hidden="1"/>
    <row r="18500" hidden="1"/>
    <row r="18501" hidden="1"/>
    <row r="18502" hidden="1"/>
    <row r="18503" hidden="1"/>
    <row r="18504" hidden="1"/>
    <row r="18505" hidden="1"/>
    <row r="18506" hidden="1"/>
    <row r="18507" hidden="1"/>
    <row r="18508" hidden="1"/>
    <row r="18509" hidden="1"/>
    <row r="18510" hidden="1"/>
    <row r="18511" hidden="1"/>
    <row r="18512" hidden="1"/>
    <row r="18513" hidden="1"/>
    <row r="18514" hidden="1"/>
    <row r="18515" hidden="1"/>
    <row r="18516" hidden="1"/>
    <row r="18517" hidden="1"/>
    <row r="18518" hidden="1"/>
    <row r="18519" hidden="1"/>
    <row r="18520" hidden="1"/>
    <row r="18521" hidden="1"/>
    <row r="18522" hidden="1"/>
    <row r="18523" hidden="1"/>
    <row r="18524" hidden="1"/>
    <row r="18525" hidden="1"/>
    <row r="18526" hidden="1"/>
    <row r="18527" hidden="1"/>
    <row r="18528" hidden="1"/>
    <row r="18529" hidden="1"/>
    <row r="18530" hidden="1"/>
    <row r="18531" hidden="1"/>
    <row r="18532" hidden="1"/>
    <row r="18533" hidden="1"/>
    <row r="18534" hidden="1"/>
    <row r="18535" hidden="1"/>
    <row r="18536" hidden="1"/>
    <row r="18537" hidden="1"/>
    <row r="18538" hidden="1"/>
    <row r="18539" hidden="1"/>
    <row r="18540" hidden="1"/>
    <row r="18541" hidden="1"/>
    <row r="18542" hidden="1"/>
    <row r="18543" hidden="1"/>
    <row r="18544" hidden="1"/>
    <row r="18545" hidden="1"/>
    <row r="18546" hidden="1"/>
    <row r="18547" hidden="1"/>
    <row r="18548" hidden="1"/>
    <row r="18549" hidden="1"/>
    <row r="18550" hidden="1"/>
    <row r="18551" hidden="1"/>
    <row r="18552" hidden="1"/>
    <row r="18553" hidden="1"/>
    <row r="18554" hidden="1"/>
    <row r="18555" hidden="1"/>
    <row r="18556" hidden="1"/>
    <row r="18557" hidden="1"/>
    <row r="18558" hidden="1"/>
    <row r="18559" hidden="1"/>
    <row r="18560" hidden="1"/>
    <row r="18561" hidden="1"/>
    <row r="18562" hidden="1"/>
    <row r="18563" hidden="1"/>
    <row r="18564" hidden="1"/>
    <row r="18565" hidden="1"/>
    <row r="18566" hidden="1"/>
    <row r="18567" hidden="1"/>
    <row r="18568" hidden="1"/>
    <row r="18569" hidden="1"/>
    <row r="18570" hidden="1"/>
    <row r="18571" hidden="1"/>
    <row r="18572" hidden="1"/>
    <row r="18573" hidden="1"/>
    <row r="18574" hidden="1"/>
    <row r="18575" hidden="1"/>
    <row r="18576" hidden="1"/>
    <row r="18577" hidden="1"/>
    <row r="18578" hidden="1"/>
    <row r="18579" hidden="1"/>
    <row r="18580" hidden="1"/>
    <row r="18581" hidden="1"/>
    <row r="18582" hidden="1"/>
    <row r="18583" hidden="1"/>
    <row r="18584" hidden="1"/>
    <row r="18585" hidden="1"/>
    <row r="18586" hidden="1"/>
    <row r="18587" hidden="1"/>
    <row r="18588" hidden="1"/>
    <row r="18589" hidden="1"/>
    <row r="18590" hidden="1"/>
    <row r="18591" hidden="1"/>
    <row r="18592" hidden="1"/>
    <row r="18593" hidden="1"/>
    <row r="18594" hidden="1"/>
    <row r="18595" hidden="1"/>
    <row r="18596" hidden="1"/>
    <row r="18597" hidden="1"/>
    <row r="18598" hidden="1"/>
    <row r="18599" hidden="1"/>
    <row r="18600" hidden="1"/>
    <row r="18601" hidden="1"/>
    <row r="18602" hidden="1"/>
    <row r="18603" hidden="1"/>
    <row r="18604" hidden="1"/>
    <row r="18605" hidden="1"/>
    <row r="18606" hidden="1"/>
    <row r="18607" hidden="1"/>
    <row r="18608" hidden="1"/>
    <row r="18609" hidden="1"/>
    <row r="18610" hidden="1"/>
    <row r="18611" hidden="1"/>
    <row r="18612" hidden="1"/>
    <row r="18613" hidden="1"/>
    <row r="18614" hidden="1"/>
    <row r="18615" hidden="1"/>
    <row r="18616" hidden="1"/>
    <row r="18617" hidden="1"/>
    <row r="18618" hidden="1"/>
    <row r="18619" hidden="1"/>
    <row r="18620" hidden="1"/>
    <row r="18621" hidden="1"/>
    <row r="18622" hidden="1"/>
    <row r="18623" hidden="1"/>
    <row r="18624" hidden="1"/>
    <row r="18625" hidden="1"/>
    <row r="18626" hidden="1"/>
    <row r="18627" hidden="1"/>
    <row r="18628" hidden="1"/>
    <row r="18629" hidden="1"/>
    <row r="18630" hidden="1"/>
    <row r="18631" hidden="1"/>
    <row r="18632" hidden="1"/>
    <row r="18633" hidden="1"/>
    <row r="18634" hidden="1"/>
    <row r="18635" hidden="1"/>
    <row r="18636" hidden="1"/>
    <row r="18637" hidden="1"/>
    <row r="18638" hidden="1"/>
    <row r="18639" hidden="1"/>
    <row r="18640" hidden="1"/>
    <row r="18641" hidden="1"/>
    <row r="18642" hidden="1"/>
    <row r="18643" hidden="1"/>
    <row r="18644" hidden="1"/>
    <row r="18645" hidden="1"/>
    <row r="18646" hidden="1"/>
    <row r="18647" hidden="1"/>
    <row r="18648" hidden="1"/>
    <row r="18649" hidden="1"/>
    <row r="18650" hidden="1"/>
    <row r="18651" hidden="1"/>
    <row r="18652" hidden="1"/>
    <row r="18653" hidden="1"/>
    <row r="18654" hidden="1"/>
    <row r="18655" hidden="1"/>
    <row r="18656" hidden="1"/>
    <row r="18657" hidden="1"/>
    <row r="18658" hidden="1"/>
    <row r="18659" hidden="1"/>
    <row r="18660" hidden="1"/>
    <row r="18661" hidden="1"/>
    <row r="18662" hidden="1"/>
    <row r="18663" hidden="1"/>
    <row r="18664" hidden="1"/>
    <row r="18665" hidden="1"/>
    <row r="18666" hidden="1"/>
    <row r="18667" hidden="1"/>
    <row r="18668" hidden="1"/>
    <row r="18669" hidden="1"/>
    <row r="18670" hidden="1"/>
    <row r="18671" hidden="1"/>
    <row r="18672" hidden="1"/>
    <row r="18673" hidden="1"/>
    <row r="18674" hidden="1"/>
    <row r="18675" hidden="1"/>
    <row r="18676" hidden="1"/>
    <row r="18677" hidden="1"/>
    <row r="18678" hidden="1"/>
    <row r="18679" hidden="1"/>
    <row r="18680" hidden="1"/>
    <row r="18681" hidden="1"/>
    <row r="18682" hidden="1"/>
    <row r="18683" hidden="1"/>
    <row r="18684" hidden="1"/>
    <row r="18685" hidden="1"/>
    <row r="18686" hidden="1"/>
    <row r="18687" hidden="1"/>
    <row r="18688" hidden="1"/>
    <row r="18689" hidden="1"/>
    <row r="18690" hidden="1"/>
    <row r="18691" hidden="1"/>
    <row r="18692" hidden="1"/>
    <row r="18693" hidden="1"/>
    <row r="18694" hidden="1"/>
    <row r="18695" hidden="1"/>
    <row r="18696" hidden="1"/>
    <row r="18697" hidden="1"/>
    <row r="18698" hidden="1"/>
    <row r="18699" hidden="1"/>
    <row r="18700" hidden="1"/>
    <row r="18701" hidden="1"/>
    <row r="18702" hidden="1"/>
    <row r="18703" hidden="1"/>
    <row r="18704" hidden="1"/>
    <row r="18705" hidden="1"/>
    <row r="18706" hidden="1"/>
    <row r="18707" hidden="1"/>
    <row r="18708" hidden="1"/>
    <row r="18709" hidden="1"/>
    <row r="18710" hidden="1"/>
    <row r="18711" hidden="1"/>
    <row r="18712" hidden="1"/>
    <row r="18713" hidden="1"/>
    <row r="18714" hidden="1"/>
    <row r="18715" hidden="1"/>
    <row r="18716" hidden="1"/>
    <row r="18717" hidden="1"/>
    <row r="18718" hidden="1"/>
    <row r="18719" hidden="1"/>
    <row r="18720" hidden="1"/>
    <row r="18721" hidden="1"/>
    <row r="18722" hidden="1"/>
    <row r="18723" hidden="1"/>
    <row r="18724" hidden="1"/>
    <row r="18725" hidden="1"/>
    <row r="18726" hidden="1"/>
    <row r="18727" hidden="1"/>
    <row r="18728" hidden="1"/>
    <row r="18729" hidden="1"/>
    <row r="18730" hidden="1"/>
    <row r="18731" hidden="1"/>
    <row r="18732" hidden="1"/>
    <row r="18733" hidden="1"/>
    <row r="18734" hidden="1"/>
    <row r="18735" hidden="1"/>
    <row r="18736" hidden="1"/>
    <row r="18737" hidden="1"/>
    <row r="18738" hidden="1"/>
    <row r="18739" hidden="1"/>
    <row r="18740" hidden="1"/>
    <row r="18741" hidden="1"/>
    <row r="18742" hidden="1"/>
    <row r="18743" hidden="1"/>
    <row r="18744" hidden="1"/>
    <row r="18745" hidden="1"/>
    <row r="18746" hidden="1"/>
    <row r="18747" hidden="1"/>
    <row r="18748" hidden="1"/>
    <row r="18749" hidden="1"/>
    <row r="18750" hidden="1"/>
    <row r="18751" hidden="1"/>
    <row r="18752" hidden="1"/>
    <row r="18753" hidden="1"/>
    <row r="18754" hidden="1"/>
    <row r="18755" hidden="1"/>
    <row r="18756" hidden="1"/>
    <row r="18757" hidden="1"/>
    <row r="18758" hidden="1"/>
    <row r="18759" hidden="1"/>
    <row r="18760" hidden="1"/>
    <row r="18761" hidden="1"/>
    <row r="18762" hidden="1"/>
    <row r="18763" hidden="1"/>
    <row r="18764" hidden="1"/>
    <row r="18765" hidden="1"/>
    <row r="18766" hidden="1"/>
    <row r="18767" hidden="1"/>
    <row r="18768" hidden="1"/>
    <row r="18769" hidden="1"/>
    <row r="18770" hidden="1"/>
    <row r="18771" hidden="1"/>
    <row r="18772" hidden="1"/>
    <row r="18773" hidden="1"/>
    <row r="18774" hidden="1"/>
    <row r="18775" hidden="1"/>
    <row r="18776" hidden="1"/>
    <row r="18777" hidden="1"/>
    <row r="18778" hidden="1"/>
    <row r="18779" hidden="1"/>
    <row r="18780" hidden="1"/>
    <row r="18781" hidden="1"/>
    <row r="18782" hidden="1"/>
    <row r="18783" hidden="1"/>
    <row r="18784" hidden="1"/>
    <row r="18785" hidden="1"/>
    <row r="18786" hidden="1"/>
    <row r="18787" hidden="1"/>
    <row r="18788" hidden="1"/>
    <row r="18789" hidden="1"/>
    <row r="18790" hidden="1"/>
    <row r="18791" hidden="1"/>
    <row r="18792" hidden="1"/>
    <row r="18793" hidden="1"/>
    <row r="18794" hidden="1"/>
    <row r="18795" hidden="1"/>
    <row r="18796" hidden="1"/>
    <row r="18797" hidden="1"/>
    <row r="18798" hidden="1"/>
    <row r="18799" hidden="1"/>
    <row r="18800" hidden="1"/>
    <row r="18801" hidden="1"/>
    <row r="18802" hidden="1"/>
    <row r="18803" hidden="1"/>
    <row r="18804" hidden="1"/>
    <row r="18805" hidden="1"/>
    <row r="18806" hidden="1"/>
    <row r="18807" hidden="1"/>
    <row r="18808" hidden="1"/>
    <row r="18809" hidden="1"/>
    <row r="18810" hidden="1"/>
    <row r="18811" hidden="1"/>
    <row r="18812" hidden="1"/>
    <row r="18813" hidden="1"/>
    <row r="18814" hidden="1"/>
    <row r="18815" hidden="1"/>
    <row r="18816" hidden="1"/>
    <row r="18817" hidden="1"/>
    <row r="18818" hidden="1"/>
    <row r="18819" hidden="1"/>
    <row r="18820" hidden="1"/>
    <row r="18821" hidden="1"/>
    <row r="18822" hidden="1"/>
    <row r="18823" hidden="1"/>
    <row r="18824" hidden="1"/>
    <row r="18825" hidden="1"/>
    <row r="18826" hidden="1"/>
    <row r="18827" hidden="1"/>
    <row r="18828" hidden="1"/>
    <row r="18829" hidden="1"/>
    <row r="18830" hidden="1"/>
    <row r="18831" hidden="1"/>
    <row r="18832" hidden="1"/>
    <row r="18833" hidden="1"/>
    <row r="18834" hidden="1"/>
    <row r="18835" hidden="1"/>
    <row r="18836" hidden="1"/>
    <row r="18837" hidden="1"/>
    <row r="18838" hidden="1"/>
    <row r="18839" hidden="1"/>
    <row r="18840" hidden="1"/>
    <row r="18841" hidden="1"/>
    <row r="18842" hidden="1"/>
    <row r="18843" hidden="1"/>
    <row r="18844" hidden="1"/>
    <row r="18845" hidden="1"/>
    <row r="18846" hidden="1"/>
    <row r="18847" hidden="1"/>
    <row r="18848" hidden="1"/>
    <row r="18849" hidden="1"/>
    <row r="18850" hidden="1"/>
    <row r="18851" hidden="1"/>
    <row r="18852" hidden="1"/>
    <row r="18853" hidden="1"/>
    <row r="18854" hidden="1"/>
    <row r="18855" hidden="1"/>
    <row r="18856" hidden="1"/>
    <row r="18857" hidden="1"/>
    <row r="18858" hidden="1"/>
    <row r="18859" hidden="1"/>
    <row r="18860" hidden="1"/>
    <row r="18861" hidden="1"/>
    <row r="18862" hidden="1"/>
    <row r="18863" hidden="1"/>
    <row r="18864" hidden="1"/>
    <row r="18865" hidden="1"/>
    <row r="18866" hidden="1"/>
    <row r="18867" hidden="1"/>
    <row r="18868" hidden="1"/>
    <row r="18869" hidden="1"/>
    <row r="18870" hidden="1"/>
    <row r="18871" hidden="1"/>
    <row r="18872" hidden="1"/>
    <row r="18873" hidden="1"/>
    <row r="18874" hidden="1"/>
    <row r="18875" hidden="1"/>
    <row r="18876" hidden="1"/>
    <row r="18877" hidden="1"/>
    <row r="18878" hidden="1"/>
    <row r="18879" hidden="1"/>
    <row r="18880" hidden="1"/>
    <row r="18881" hidden="1"/>
    <row r="18882" hidden="1"/>
    <row r="18883" hidden="1"/>
    <row r="18884" hidden="1"/>
    <row r="18885" hidden="1"/>
    <row r="18886" hidden="1"/>
    <row r="18887" hidden="1"/>
    <row r="18888" hidden="1"/>
    <row r="18889" hidden="1"/>
    <row r="18890" hidden="1"/>
    <row r="18891" hidden="1"/>
    <row r="18892" hidden="1"/>
    <row r="18893" hidden="1"/>
    <row r="18894" hidden="1"/>
    <row r="18895" hidden="1"/>
    <row r="18896" hidden="1"/>
    <row r="18897" hidden="1"/>
    <row r="18898" hidden="1"/>
    <row r="18899" hidden="1"/>
    <row r="18900" hidden="1"/>
    <row r="18901" hidden="1"/>
    <row r="18902" hidden="1"/>
    <row r="18903" hidden="1"/>
    <row r="18904" hidden="1"/>
    <row r="18905" hidden="1"/>
    <row r="18906" hidden="1"/>
    <row r="18907" hidden="1"/>
    <row r="18908" hidden="1"/>
    <row r="18909" hidden="1"/>
    <row r="18910" hidden="1"/>
    <row r="18911" hidden="1"/>
    <row r="18912" hidden="1"/>
    <row r="18913" hidden="1"/>
    <row r="18914" hidden="1"/>
    <row r="18915" hidden="1"/>
    <row r="18916" hidden="1"/>
    <row r="18917" hidden="1"/>
    <row r="18918" hidden="1"/>
    <row r="18919" hidden="1"/>
    <row r="18920" hidden="1"/>
    <row r="18921" hidden="1"/>
    <row r="18922" hidden="1"/>
    <row r="18923" hidden="1"/>
    <row r="18924" hidden="1"/>
    <row r="18925" hidden="1"/>
    <row r="18926" hidden="1"/>
    <row r="18927" hidden="1"/>
    <row r="18928" hidden="1"/>
    <row r="18929" hidden="1"/>
    <row r="18930" hidden="1"/>
    <row r="18931" hidden="1"/>
    <row r="18932" hidden="1"/>
    <row r="18933" hidden="1"/>
    <row r="18934" hidden="1"/>
    <row r="18935" hidden="1"/>
    <row r="18936" hidden="1"/>
    <row r="18937" hidden="1"/>
    <row r="18938" hidden="1"/>
    <row r="18939" hidden="1"/>
    <row r="18940" hidden="1"/>
    <row r="18941" hidden="1"/>
    <row r="18942" hidden="1"/>
    <row r="18943" hidden="1"/>
    <row r="18944" hidden="1"/>
    <row r="18945" hidden="1"/>
    <row r="18946" hidden="1"/>
    <row r="18947" hidden="1"/>
    <row r="18948" hidden="1"/>
    <row r="18949" hidden="1"/>
    <row r="18950" hidden="1"/>
    <row r="18951" hidden="1"/>
    <row r="18952" hidden="1"/>
    <row r="18953" hidden="1"/>
    <row r="18954" hidden="1"/>
    <row r="18955" hidden="1"/>
    <row r="18956" hidden="1"/>
    <row r="18957" hidden="1"/>
    <row r="18958" hidden="1"/>
    <row r="18959" hidden="1"/>
    <row r="18960" hidden="1"/>
    <row r="18961" hidden="1"/>
    <row r="18962" hidden="1"/>
    <row r="18963" hidden="1"/>
    <row r="18964" hidden="1"/>
    <row r="18965" hidden="1"/>
    <row r="18966" hidden="1"/>
    <row r="18967" hidden="1"/>
    <row r="18968" hidden="1"/>
    <row r="18969" hidden="1"/>
    <row r="18970" hidden="1"/>
    <row r="18971" hidden="1"/>
    <row r="18972" hidden="1"/>
    <row r="18973" hidden="1"/>
    <row r="18974" hidden="1"/>
    <row r="18975" hidden="1"/>
    <row r="18976" hidden="1"/>
    <row r="18977" hidden="1"/>
    <row r="18978" hidden="1"/>
    <row r="18979" hidden="1"/>
    <row r="18980" hidden="1"/>
    <row r="18981" hidden="1"/>
    <row r="18982" hidden="1"/>
    <row r="18983" hidden="1"/>
    <row r="18984" hidden="1"/>
    <row r="18985" hidden="1"/>
    <row r="18986" hidden="1"/>
    <row r="18987" hidden="1"/>
    <row r="18988" hidden="1"/>
    <row r="18989" hidden="1"/>
    <row r="18990" hidden="1"/>
    <row r="18991" hidden="1"/>
    <row r="18992" hidden="1"/>
    <row r="18993" hidden="1"/>
    <row r="18994" hidden="1"/>
    <row r="18995" hidden="1"/>
    <row r="18996" hidden="1"/>
    <row r="18997" hidden="1"/>
    <row r="18998" hidden="1"/>
    <row r="18999" hidden="1"/>
    <row r="19000" hidden="1"/>
    <row r="19001" hidden="1"/>
    <row r="19002" hidden="1"/>
    <row r="19003" hidden="1"/>
    <row r="19004" hidden="1"/>
    <row r="19005" hidden="1"/>
    <row r="19006" hidden="1"/>
    <row r="19007" hidden="1"/>
    <row r="19008" hidden="1"/>
    <row r="19009" hidden="1"/>
    <row r="19010" hidden="1"/>
    <row r="19011" hidden="1"/>
    <row r="19012" hidden="1"/>
    <row r="19013" hidden="1"/>
    <row r="19014" hidden="1"/>
    <row r="19015" hidden="1"/>
    <row r="19016" hidden="1"/>
    <row r="19017" hidden="1"/>
    <row r="19018" hidden="1"/>
    <row r="19019" hidden="1"/>
    <row r="19020" hidden="1"/>
    <row r="19021" hidden="1"/>
    <row r="19022" hidden="1"/>
    <row r="19023" hidden="1"/>
    <row r="19024" hidden="1"/>
    <row r="19025" hidden="1"/>
    <row r="19026" hidden="1"/>
    <row r="19027" hidden="1"/>
    <row r="19028" hidden="1"/>
    <row r="19029" hidden="1"/>
    <row r="19030" hidden="1"/>
    <row r="19031" hidden="1"/>
    <row r="19032" hidden="1"/>
    <row r="19033" hidden="1"/>
    <row r="19034" hidden="1"/>
    <row r="19035" hidden="1"/>
    <row r="19036" hidden="1"/>
    <row r="19037" hidden="1"/>
    <row r="19038" hidden="1"/>
    <row r="19039" hidden="1"/>
    <row r="19040" hidden="1"/>
    <row r="19041" hidden="1"/>
    <row r="19042" hidden="1"/>
    <row r="19043" hidden="1"/>
    <row r="19044" hidden="1"/>
    <row r="19045" hidden="1"/>
    <row r="19046" hidden="1"/>
    <row r="19047" hidden="1"/>
    <row r="19048" hidden="1"/>
    <row r="19049" hidden="1"/>
    <row r="19050" hidden="1"/>
    <row r="19051" hidden="1"/>
    <row r="19052" hidden="1"/>
    <row r="19053" hidden="1"/>
    <row r="19054" hidden="1"/>
    <row r="19055" hidden="1"/>
    <row r="19056" hidden="1"/>
    <row r="19057" hidden="1"/>
    <row r="19058" hidden="1"/>
    <row r="19059" hidden="1"/>
    <row r="19060" hidden="1"/>
    <row r="19061" hidden="1"/>
    <row r="19062" hidden="1"/>
    <row r="19063" hidden="1"/>
    <row r="19064" hidden="1"/>
    <row r="19065" hidden="1"/>
    <row r="19066" hidden="1"/>
    <row r="19067" hidden="1"/>
    <row r="19068" hidden="1"/>
    <row r="19069" hidden="1"/>
    <row r="19070" hidden="1"/>
    <row r="19071" hidden="1"/>
    <row r="19072" hidden="1"/>
    <row r="19073" hidden="1"/>
    <row r="19074" hidden="1"/>
    <row r="19075" hidden="1"/>
    <row r="19076" hidden="1"/>
    <row r="19077" hidden="1"/>
    <row r="19078" hidden="1"/>
    <row r="19079" hidden="1"/>
    <row r="19080" hidden="1"/>
    <row r="19081" hidden="1"/>
    <row r="19082" hidden="1"/>
    <row r="19083" hidden="1"/>
    <row r="19084" hidden="1"/>
    <row r="19085" hidden="1"/>
    <row r="19086" hidden="1"/>
    <row r="19087" hidden="1"/>
    <row r="19088" hidden="1"/>
    <row r="19089" hidden="1"/>
    <row r="19090" hidden="1"/>
    <row r="19091" hidden="1"/>
    <row r="19092" hidden="1"/>
    <row r="19093" hidden="1"/>
    <row r="19094" hidden="1"/>
    <row r="19095" hidden="1"/>
    <row r="19096" hidden="1"/>
    <row r="19097" hidden="1"/>
    <row r="19098" hidden="1"/>
    <row r="19099" hidden="1"/>
    <row r="19100" hidden="1"/>
    <row r="19101" hidden="1"/>
    <row r="19102" hidden="1"/>
    <row r="19103" hidden="1"/>
    <row r="19104" hidden="1"/>
    <row r="19105" hidden="1"/>
    <row r="19106" hidden="1"/>
    <row r="19107" hidden="1"/>
    <row r="19108" hidden="1"/>
    <row r="19109" hidden="1"/>
    <row r="19110" hidden="1"/>
    <row r="19111" hidden="1"/>
    <row r="19112" hidden="1"/>
    <row r="19113" hidden="1"/>
    <row r="19114" hidden="1"/>
    <row r="19115" hidden="1"/>
    <row r="19116" hidden="1"/>
    <row r="19117" hidden="1"/>
    <row r="19118" hidden="1"/>
    <row r="19119" hidden="1"/>
    <row r="19120" hidden="1"/>
    <row r="19121" hidden="1"/>
    <row r="19122" hidden="1"/>
    <row r="19123" hidden="1"/>
    <row r="19124" hidden="1"/>
    <row r="19125" hidden="1"/>
    <row r="19126" hidden="1"/>
    <row r="19127" hidden="1"/>
    <row r="19128" hidden="1"/>
    <row r="19129" hidden="1"/>
    <row r="19130" hidden="1"/>
    <row r="19131" hidden="1"/>
    <row r="19132" hidden="1"/>
    <row r="19133" hidden="1"/>
    <row r="19134" hidden="1"/>
    <row r="19135" hidden="1"/>
    <row r="19136" hidden="1"/>
    <row r="19137" hidden="1"/>
    <row r="19138" hidden="1"/>
    <row r="19139" hidden="1"/>
    <row r="19140" hidden="1"/>
    <row r="19141" hidden="1"/>
    <row r="19142" hidden="1"/>
    <row r="19143" hidden="1"/>
    <row r="19144" hidden="1"/>
    <row r="19145" hidden="1"/>
    <row r="19146" hidden="1"/>
    <row r="19147" hidden="1"/>
    <row r="19148" hidden="1"/>
    <row r="19149" hidden="1"/>
    <row r="19150" hidden="1"/>
    <row r="19151" hidden="1"/>
    <row r="19152" hidden="1"/>
    <row r="19153" hidden="1"/>
    <row r="19154" hidden="1"/>
    <row r="19155" hidden="1"/>
    <row r="19156" hidden="1"/>
    <row r="19157" hidden="1"/>
    <row r="19158" hidden="1"/>
    <row r="19159" hidden="1"/>
    <row r="19160" hidden="1"/>
    <row r="19161" hidden="1"/>
    <row r="19162" hidden="1"/>
    <row r="19163" hidden="1"/>
    <row r="19164" hidden="1"/>
    <row r="19165" hidden="1"/>
    <row r="19166" hidden="1"/>
    <row r="19167" hidden="1"/>
    <row r="19168" hidden="1"/>
    <row r="19169" hidden="1"/>
    <row r="19170" hidden="1"/>
    <row r="19171" hidden="1"/>
    <row r="19172" hidden="1"/>
    <row r="19173" hidden="1"/>
    <row r="19174" hidden="1"/>
    <row r="19175" hidden="1"/>
    <row r="19176" hidden="1"/>
    <row r="19177" hidden="1"/>
    <row r="19178" hidden="1"/>
    <row r="19179" hidden="1"/>
    <row r="19180" hidden="1"/>
    <row r="19181" hidden="1"/>
    <row r="19182" hidden="1"/>
    <row r="19183" hidden="1"/>
    <row r="19184" hidden="1"/>
    <row r="19185" hidden="1"/>
    <row r="19186" hidden="1"/>
    <row r="19187" hidden="1"/>
    <row r="19188" hidden="1"/>
    <row r="19189" hidden="1"/>
    <row r="19190" hidden="1"/>
    <row r="19191" hidden="1"/>
    <row r="19192" hidden="1"/>
    <row r="19193" hidden="1"/>
    <row r="19194" hidden="1"/>
    <row r="19195" hidden="1"/>
    <row r="19196" hidden="1"/>
    <row r="19197" hidden="1"/>
    <row r="19198" hidden="1"/>
    <row r="19199" hidden="1"/>
    <row r="19200" hidden="1"/>
    <row r="19201" hidden="1"/>
    <row r="19202" hidden="1"/>
    <row r="19203" hidden="1"/>
    <row r="19204" hidden="1"/>
    <row r="19205" hidden="1"/>
    <row r="19206" hidden="1"/>
    <row r="19207" hidden="1"/>
    <row r="19208" hidden="1"/>
    <row r="19209" hidden="1"/>
    <row r="19210" hidden="1"/>
    <row r="19211" hidden="1"/>
    <row r="19212" hidden="1"/>
    <row r="19213" hidden="1"/>
    <row r="19214" hidden="1"/>
    <row r="19215" hidden="1"/>
    <row r="19216" hidden="1"/>
    <row r="19217" hidden="1"/>
    <row r="19218" hidden="1"/>
    <row r="19219" hidden="1"/>
    <row r="19220" hidden="1"/>
    <row r="19221" hidden="1"/>
    <row r="19222" hidden="1"/>
    <row r="19223" hidden="1"/>
    <row r="19224" hidden="1"/>
    <row r="19225" hidden="1"/>
    <row r="19226" hidden="1"/>
    <row r="19227" hidden="1"/>
    <row r="19228" hidden="1"/>
    <row r="19229" hidden="1"/>
    <row r="19230" hidden="1"/>
    <row r="19231" hidden="1"/>
    <row r="19232" hidden="1"/>
    <row r="19233" hidden="1"/>
    <row r="19234" hidden="1"/>
    <row r="19235" hidden="1"/>
    <row r="19236" hidden="1"/>
    <row r="19237" hidden="1"/>
    <row r="19238" hidden="1"/>
    <row r="19239" hidden="1"/>
    <row r="19240" hidden="1"/>
    <row r="19241" hidden="1"/>
    <row r="19242" hidden="1"/>
    <row r="19243" hidden="1"/>
    <row r="19244" hidden="1"/>
    <row r="19245" hidden="1"/>
    <row r="19246" hidden="1"/>
    <row r="19247" hidden="1"/>
    <row r="19248" hidden="1"/>
    <row r="19249" hidden="1"/>
    <row r="19250" hidden="1"/>
    <row r="19251" hidden="1"/>
    <row r="19252" hidden="1"/>
    <row r="19253" hidden="1"/>
    <row r="19254" hidden="1"/>
    <row r="19255" hidden="1"/>
    <row r="19256" hidden="1"/>
    <row r="19257" hidden="1"/>
    <row r="19258" hidden="1"/>
    <row r="19259" hidden="1"/>
    <row r="19260" hidden="1"/>
    <row r="19261" hidden="1"/>
    <row r="19262" hidden="1"/>
    <row r="19263" hidden="1"/>
    <row r="19264" hidden="1"/>
    <row r="19265" hidden="1"/>
    <row r="19266" hidden="1"/>
    <row r="19267" hidden="1"/>
    <row r="19268" hidden="1"/>
    <row r="19269" hidden="1"/>
    <row r="19270" hidden="1"/>
    <row r="19271" hidden="1"/>
    <row r="19272" hidden="1"/>
    <row r="19273" hidden="1"/>
    <row r="19274" hidden="1"/>
    <row r="19275" hidden="1"/>
    <row r="19276" hidden="1"/>
    <row r="19277" hidden="1"/>
    <row r="19278" hidden="1"/>
    <row r="19279" hidden="1"/>
    <row r="19280" hidden="1"/>
    <row r="19281" hidden="1"/>
    <row r="19282" hidden="1"/>
    <row r="19283" hidden="1"/>
    <row r="19284" hidden="1"/>
    <row r="19285" hidden="1"/>
    <row r="19286" hidden="1"/>
    <row r="19287" hidden="1"/>
    <row r="19288" hidden="1"/>
    <row r="19289" hidden="1"/>
    <row r="19290" hidden="1"/>
    <row r="19291" hidden="1"/>
    <row r="19292" hidden="1"/>
    <row r="19293" hidden="1"/>
    <row r="19294" hidden="1"/>
    <row r="19295" hidden="1"/>
    <row r="19296" hidden="1"/>
    <row r="19297" hidden="1"/>
    <row r="19298" hidden="1"/>
    <row r="19299" hidden="1"/>
    <row r="19300" hidden="1"/>
    <row r="19301" hidden="1"/>
    <row r="19302" hidden="1"/>
    <row r="19303" hidden="1"/>
    <row r="19304" hidden="1"/>
    <row r="19305" hidden="1"/>
    <row r="19306" hidden="1"/>
    <row r="19307" hidden="1"/>
    <row r="19308" hidden="1"/>
    <row r="19309" hidden="1"/>
    <row r="19310" hidden="1"/>
    <row r="19311" hidden="1"/>
    <row r="19312" hidden="1"/>
    <row r="19313" hidden="1"/>
    <row r="19314" hidden="1"/>
    <row r="19315" hidden="1"/>
    <row r="19316" hidden="1"/>
    <row r="19317" hidden="1"/>
    <row r="19318" hidden="1"/>
    <row r="19319" hidden="1"/>
    <row r="19320" hidden="1"/>
    <row r="19321" hidden="1"/>
    <row r="19322" hidden="1"/>
    <row r="19323" hidden="1"/>
    <row r="19324" hidden="1"/>
    <row r="19325" hidden="1"/>
    <row r="19326" hidden="1"/>
    <row r="19327" hidden="1"/>
    <row r="19328" hidden="1"/>
    <row r="19329" hidden="1"/>
    <row r="19330" hidden="1"/>
    <row r="19331" hidden="1"/>
    <row r="19332" hidden="1"/>
    <row r="19333" hidden="1"/>
    <row r="19334" hidden="1"/>
    <row r="19335" hidden="1"/>
    <row r="19336" hidden="1"/>
    <row r="19337" hidden="1"/>
    <row r="19338" hidden="1"/>
    <row r="19339" hidden="1"/>
    <row r="19340" hidden="1"/>
    <row r="19341" hidden="1"/>
    <row r="19342" hidden="1"/>
    <row r="19343" hidden="1"/>
    <row r="19344" hidden="1"/>
    <row r="19345" hidden="1"/>
    <row r="19346" hidden="1"/>
    <row r="19347" hidden="1"/>
    <row r="19348" hidden="1"/>
    <row r="19349" hidden="1"/>
    <row r="19350" hidden="1"/>
    <row r="19351" hidden="1"/>
    <row r="19352" hidden="1"/>
    <row r="19353" hidden="1"/>
    <row r="19354" hidden="1"/>
    <row r="19355" hidden="1"/>
    <row r="19356" hidden="1"/>
    <row r="19357" hidden="1"/>
    <row r="19358" hidden="1"/>
    <row r="19359" hidden="1"/>
    <row r="19360" hidden="1"/>
    <row r="19361" hidden="1"/>
    <row r="19362" hidden="1"/>
    <row r="19363" hidden="1"/>
    <row r="19364" hidden="1"/>
    <row r="19365" hidden="1"/>
    <row r="19366" hidden="1"/>
    <row r="19367" hidden="1"/>
    <row r="19368" hidden="1"/>
    <row r="19369" hidden="1"/>
    <row r="19370" hidden="1"/>
    <row r="19371" hidden="1"/>
    <row r="19372" hidden="1"/>
    <row r="19373" hidden="1"/>
    <row r="19374" hidden="1"/>
    <row r="19375" hidden="1"/>
    <row r="19376" hidden="1"/>
    <row r="19377" hidden="1"/>
    <row r="19378" hidden="1"/>
    <row r="19379" hidden="1"/>
    <row r="19380" hidden="1"/>
    <row r="19381" hidden="1"/>
    <row r="19382" hidden="1"/>
    <row r="19383" hidden="1"/>
    <row r="19384" hidden="1"/>
    <row r="19385" hidden="1"/>
    <row r="19386" hidden="1"/>
    <row r="19387" hidden="1"/>
    <row r="19388" hidden="1"/>
    <row r="19389" hidden="1"/>
    <row r="19390" hidden="1"/>
    <row r="19391" hidden="1"/>
    <row r="19392" hidden="1"/>
    <row r="19393" hidden="1"/>
    <row r="19394" hidden="1"/>
    <row r="19395" hidden="1"/>
    <row r="19396" hidden="1"/>
    <row r="19397" hidden="1"/>
    <row r="19398" hidden="1"/>
    <row r="19399" hidden="1"/>
    <row r="19400" hidden="1"/>
    <row r="19401" hidden="1"/>
    <row r="19402" hidden="1"/>
    <row r="19403" hidden="1"/>
    <row r="19404" hidden="1"/>
    <row r="19405" hidden="1"/>
    <row r="19406" hidden="1"/>
    <row r="19407" hidden="1"/>
    <row r="19408" hidden="1"/>
    <row r="19409" hidden="1"/>
    <row r="19410" hidden="1"/>
    <row r="19411" hidden="1"/>
    <row r="19412" hidden="1"/>
    <row r="19413" hidden="1"/>
    <row r="19414" hidden="1"/>
    <row r="19415" hidden="1"/>
    <row r="19416" hidden="1"/>
    <row r="19417" hidden="1"/>
    <row r="19418" hidden="1"/>
    <row r="19419" hidden="1"/>
    <row r="19420" hidden="1"/>
    <row r="19421" hidden="1"/>
    <row r="19422" hidden="1"/>
    <row r="19423" hidden="1"/>
    <row r="19424" hidden="1"/>
    <row r="19425" hidden="1"/>
    <row r="19426" hidden="1"/>
    <row r="19427" hidden="1"/>
    <row r="19428" hidden="1"/>
    <row r="19429" hidden="1"/>
    <row r="19430" hidden="1"/>
    <row r="19431" hidden="1"/>
    <row r="19432" hidden="1"/>
    <row r="19433" hidden="1"/>
    <row r="19434" hidden="1"/>
    <row r="19435" hidden="1"/>
    <row r="19436" hidden="1"/>
    <row r="19437" hidden="1"/>
    <row r="19438" hidden="1"/>
    <row r="19439" hidden="1"/>
    <row r="19440" hidden="1"/>
    <row r="19441" hidden="1"/>
    <row r="19442" hidden="1"/>
    <row r="19443" hidden="1"/>
    <row r="19444" hidden="1"/>
    <row r="19445" hidden="1"/>
    <row r="19446" hidden="1"/>
    <row r="19447" hidden="1"/>
    <row r="19448" hidden="1"/>
    <row r="19449" hidden="1"/>
    <row r="19450" hidden="1"/>
    <row r="19451" hidden="1"/>
    <row r="19452" hidden="1"/>
    <row r="19453" hidden="1"/>
    <row r="19454" hidden="1"/>
    <row r="19455" hidden="1"/>
    <row r="19456" hidden="1"/>
    <row r="19457" hidden="1"/>
    <row r="19458" hidden="1"/>
    <row r="19459" hidden="1"/>
    <row r="19460" hidden="1"/>
    <row r="19461" hidden="1"/>
    <row r="19462" hidden="1"/>
    <row r="19463" hidden="1"/>
    <row r="19464" hidden="1"/>
    <row r="19465" hidden="1"/>
    <row r="19466" hidden="1"/>
    <row r="19467" hidden="1"/>
    <row r="19468" hidden="1"/>
    <row r="19469" hidden="1"/>
    <row r="19470" hidden="1"/>
    <row r="19471" hidden="1"/>
    <row r="19472" hidden="1"/>
    <row r="19473" hidden="1"/>
    <row r="19474" hidden="1"/>
    <row r="19475" hidden="1"/>
    <row r="19476" hidden="1"/>
    <row r="19477" hidden="1"/>
    <row r="19478" hidden="1"/>
    <row r="19479" hidden="1"/>
    <row r="19480" hidden="1"/>
    <row r="19481" hidden="1"/>
    <row r="19482" hidden="1"/>
    <row r="19483" hidden="1"/>
    <row r="19484" hidden="1"/>
    <row r="19485" hidden="1"/>
    <row r="19486" hidden="1"/>
    <row r="19487" hidden="1"/>
    <row r="19488" hidden="1"/>
    <row r="19489" hidden="1"/>
    <row r="19490" hidden="1"/>
    <row r="19491" hidden="1"/>
    <row r="19492" hidden="1"/>
    <row r="19493" hidden="1"/>
    <row r="19494" hidden="1"/>
    <row r="19495" hidden="1"/>
    <row r="19496" hidden="1"/>
    <row r="19497" hidden="1"/>
    <row r="19498" hidden="1"/>
    <row r="19499" hidden="1"/>
    <row r="19500" hidden="1"/>
    <row r="19501" hidden="1"/>
    <row r="19502" hidden="1"/>
    <row r="19503" hidden="1"/>
    <row r="19504" hidden="1"/>
    <row r="19505" hidden="1"/>
    <row r="19506" hidden="1"/>
    <row r="19507" hidden="1"/>
    <row r="19508" hidden="1"/>
    <row r="19509" hidden="1"/>
    <row r="19510" hidden="1"/>
    <row r="19511" hidden="1"/>
    <row r="19512" hidden="1"/>
    <row r="19513" hidden="1"/>
    <row r="19514" hidden="1"/>
    <row r="19515" hidden="1"/>
    <row r="19516" hidden="1"/>
    <row r="19517" hidden="1"/>
    <row r="19518" hidden="1"/>
    <row r="19519" hidden="1"/>
    <row r="19520" hidden="1"/>
    <row r="19521" hidden="1"/>
    <row r="19522" hidden="1"/>
    <row r="19523" hidden="1"/>
    <row r="19524" hidden="1"/>
    <row r="19525" hidden="1"/>
    <row r="19526" hidden="1"/>
    <row r="19527" hidden="1"/>
    <row r="19528" hidden="1"/>
    <row r="19529" hidden="1"/>
    <row r="19530" hidden="1"/>
    <row r="19531" hidden="1"/>
    <row r="19532" hidden="1"/>
    <row r="19533" hidden="1"/>
    <row r="19534" hidden="1"/>
    <row r="19535" hidden="1"/>
    <row r="19536" hidden="1"/>
    <row r="19537" hidden="1"/>
    <row r="19538" hidden="1"/>
    <row r="19539" hidden="1"/>
    <row r="19540" hidden="1"/>
    <row r="19541" hidden="1"/>
    <row r="19542" hidden="1"/>
    <row r="19543" hidden="1"/>
    <row r="19544" hidden="1"/>
    <row r="19545" hidden="1"/>
    <row r="19546" hidden="1"/>
    <row r="19547" hidden="1"/>
    <row r="19548" hidden="1"/>
    <row r="19549" hidden="1"/>
    <row r="19550" hidden="1"/>
    <row r="19551" hidden="1"/>
    <row r="19552" hidden="1"/>
    <row r="19553" hidden="1"/>
    <row r="19554" hidden="1"/>
    <row r="19555" hidden="1"/>
    <row r="19556" hidden="1"/>
    <row r="19557" hidden="1"/>
    <row r="19558" hidden="1"/>
    <row r="19559" hidden="1"/>
    <row r="19560" hidden="1"/>
    <row r="19561" hidden="1"/>
    <row r="19562" hidden="1"/>
    <row r="19563" hidden="1"/>
    <row r="19564" hidden="1"/>
    <row r="19565" hidden="1"/>
    <row r="19566" hidden="1"/>
    <row r="19567" hidden="1"/>
    <row r="19568" hidden="1"/>
    <row r="19569" hidden="1"/>
    <row r="19570" hidden="1"/>
    <row r="19571" hidden="1"/>
    <row r="19572" hidden="1"/>
    <row r="19573" hidden="1"/>
    <row r="19574" hidden="1"/>
    <row r="19575" hidden="1"/>
    <row r="19576" hidden="1"/>
    <row r="19577" hidden="1"/>
    <row r="19578" hidden="1"/>
    <row r="19579" hidden="1"/>
    <row r="19580" hidden="1"/>
    <row r="19581" hidden="1"/>
    <row r="19582" hidden="1"/>
    <row r="19583" hidden="1"/>
    <row r="19584" hidden="1"/>
    <row r="19585" hidden="1"/>
    <row r="19586" hidden="1"/>
    <row r="19587" hidden="1"/>
    <row r="19588" hidden="1"/>
    <row r="19589" hidden="1"/>
    <row r="19590" hidden="1"/>
    <row r="19591" hidden="1"/>
    <row r="19592" hidden="1"/>
    <row r="19593" hidden="1"/>
    <row r="19594" hidden="1"/>
    <row r="19595" hidden="1"/>
    <row r="19596" hidden="1"/>
    <row r="19597" hidden="1"/>
    <row r="19598" hidden="1"/>
    <row r="19599" hidden="1"/>
    <row r="19600" hidden="1"/>
    <row r="19601" hidden="1"/>
    <row r="19602" hidden="1"/>
    <row r="19603" hidden="1"/>
    <row r="19604" hidden="1"/>
    <row r="19605" hidden="1"/>
    <row r="19606" hidden="1"/>
    <row r="19607" hidden="1"/>
    <row r="19608" hidden="1"/>
    <row r="19609" hidden="1"/>
    <row r="19610" hidden="1"/>
    <row r="19611" hidden="1"/>
    <row r="19612" hidden="1"/>
    <row r="19613" hidden="1"/>
    <row r="19614" hidden="1"/>
    <row r="19615" hidden="1"/>
    <row r="19616" hidden="1"/>
    <row r="19617" hidden="1"/>
    <row r="19618" hidden="1"/>
    <row r="19619" hidden="1"/>
    <row r="19620" hidden="1"/>
    <row r="19621" hidden="1"/>
    <row r="19622" hidden="1"/>
    <row r="19623" hidden="1"/>
    <row r="19624" hidden="1"/>
    <row r="19625" hidden="1"/>
    <row r="19626" hidden="1"/>
    <row r="19627" hidden="1"/>
    <row r="19628" hidden="1"/>
    <row r="19629" hidden="1"/>
    <row r="19630" hidden="1"/>
    <row r="19631" hidden="1"/>
    <row r="19632" hidden="1"/>
    <row r="19633" hidden="1"/>
    <row r="19634" hidden="1"/>
    <row r="19635" hidden="1"/>
    <row r="19636" hidden="1"/>
    <row r="19637" hidden="1"/>
    <row r="19638" hidden="1"/>
    <row r="19639" hidden="1"/>
    <row r="19640" hidden="1"/>
    <row r="19641" hidden="1"/>
    <row r="19642" hidden="1"/>
    <row r="19643" hidden="1"/>
    <row r="19644" hidden="1"/>
    <row r="19645" hidden="1"/>
    <row r="19646" hidden="1"/>
    <row r="19647" hidden="1"/>
    <row r="19648" hidden="1"/>
    <row r="19649" hidden="1"/>
    <row r="19650" hidden="1"/>
    <row r="19651" hidden="1"/>
    <row r="19652" hidden="1"/>
    <row r="19653" hidden="1"/>
    <row r="19654" hidden="1"/>
    <row r="19655" hidden="1"/>
    <row r="19656" hidden="1"/>
    <row r="19657" hidden="1"/>
    <row r="19658" hidden="1"/>
    <row r="19659" hidden="1"/>
    <row r="19660" hidden="1"/>
    <row r="19661" hidden="1"/>
    <row r="19662" hidden="1"/>
    <row r="19663" hidden="1"/>
    <row r="19664" hidden="1"/>
    <row r="19665" hidden="1"/>
    <row r="19666" hidden="1"/>
    <row r="19667" hidden="1"/>
    <row r="19668" hidden="1"/>
    <row r="19669" hidden="1"/>
    <row r="19670" hidden="1"/>
    <row r="19671" hidden="1"/>
    <row r="19672" hidden="1"/>
    <row r="19673" hidden="1"/>
    <row r="19674" hidden="1"/>
    <row r="19675" hidden="1"/>
    <row r="19676" hidden="1"/>
    <row r="19677" hidden="1"/>
    <row r="19678" hidden="1"/>
    <row r="19679" hidden="1"/>
    <row r="19680" hidden="1"/>
    <row r="19681" hidden="1"/>
    <row r="19682" hidden="1"/>
    <row r="19683" hidden="1"/>
    <row r="19684" hidden="1"/>
    <row r="19685" hidden="1"/>
    <row r="19686" hidden="1"/>
    <row r="19687" hidden="1"/>
    <row r="19688" hidden="1"/>
    <row r="19689" hidden="1"/>
    <row r="19690" hidden="1"/>
    <row r="19691" hidden="1"/>
    <row r="19692" hidden="1"/>
    <row r="19693" hidden="1"/>
    <row r="19694" hidden="1"/>
    <row r="19695" hidden="1"/>
    <row r="19696" hidden="1"/>
    <row r="19697" hidden="1"/>
    <row r="19698" hidden="1"/>
    <row r="19699" hidden="1"/>
    <row r="19700" hidden="1"/>
    <row r="19701" hidden="1"/>
    <row r="19702" hidden="1"/>
    <row r="19703" hidden="1"/>
    <row r="19704" hidden="1"/>
    <row r="19705" hidden="1"/>
    <row r="19706" hidden="1"/>
    <row r="19707" hidden="1"/>
    <row r="19708" hidden="1"/>
    <row r="19709" hidden="1"/>
    <row r="19710" hidden="1"/>
    <row r="19711" hidden="1"/>
    <row r="19712" hidden="1"/>
    <row r="19713" hidden="1"/>
    <row r="19714" hidden="1"/>
    <row r="19715" hidden="1"/>
    <row r="19716" hidden="1"/>
    <row r="19717" hidden="1"/>
    <row r="19718" hidden="1"/>
    <row r="19719" hidden="1"/>
    <row r="19720" hidden="1"/>
    <row r="19721" hidden="1"/>
    <row r="19722" hidden="1"/>
    <row r="19723" hidden="1"/>
    <row r="19724" hidden="1"/>
    <row r="19725" hidden="1"/>
    <row r="19726" hidden="1"/>
    <row r="19727" hidden="1"/>
    <row r="19728" hidden="1"/>
    <row r="19729" hidden="1"/>
    <row r="19730" hidden="1"/>
    <row r="19731" hidden="1"/>
    <row r="19732" hidden="1"/>
    <row r="19733" hidden="1"/>
    <row r="19734" hidden="1"/>
    <row r="19735" hidden="1"/>
    <row r="19736" hidden="1"/>
    <row r="19737" hidden="1"/>
    <row r="19738" hidden="1"/>
    <row r="19739" hidden="1"/>
    <row r="19740" hidden="1"/>
    <row r="19741" hidden="1"/>
    <row r="19742" hidden="1"/>
    <row r="19743" hidden="1"/>
    <row r="19744" hidden="1"/>
    <row r="19745" hidden="1"/>
    <row r="19746" hidden="1"/>
    <row r="19747" hidden="1"/>
    <row r="19748" hidden="1"/>
    <row r="19749" hidden="1"/>
    <row r="19750" hidden="1"/>
    <row r="19751" hidden="1"/>
    <row r="19752" hidden="1"/>
    <row r="19753" hidden="1"/>
    <row r="19754" hidden="1"/>
    <row r="19755" hidden="1"/>
    <row r="19756" hidden="1"/>
    <row r="19757" hidden="1"/>
    <row r="19758" hidden="1"/>
    <row r="19759" hidden="1"/>
    <row r="19760" hidden="1"/>
    <row r="19761" hidden="1"/>
    <row r="19762" hidden="1"/>
    <row r="19763" hidden="1"/>
    <row r="19764" hidden="1"/>
    <row r="19765" hidden="1"/>
    <row r="19766" hidden="1"/>
    <row r="19767" hidden="1"/>
    <row r="19768" hidden="1"/>
    <row r="19769" hidden="1"/>
    <row r="19770" hidden="1"/>
    <row r="19771" hidden="1"/>
    <row r="19772" hidden="1"/>
    <row r="19773" hidden="1"/>
    <row r="19774" hidden="1"/>
    <row r="19775" hidden="1"/>
    <row r="19776" hidden="1"/>
    <row r="19777" hidden="1"/>
    <row r="19778" hidden="1"/>
    <row r="19779" hidden="1"/>
    <row r="19780" hidden="1"/>
    <row r="19781" hidden="1"/>
    <row r="19782" hidden="1"/>
    <row r="19783" hidden="1"/>
    <row r="19784" hidden="1"/>
    <row r="19785" hidden="1"/>
    <row r="19786" hidden="1"/>
    <row r="19787" hidden="1"/>
    <row r="19788" hidden="1"/>
    <row r="19789" hidden="1"/>
    <row r="19790" hidden="1"/>
    <row r="19791" hidden="1"/>
    <row r="19792" hidden="1"/>
    <row r="19793" hidden="1"/>
    <row r="19794" hidden="1"/>
    <row r="19795" hidden="1"/>
    <row r="19796" hidden="1"/>
    <row r="19797" hidden="1"/>
    <row r="19798" hidden="1"/>
    <row r="19799" hidden="1"/>
    <row r="19800" hidden="1"/>
    <row r="19801" hidden="1"/>
    <row r="19802" hidden="1"/>
    <row r="19803" hidden="1"/>
    <row r="19804" hidden="1"/>
    <row r="19805" hidden="1"/>
    <row r="19806" hidden="1"/>
    <row r="19807" hidden="1"/>
    <row r="19808" hidden="1"/>
    <row r="19809" hidden="1"/>
    <row r="19810" hidden="1"/>
    <row r="19811" hidden="1"/>
    <row r="19812" hidden="1"/>
    <row r="19813" hidden="1"/>
    <row r="19814" hidden="1"/>
    <row r="19815" hidden="1"/>
    <row r="19816" hidden="1"/>
    <row r="19817" hidden="1"/>
    <row r="19818" hidden="1"/>
    <row r="19819" hidden="1"/>
    <row r="19820" hidden="1"/>
    <row r="19821" hidden="1"/>
    <row r="19822" hidden="1"/>
    <row r="19823" hidden="1"/>
    <row r="19824" hidden="1"/>
    <row r="19825" hidden="1"/>
    <row r="19826" hidden="1"/>
    <row r="19827" hidden="1"/>
    <row r="19828" hidden="1"/>
    <row r="19829" hidden="1"/>
    <row r="19830" hidden="1"/>
    <row r="19831" hidden="1"/>
    <row r="19832" hidden="1"/>
    <row r="19833" hidden="1"/>
    <row r="19834" hidden="1"/>
    <row r="19835" hidden="1"/>
    <row r="19836" hidden="1"/>
    <row r="19837" hidden="1"/>
    <row r="19838" hidden="1"/>
    <row r="19839" hidden="1"/>
    <row r="19840" hidden="1"/>
    <row r="19841" hidden="1"/>
    <row r="19842" hidden="1"/>
    <row r="19843" hidden="1"/>
    <row r="19844" hidden="1"/>
    <row r="19845" hidden="1"/>
    <row r="19846" hidden="1"/>
    <row r="19847" hidden="1"/>
    <row r="19848" hidden="1"/>
    <row r="19849" hidden="1"/>
    <row r="19850" hidden="1"/>
    <row r="19851" hidden="1"/>
    <row r="19852" hidden="1"/>
    <row r="19853" hidden="1"/>
    <row r="19854" hidden="1"/>
    <row r="19855" hidden="1"/>
    <row r="19856" hidden="1"/>
    <row r="19857" hidden="1"/>
    <row r="19858" hidden="1"/>
    <row r="19859" hidden="1"/>
    <row r="19860" hidden="1"/>
    <row r="19861" hidden="1"/>
    <row r="19862" hidden="1"/>
    <row r="19863" hidden="1"/>
    <row r="19864" hidden="1"/>
    <row r="19865" hidden="1"/>
    <row r="19866" hidden="1"/>
    <row r="19867" hidden="1"/>
    <row r="19868" hidden="1"/>
    <row r="19869" hidden="1"/>
    <row r="19870" hidden="1"/>
    <row r="19871" hidden="1"/>
    <row r="19872" hidden="1"/>
    <row r="19873" hidden="1"/>
    <row r="19874" hidden="1"/>
    <row r="19875" hidden="1"/>
    <row r="19876" hidden="1"/>
    <row r="19877" hidden="1"/>
    <row r="19878" hidden="1"/>
    <row r="19879" hidden="1"/>
    <row r="19880" hidden="1"/>
    <row r="19881" hidden="1"/>
    <row r="19882" hidden="1"/>
    <row r="19883" hidden="1"/>
    <row r="19884" hidden="1"/>
    <row r="19885" hidden="1"/>
    <row r="19886" hidden="1"/>
    <row r="19887" hidden="1"/>
    <row r="19888" hidden="1"/>
    <row r="19889" hidden="1"/>
    <row r="19890" hidden="1"/>
    <row r="19891" hidden="1"/>
    <row r="19892" hidden="1"/>
    <row r="19893" hidden="1"/>
    <row r="19894" hidden="1"/>
    <row r="19895" hidden="1"/>
    <row r="19896" hidden="1"/>
    <row r="19897" hidden="1"/>
    <row r="19898" hidden="1"/>
    <row r="19899" hidden="1"/>
    <row r="19900" hidden="1"/>
    <row r="19901" hidden="1"/>
    <row r="19902" hidden="1"/>
    <row r="19903" hidden="1"/>
    <row r="19904" hidden="1"/>
    <row r="19905" hidden="1"/>
    <row r="19906" hidden="1"/>
    <row r="19907" hidden="1"/>
    <row r="19908" hidden="1"/>
    <row r="19909" hidden="1"/>
    <row r="19910" hidden="1"/>
    <row r="19911" hidden="1"/>
    <row r="19912" hidden="1"/>
    <row r="19913" hidden="1"/>
    <row r="19914" hidden="1"/>
    <row r="19915" hidden="1"/>
    <row r="19916" hidden="1"/>
    <row r="19917" hidden="1"/>
    <row r="19918" hidden="1"/>
    <row r="19919" hidden="1"/>
    <row r="19920" hidden="1"/>
    <row r="19921" hidden="1"/>
    <row r="19922" hidden="1"/>
    <row r="19923" hidden="1"/>
    <row r="19924" hidden="1"/>
    <row r="19925" hidden="1"/>
    <row r="19926" hidden="1"/>
    <row r="19927" hidden="1"/>
    <row r="19928" hidden="1"/>
    <row r="19929" hidden="1"/>
    <row r="19930" hidden="1"/>
    <row r="19931" hidden="1"/>
    <row r="19932" hidden="1"/>
    <row r="19933" hidden="1"/>
    <row r="19934" hidden="1"/>
    <row r="19935" hidden="1"/>
    <row r="19936" hidden="1"/>
    <row r="19937" hidden="1"/>
    <row r="19938" hidden="1"/>
    <row r="19939" hidden="1"/>
    <row r="19940" hidden="1"/>
    <row r="19941" hidden="1"/>
    <row r="19942" hidden="1"/>
    <row r="19943" hidden="1"/>
    <row r="19944" hidden="1"/>
    <row r="19945" hidden="1"/>
    <row r="19946" hidden="1"/>
    <row r="19947" hidden="1"/>
    <row r="19948" hidden="1"/>
    <row r="19949" hidden="1"/>
    <row r="19950" hidden="1"/>
    <row r="19951" hidden="1"/>
    <row r="19952" hidden="1"/>
    <row r="19953" hidden="1"/>
    <row r="19954" hidden="1"/>
    <row r="19955" hidden="1"/>
    <row r="19956" hidden="1"/>
    <row r="19957" hidden="1"/>
    <row r="19958" hidden="1"/>
    <row r="19959" hidden="1"/>
    <row r="19960" hidden="1"/>
    <row r="19961" hidden="1"/>
    <row r="19962" hidden="1"/>
    <row r="19963" hidden="1"/>
    <row r="19964" hidden="1"/>
    <row r="19965" hidden="1"/>
    <row r="19966" hidden="1"/>
    <row r="19967" hidden="1"/>
    <row r="19968" hidden="1"/>
    <row r="19969" hidden="1"/>
    <row r="19970" hidden="1"/>
    <row r="19971" hidden="1"/>
    <row r="19972" hidden="1"/>
    <row r="19973" hidden="1"/>
    <row r="19974" hidden="1"/>
    <row r="19975" hidden="1"/>
    <row r="19976" hidden="1"/>
    <row r="19977" hidden="1"/>
    <row r="19978" hidden="1"/>
    <row r="19979" hidden="1"/>
    <row r="19980" hidden="1"/>
    <row r="19981" hidden="1"/>
    <row r="19982" hidden="1"/>
    <row r="19983" hidden="1"/>
    <row r="19984" hidden="1"/>
    <row r="19985" hidden="1"/>
    <row r="19986" hidden="1"/>
    <row r="19987" hidden="1"/>
    <row r="19988" hidden="1"/>
    <row r="19989" hidden="1"/>
    <row r="19990" hidden="1"/>
    <row r="19991" hidden="1"/>
    <row r="19992" hidden="1"/>
    <row r="19993" hidden="1"/>
    <row r="19994" hidden="1"/>
    <row r="19995" hidden="1"/>
    <row r="19996" hidden="1"/>
    <row r="19997" hidden="1"/>
    <row r="19998" hidden="1"/>
    <row r="19999" hidden="1"/>
    <row r="20000" hidden="1"/>
    <row r="20001" hidden="1"/>
    <row r="20002" hidden="1"/>
    <row r="20003" hidden="1"/>
    <row r="20004" hidden="1"/>
    <row r="20005" hidden="1"/>
    <row r="20006" hidden="1"/>
    <row r="20007" hidden="1"/>
    <row r="20008" hidden="1"/>
    <row r="20009" hidden="1"/>
    <row r="20010" hidden="1"/>
    <row r="20011" hidden="1"/>
    <row r="20012" hidden="1"/>
    <row r="20013" hidden="1"/>
    <row r="20014" hidden="1"/>
    <row r="20015" hidden="1"/>
    <row r="20016" hidden="1"/>
    <row r="20017" hidden="1"/>
    <row r="20018" hidden="1"/>
    <row r="20019" hidden="1"/>
    <row r="20020" hidden="1"/>
    <row r="20021" hidden="1"/>
    <row r="20022" hidden="1"/>
    <row r="20023" hidden="1"/>
    <row r="20024" hidden="1"/>
    <row r="20025" hidden="1"/>
    <row r="20026" hidden="1"/>
    <row r="20027" hidden="1"/>
    <row r="20028" hidden="1"/>
    <row r="20029" hidden="1"/>
    <row r="20030" hidden="1"/>
    <row r="20031" hidden="1"/>
    <row r="20032" hidden="1"/>
    <row r="20033" hidden="1"/>
    <row r="20034" hidden="1"/>
    <row r="20035" hidden="1"/>
    <row r="20036" hidden="1"/>
    <row r="20037" hidden="1"/>
    <row r="20038" hidden="1"/>
    <row r="20039" hidden="1"/>
    <row r="20040" hidden="1"/>
    <row r="20041" hidden="1"/>
    <row r="20042" hidden="1"/>
    <row r="20043" hidden="1"/>
    <row r="20044" hidden="1"/>
    <row r="20045" hidden="1"/>
    <row r="20046" hidden="1"/>
    <row r="20047" hidden="1"/>
    <row r="20048" hidden="1"/>
    <row r="20049" hidden="1"/>
    <row r="20050" hidden="1"/>
    <row r="20051" hidden="1"/>
    <row r="20052" hidden="1"/>
    <row r="20053" hidden="1"/>
    <row r="20054" hidden="1"/>
    <row r="20055" hidden="1"/>
    <row r="20056" hidden="1"/>
    <row r="20057" hidden="1"/>
    <row r="20058" hidden="1"/>
    <row r="20059" hidden="1"/>
    <row r="20060" hidden="1"/>
    <row r="20061" hidden="1"/>
    <row r="20062" hidden="1"/>
    <row r="20063" hidden="1"/>
    <row r="20064" hidden="1"/>
    <row r="20065" hidden="1"/>
    <row r="20066" hidden="1"/>
    <row r="20067" hidden="1"/>
    <row r="20068" hidden="1"/>
    <row r="20069" hidden="1"/>
    <row r="20070" hidden="1"/>
    <row r="20071" hidden="1"/>
    <row r="20072" hidden="1"/>
    <row r="20073" hidden="1"/>
    <row r="20074" hidden="1"/>
    <row r="20075" hidden="1"/>
    <row r="20076" hidden="1"/>
    <row r="20077" hidden="1"/>
    <row r="20078" hidden="1"/>
    <row r="20079" hidden="1"/>
    <row r="20080" hidden="1"/>
    <row r="20081" hidden="1"/>
    <row r="20082" hidden="1"/>
    <row r="20083" hidden="1"/>
    <row r="20084" hidden="1"/>
    <row r="20085" hidden="1"/>
    <row r="20086" hidden="1"/>
    <row r="20087" hidden="1"/>
    <row r="20088" hidden="1"/>
    <row r="20089" hidden="1"/>
    <row r="20090" hidden="1"/>
    <row r="20091" hidden="1"/>
    <row r="20092" hidden="1"/>
    <row r="20093" hidden="1"/>
    <row r="20094" hidden="1"/>
    <row r="20095" hidden="1"/>
    <row r="20096" hidden="1"/>
    <row r="20097" hidden="1"/>
    <row r="20098" hidden="1"/>
    <row r="20099" hidden="1"/>
    <row r="20100" hidden="1"/>
    <row r="20101" hidden="1"/>
    <row r="20102" hidden="1"/>
    <row r="20103" hidden="1"/>
    <row r="20104" hidden="1"/>
    <row r="20105" hidden="1"/>
    <row r="20106" hidden="1"/>
    <row r="20107" hidden="1"/>
    <row r="20108" hidden="1"/>
    <row r="20109" hidden="1"/>
    <row r="20110" hidden="1"/>
    <row r="20111" hidden="1"/>
    <row r="20112" hidden="1"/>
    <row r="20113" hidden="1"/>
    <row r="20114" hidden="1"/>
    <row r="20115" hidden="1"/>
    <row r="20116" hidden="1"/>
    <row r="20117" hidden="1"/>
    <row r="20118" hidden="1"/>
    <row r="20119" hidden="1"/>
    <row r="20120" hidden="1"/>
    <row r="20121" hidden="1"/>
    <row r="20122" hidden="1"/>
    <row r="20123" hidden="1"/>
    <row r="20124" hidden="1"/>
    <row r="20125" hidden="1"/>
    <row r="20126" hidden="1"/>
    <row r="20127" hidden="1"/>
    <row r="20128" hidden="1"/>
    <row r="20129" hidden="1"/>
    <row r="20130" hidden="1"/>
    <row r="20131" hidden="1"/>
    <row r="20132" hidden="1"/>
    <row r="20133" hidden="1"/>
    <row r="20134" hidden="1"/>
    <row r="20135" hidden="1"/>
    <row r="20136" hidden="1"/>
    <row r="20137" hidden="1"/>
    <row r="20138" hidden="1"/>
    <row r="20139" hidden="1"/>
    <row r="20140" hidden="1"/>
    <row r="20141" hidden="1"/>
    <row r="20142" hidden="1"/>
    <row r="20143" hidden="1"/>
    <row r="20144" hidden="1"/>
    <row r="20145" hidden="1"/>
    <row r="20146" hidden="1"/>
    <row r="20147" hidden="1"/>
    <row r="20148" hidden="1"/>
    <row r="20149" hidden="1"/>
    <row r="20150" hidden="1"/>
    <row r="20151" hidden="1"/>
    <row r="20152" hidden="1"/>
    <row r="20153" hidden="1"/>
    <row r="20154" hidden="1"/>
    <row r="20155" hidden="1"/>
    <row r="20156" hidden="1"/>
    <row r="20157" hidden="1"/>
    <row r="20158" hidden="1"/>
    <row r="20159" hidden="1"/>
    <row r="20160" hidden="1"/>
    <row r="20161" hidden="1"/>
    <row r="20162" hidden="1"/>
    <row r="20163" hidden="1"/>
    <row r="20164" hidden="1"/>
    <row r="20165" hidden="1"/>
    <row r="20166" hidden="1"/>
    <row r="20167" hidden="1"/>
    <row r="20168" hidden="1"/>
    <row r="20169" hidden="1"/>
    <row r="20170" hidden="1"/>
    <row r="20171" hidden="1"/>
    <row r="20172" hidden="1"/>
    <row r="20173" hidden="1"/>
    <row r="20174" hidden="1"/>
    <row r="20175" hidden="1"/>
    <row r="20176" hidden="1"/>
    <row r="20177" hidden="1"/>
    <row r="20178" hidden="1"/>
    <row r="20179" hidden="1"/>
    <row r="20180" hidden="1"/>
    <row r="20181" hidden="1"/>
    <row r="20182" hidden="1"/>
    <row r="20183" hidden="1"/>
    <row r="20184" hidden="1"/>
    <row r="20185" hidden="1"/>
    <row r="20186" hidden="1"/>
    <row r="20187" hidden="1"/>
    <row r="20188" hidden="1"/>
    <row r="20189" hidden="1"/>
    <row r="20190" hidden="1"/>
    <row r="20191" hidden="1"/>
    <row r="20192" hidden="1"/>
    <row r="20193" hidden="1"/>
    <row r="20194" hidden="1"/>
    <row r="20195" hidden="1"/>
    <row r="20196" hidden="1"/>
    <row r="20197" hidden="1"/>
    <row r="20198" hidden="1"/>
    <row r="20199" hidden="1"/>
    <row r="20200" hidden="1"/>
    <row r="20201" hidden="1"/>
    <row r="20202" hidden="1"/>
    <row r="20203" hidden="1"/>
    <row r="20204" hidden="1"/>
    <row r="20205" hidden="1"/>
    <row r="20206" hidden="1"/>
    <row r="20207" hidden="1"/>
    <row r="20208" hidden="1"/>
    <row r="20209" hidden="1"/>
    <row r="20210" hidden="1"/>
    <row r="20211" hidden="1"/>
    <row r="20212" hidden="1"/>
    <row r="20213" hidden="1"/>
    <row r="20214" hidden="1"/>
    <row r="20215" hidden="1"/>
    <row r="20216" hidden="1"/>
    <row r="20217" hidden="1"/>
    <row r="20218" hidden="1"/>
    <row r="20219" hidden="1"/>
    <row r="20220" hidden="1"/>
    <row r="20221" hidden="1"/>
    <row r="20222" hidden="1"/>
    <row r="20223" hidden="1"/>
    <row r="20224" hidden="1"/>
    <row r="20225" hidden="1"/>
    <row r="20226" hidden="1"/>
    <row r="20227" hidden="1"/>
    <row r="20228" hidden="1"/>
    <row r="20229" hidden="1"/>
    <row r="20230" hidden="1"/>
    <row r="20231" hidden="1"/>
    <row r="20232" hidden="1"/>
    <row r="20233" hidden="1"/>
    <row r="20234" hidden="1"/>
    <row r="20235" hidden="1"/>
    <row r="20236" hidden="1"/>
    <row r="20237" hidden="1"/>
    <row r="20238" hidden="1"/>
    <row r="20239" hidden="1"/>
    <row r="20240" hidden="1"/>
    <row r="20241" hidden="1"/>
    <row r="20242" hidden="1"/>
    <row r="20243" hidden="1"/>
    <row r="20244" hidden="1"/>
    <row r="20245" hidden="1"/>
    <row r="20246" hidden="1"/>
    <row r="20247" hidden="1"/>
    <row r="20248" hidden="1"/>
    <row r="20249" hidden="1"/>
    <row r="20250" hidden="1"/>
    <row r="20251" hidden="1"/>
    <row r="20252" hidden="1"/>
    <row r="20253" hidden="1"/>
    <row r="20254" hidden="1"/>
    <row r="20255" hidden="1"/>
    <row r="20256" hidden="1"/>
    <row r="20257" hidden="1"/>
    <row r="20258" hidden="1"/>
    <row r="20259" hidden="1"/>
    <row r="20260" hidden="1"/>
    <row r="20261" hidden="1"/>
    <row r="20262" hidden="1"/>
    <row r="20263" hidden="1"/>
    <row r="20264" hidden="1"/>
    <row r="20265" hidden="1"/>
    <row r="20266" hidden="1"/>
    <row r="20267" hidden="1"/>
    <row r="20268" hidden="1"/>
    <row r="20269" hidden="1"/>
    <row r="20270" hidden="1"/>
    <row r="20271" hidden="1"/>
    <row r="20272" hidden="1"/>
    <row r="20273" hidden="1"/>
    <row r="20274" hidden="1"/>
    <row r="20275" hidden="1"/>
    <row r="20276" hidden="1"/>
    <row r="20277" hidden="1"/>
    <row r="20278" hidden="1"/>
    <row r="20279" hidden="1"/>
    <row r="20280" hidden="1"/>
    <row r="20281" hidden="1"/>
    <row r="20282" hidden="1"/>
    <row r="20283" hidden="1"/>
    <row r="20284" hidden="1"/>
    <row r="20285" hidden="1"/>
    <row r="20286" hidden="1"/>
    <row r="20287" hidden="1"/>
    <row r="20288" hidden="1"/>
    <row r="20289" hidden="1"/>
    <row r="20290" hidden="1"/>
    <row r="20291" hidden="1"/>
    <row r="20292" hidden="1"/>
    <row r="20293" hidden="1"/>
    <row r="20294" hidden="1"/>
    <row r="20295" hidden="1"/>
    <row r="20296" hidden="1"/>
    <row r="20297" hidden="1"/>
    <row r="20298" hidden="1"/>
    <row r="20299" hidden="1"/>
    <row r="20300" hidden="1"/>
    <row r="20301" hidden="1"/>
    <row r="20302" hidden="1"/>
    <row r="20303" hidden="1"/>
    <row r="20304" hidden="1"/>
    <row r="20305" hidden="1"/>
    <row r="20306" hidden="1"/>
    <row r="20307" hidden="1"/>
    <row r="20308" hidden="1"/>
    <row r="20309" hidden="1"/>
    <row r="20310" hidden="1"/>
    <row r="20311" hidden="1"/>
    <row r="20312" hidden="1"/>
    <row r="20313" hidden="1"/>
    <row r="20314" hidden="1"/>
    <row r="20315" hidden="1"/>
    <row r="20316" hidden="1"/>
    <row r="20317" hidden="1"/>
    <row r="20318" hidden="1"/>
    <row r="20319" hidden="1"/>
    <row r="20320" hidden="1"/>
    <row r="20321" hidden="1"/>
    <row r="20322" hidden="1"/>
    <row r="20323" hidden="1"/>
    <row r="20324" hidden="1"/>
    <row r="20325" hidden="1"/>
    <row r="20326" hidden="1"/>
    <row r="20327" hidden="1"/>
    <row r="20328" hidden="1"/>
    <row r="20329" hidden="1"/>
    <row r="20330" hidden="1"/>
    <row r="20331" hidden="1"/>
    <row r="20332" hidden="1"/>
    <row r="20333" hidden="1"/>
    <row r="20334" hidden="1"/>
    <row r="20335" hidden="1"/>
    <row r="20336" hidden="1"/>
    <row r="20337" hidden="1"/>
    <row r="20338" hidden="1"/>
    <row r="20339" hidden="1"/>
    <row r="20340" hidden="1"/>
    <row r="20341" hidden="1"/>
    <row r="20342" hidden="1"/>
    <row r="20343" hidden="1"/>
    <row r="20344" hidden="1"/>
    <row r="20345" hidden="1"/>
    <row r="20346" hidden="1"/>
    <row r="20347" hidden="1"/>
    <row r="20348" hidden="1"/>
    <row r="20349" hidden="1"/>
    <row r="20350" hidden="1"/>
    <row r="20351" hidden="1"/>
    <row r="20352" hidden="1"/>
    <row r="20353" hidden="1"/>
    <row r="20354" hidden="1"/>
    <row r="20355" hidden="1"/>
    <row r="20356" hidden="1"/>
    <row r="20357" hidden="1"/>
    <row r="20358" hidden="1"/>
    <row r="20359" hidden="1"/>
    <row r="20360" hidden="1"/>
    <row r="20361" hidden="1"/>
    <row r="20362" hidden="1"/>
    <row r="20363" hidden="1"/>
    <row r="20364" hidden="1"/>
    <row r="20365" hidden="1"/>
    <row r="20366" hidden="1"/>
    <row r="20367" hidden="1"/>
    <row r="20368" hidden="1"/>
    <row r="20369" hidden="1"/>
    <row r="20370" hidden="1"/>
    <row r="20371" hidden="1"/>
    <row r="20372" hidden="1"/>
    <row r="20373" hidden="1"/>
    <row r="20374" hidden="1"/>
    <row r="20375" hidden="1"/>
    <row r="20376" hidden="1"/>
    <row r="20377" hidden="1"/>
    <row r="20378" hidden="1"/>
    <row r="20379" hidden="1"/>
    <row r="20380" hidden="1"/>
    <row r="20381" hidden="1"/>
    <row r="20382" hidden="1"/>
    <row r="20383" hidden="1"/>
    <row r="20384" hidden="1"/>
    <row r="20385" hidden="1"/>
    <row r="20386" hidden="1"/>
    <row r="20387" hidden="1"/>
    <row r="20388" hidden="1"/>
    <row r="20389" hidden="1"/>
    <row r="20390" hidden="1"/>
    <row r="20391" hidden="1"/>
    <row r="20392" hidden="1"/>
    <row r="20393" hidden="1"/>
    <row r="20394" hidden="1"/>
    <row r="20395" hidden="1"/>
    <row r="20396" hidden="1"/>
    <row r="20397" hidden="1"/>
    <row r="20398" hidden="1"/>
    <row r="20399" hidden="1"/>
    <row r="20400" hidden="1"/>
    <row r="20401" hidden="1"/>
    <row r="20402" hidden="1"/>
    <row r="20403" hidden="1"/>
    <row r="20404" hidden="1"/>
    <row r="20405" hidden="1"/>
    <row r="20406" hidden="1"/>
    <row r="20407" hidden="1"/>
    <row r="20408" hidden="1"/>
    <row r="20409" hidden="1"/>
    <row r="20410" hidden="1"/>
    <row r="20411" hidden="1"/>
    <row r="20412" hidden="1"/>
    <row r="20413" hidden="1"/>
    <row r="20414" hidden="1"/>
    <row r="20415" hidden="1"/>
    <row r="20416" hidden="1"/>
    <row r="20417" hidden="1"/>
    <row r="20418" hidden="1"/>
    <row r="20419" hidden="1"/>
    <row r="20420" hidden="1"/>
    <row r="20421" hidden="1"/>
    <row r="20422" hidden="1"/>
    <row r="20423" hidden="1"/>
    <row r="20424" hidden="1"/>
    <row r="20425" hidden="1"/>
    <row r="20426" hidden="1"/>
    <row r="20427" hidden="1"/>
    <row r="20428" hidden="1"/>
    <row r="20429" hidden="1"/>
    <row r="20430" hidden="1"/>
    <row r="20431" hidden="1"/>
    <row r="20432" hidden="1"/>
    <row r="20433" hidden="1"/>
    <row r="20434" hidden="1"/>
    <row r="20435" hidden="1"/>
    <row r="20436" hidden="1"/>
    <row r="20437" hidden="1"/>
    <row r="20438" hidden="1"/>
    <row r="20439" hidden="1"/>
    <row r="20440" hidden="1"/>
    <row r="20441" hidden="1"/>
    <row r="20442" hidden="1"/>
    <row r="20443" hidden="1"/>
    <row r="20444" hidden="1"/>
    <row r="20445" hidden="1"/>
    <row r="20446" hidden="1"/>
    <row r="20447" hidden="1"/>
    <row r="20448" hidden="1"/>
    <row r="20449" hidden="1"/>
    <row r="20450" hidden="1"/>
    <row r="20451" hidden="1"/>
    <row r="20452" hidden="1"/>
    <row r="20453" hidden="1"/>
    <row r="20454" hidden="1"/>
    <row r="20455" hidden="1"/>
    <row r="20456" hidden="1"/>
    <row r="20457" hidden="1"/>
    <row r="20458" hidden="1"/>
    <row r="20459" hidden="1"/>
    <row r="20460" hidden="1"/>
    <row r="20461" hidden="1"/>
    <row r="20462" hidden="1"/>
    <row r="20463" hidden="1"/>
    <row r="20464" hidden="1"/>
    <row r="20465" hidden="1"/>
    <row r="20466" hidden="1"/>
    <row r="20467" hidden="1"/>
    <row r="20468" hidden="1"/>
    <row r="20469" hidden="1"/>
    <row r="20470" hidden="1"/>
    <row r="20471" hidden="1"/>
    <row r="20472" hidden="1"/>
    <row r="20473" hidden="1"/>
    <row r="20474" hidden="1"/>
    <row r="20475" hidden="1"/>
    <row r="20476" hidden="1"/>
    <row r="20477" hidden="1"/>
    <row r="20478" hidden="1"/>
    <row r="20479" hidden="1"/>
    <row r="20480" hidden="1"/>
    <row r="20481" hidden="1"/>
    <row r="20482" hidden="1"/>
    <row r="20483" hidden="1"/>
    <row r="20484" hidden="1"/>
    <row r="20485" hidden="1"/>
    <row r="20486" hidden="1"/>
    <row r="20487" hidden="1"/>
    <row r="20488" hidden="1"/>
    <row r="20489" hidden="1"/>
    <row r="20490" hidden="1"/>
    <row r="20491" hidden="1"/>
    <row r="20492" hidden="1"/>
    <row r="20493" hidden="1"/>
    <row r="20494" hidden="1"/>
    <row r="20495" hidden="1"/>
    <row r="20496" hidden="1"/>
    <row r="20497" hidden="1"/>
    <row r="20498" hidden="1"/>
    <row r="20499" hidden="1"/>
    <row r="20500" hidden="1"/>
    <row r="20501" hidden="1"/>
    <row r="20502" hidden="1"/>
    <row r="20503" hidden="1"/>
    <row r="20504" hidden="1"/>
    <row r="20505" hidden="1"/>
    <row r="20506" hidden="1"/>
    <row r="20507" hidden="1"/>
    <row r="20508" hidden="1"/>
    <row r="20509" hidden="1"/>
    <row r="20510" hidden="1"/>
    <row r="20511" hidden="1"/>
    <row r="20512" hidden="1"/>
    <row r="20513" hidden="1"/>
    <row r="20514" hidden="1"/>
    <row r="20515" hidden="1"/>
    <row r="20516" hidden="1"/>
    <row r="20517" hidden="1"/>
    <row r="20518" hidden="1"/>
    <row r="20519" hidden="1"/>
    <row r="20520" hidden="1"/>
    <row r="20521" hidden="1"/>
    <row r="20522" hidden="1"/>
    <row r="20523" hidden="1"/>
    <row r="20524" hidden="1"/>
    <row r="20525" hidden="1"/>
    <row r="20526" hidden="1"/>
    <row r="20527" hidden="1"/>
    <row r="20528" hidden="1"/>
    <row r="20529" hidden="1"/>
    <row r="20530" hidden="1"/>
    <row r="20531" hidden="1"/>
    <row r="20532" hidden="1"/>
    <row r="20533" hidden="1"/>
    <row r="20534" hidden="1"/>
    <row r="20535" hidden="1"/>
    <row r="20536" hidden="1"/>
    <row r="20537" hidden="1"/>
    <row r="20538" hidden="1"/>
    <row r="20539" hidden="1"/>
    <row r="20540" hidden="1"/>
    <row r="20541" hidden="1"/>
    <row r="20542" hidden="1"/>
    <row r="20543" hidden="1"/>
    <row r="20544" hidden="1"/>
    <row r="20545" hidden="1"/>
    <row r="20546" hidden="1"/>
    <row r="20547" hidden="1"/>
    <row r="20548" hidden="1"/>
    <row r="20549" hidden="1"/>
    <row r="20550" hidden="1"/>
    <row r="20551" hidden="1"/>
    <row r="20552" hidden="1"/>
    <row r="20553" hidden="1"/>
    <row r="20554" hidden="1"/>
    <row r="20555" hidden="1"/>
    <row r="20556" hidden="1"/>
    <row r="20557" hidden="1"/>
    <row r="20558" hidden="1"/>
    <row r="20559" hidden="1"/>
    <row r="20560" hidden="1"/>
    <row r="20561" hidden="1"/>
    <row r="20562" hidden="1"/>
    <row r="20563" hidden="1"/>
    <row r="20564" hidden="1"/>
    <row r="20565" hidden="1"/>
    <row r="20566" hidden="1"/>
    <row r="20567" hidden="1"/>
    <row r="20568" hidden="1"/>
    <row r="20569" hidden="1"/>
    <row r="20570" hidden="1"/>
    <row r="20571" hidden="1"/>
    <row r="20572" hidden="1"/>
    <row r="20573" hidden="1"/>
    <row r="20574" hidden="1"/>
    <row r="20575" hidden="1"/>
    <row r="20576" hidden="1"/>
    <row r="20577" hidden="1"/>
    <row r="20578" hidden="1"/>
    <row r="20579" hidden="1"/>
    <row r="20580" hidden="1"/>
    <row r="20581" hidden="1"/>
    <row r="20582" hidden="1"/>
    <row r="20583" hidden="1"/>
    <row r="20584" hidden="1"/>
    <row r="20585" hidden="1"/>
    <row r="20586" hidden="1"/>
    <row r="20587" hidden="1"/>
    <row r="20588" hidden="1"/>
    <row r="20589" hidden="1"/>
    <row r="20590" hidden="1"/>
    <row r="20591" hidden="1"/>
    <row r="20592" hidden="1"/>
    <row r="20593" hidden="1"/>
    <row r="20594" hidden="1"/>
    <row r="20595" hidden="1"/>
    <row r="20596" hidden="1"/>
    <row r="20597" hidden="1"/>
    <row r="20598" hidden="1"/>
    <row r="20599" hidden="1"/>
    <row r="20600" hidden="1"/>
    <row r="20601" hidden="1"/>
    <row r="20602" hidden="1"/>
    <row r="20603" hidden="1"/>
    <row r="20604" hidden="1"/>
    <row r="20605" hidden="1"/>
    <row r="20606" hidden="1"/>
    <row r="20607" hidden="1"/>
    <row r="20608" hidden="1"/>
    <row r="20609" hidden="1"/>
    <row r="20610" hidden="1"/>
    <row r="20611" hidden="1"/>
    <row r="20612" hidden="1"/>
    <row r="20613" hidden="1"/>
    <row r="20614" hidden="1"/>
    <row r="20615" hidden="1"/>
    <row r="20616" hidden="1"/>
    <row r="20617" hidden="1"/>
    <row r="20618" hidden="1"/>
    <row r="20619" hidden="1"/>
    <row r="20620" hidden="1"/>
    <row r="20621" hidden="1"/>
    <row r="20622" hidden="1"/>
    <row r="20623" hidden="1"/>
    <row r="20624" hidden="1"/>
    <row r="20625" hidden="1"/>
    <row r="20626" hidden="1"/>
    <row r="20627" hidden="1"/>
    <row r="20628" hidden="1"/>
    <row r="20629" hidden="1"/>
    <row r="20630" hidden="1"/>
    <row r="20631" hidden="1"/>
    <row r="20632" hidden="1"/>
    <row r="20633" hidden="1"/>
    <row r="20634" hidden="1"/>
    <row r="20635" hidden="1"/>
    <row r="20636" hidden="1"/>
    <row r="20637" hidden="1"/>
    <row r="20638" hidden="1"/>
    <row r="20639" hidden="1"/>
    <row r="20640" hidden="1"/>
    <row r="20641" hidden="1"/>
    <row r="20642" hidden="1"/>
    <row r="20643" hidden="1"/>
    <row r="20644" hidden="1"/>
    <row r="20645" hidden="1"/>
    <row r="20646" hidden="1"/>
    <row r="20647" hidden="1"/>
    <row r="20648" hidden="1"/>
    <row r="20649" hidden="1"/>
    <row r="20650" hidden="1"/>
    <row r="20651" hidden="1"/>
    <row r="20652" hidden="1"/>
    <row r="20653" hidden="1"/>
    <row r="20654" hidden="1"/>
    <row r="20655" hidden="1"/>
    <row r="20656" hidden="1"/>
    <row r="20657" hidden="1"/>
    <row r="20658" hidden="1"/>
    <row r="20659" hidden="1"/>
    <row r="20660" hidden="1"/>
    <row r="20661" hidden="1"/>
    <row r="20662" hidden="1"/>
    <row r="20663" hidden="1"/>
    <row r="20664" hidden="1"/>
    <row r="20665" hidden="1"/>
    <row r="20666" hidden="1"/>
    <row r="20667" hidden="1"/>
    <row r="20668" hidden="1"/>
    <row r="20669" hidden="1"/>
    <row r="20670" hidden="1"/>
    <row r="20671" hidden="1"/>
    <row r="20672" hidden="1"/>
    <row r="20673" hidden="1"/>
    <row r="20674" hidden="1"/>
    <row r="20675" hidden="1"/>
    <row r="20676" hidden="1"/>
    <row r="20677" hidden="1"/>
    <row r="20678" hidden="1"/>
    <row r="20679" hidden="1"/>
    <row r="20680" hidden="1"/>
    <row r="20681" hidden="1"/>
    <row r="20682" hidden="1"/>
    <row r="20683" hidden="1"/>
    <row r="20684" hidden="1"/>
    <row r="20685" hidden="1"/>
    <row r="20686" hidden="1"/>
    <row r="20687" hidden="1"/>
    <row r="20688" hidden="1"/>
    <row r="20689" hidden="1"/>
    <row r="20690" hidden="1"/>
    <row r="20691" hidden="1"/>
    <row r="20692" hidden="1"/>
    <row r="20693" hidden="1"/>
    <row r="20694" hidden="1"/>
    <row r="20695" hidden="1"/>
    <row r="20696" hidden="1"/>
    <row r="20697" hidden="1"/>
    <row r="20698" hidden="1"/>
    <row r="20699" hidden="1"/>
    <row r="20700" hidden="1"/>
    <row r="20701" hidden="1"/>
    <row r="20702" hidden="1"/>
    <row r="20703" hidden="1"/>
    <row r="20704" hidden="1"/>
    <row r="20705" hidden="1"/>
    <row r="20706" hidden="1"/>
    <row r="20707" hidden="1"/>
    <row r="20708" hidden="1"/>
    <row r="20709" hidden="1"/>
    <row r="20710" hidden="1"/>
    <row r="20711" hidden="1"/>
    <row r="20712" hidden="1"/>
    <row r="20713" hidden="1"/>
    <row r="20714" hidden="1"/>
    <row r="20715" hidden="1"/>
    <row r="20716" hidden="1"/>
    <row r="20717" hidden="1"/>
    <row r="20718" hidden="1"/>
    <row r="20719" hidden="1"/>
    <row r="20720" hidden="1"/>
    <row r="20721" hidden="1"/>
    <row r="20722" hidden="1"/>
    <row r="20723" hidden="1"/>
    <row r="20724" hidden="1"/>
    <row r="20725" hidden="1"/>
    <row r="20726" hidden="1"/>
    <row r="20727" hidden="1"/>
    <row r="20728" hidden="1"/>
    <row r="20729" hidden="1"/>
    <row r="20730" hidden="1"/>
    <row r="20731" hidden="1"/>
    <row r="20732" hidden="1"/>
    <row r="20733" hidden="1"/>
    <row r="20734" hidden="1"/>
    <row r="20735" hidden="1"/>
    <row r="20736" hidden="1"/>
    <row r="20737" hidden="1"/>
    <row r="20738" hidden="1"/>
    <row r="20739" hidden="1"/>
    <row r="20740" hidden="1"/>
    <row r="20741" hidden="1"/>
    <row r="20742" hidden="1"/>
    <row r="20743" hidden="1"/>
    <row r="20744" hidden="1"/>
    <row r="20745" hidden="1"/>
    <row r="20746" hidden="1"/>
    <row r="20747" hidden="1"/>
    <row r="20748" hidden="1"/>
    <row r="20749" hidden="1"/>
    <row r="20750" hidden="1"/>
    <row r="20751" hidden="1"/>
    <row r="20752" hidden="1"/>
    <row r="20753" hidden="1"/>
    <row r="20754" hidden="1"/>
    <row r="20755" hidden="1"/>
    <row r="20756" hidden="1"/>
    <row r="20757" hidden="1"/>
    <row r="20758" hidden="1"/>
    <row r="20759" hidden="1"/>
    <row r="20760" hidden="1"/>
    <row r="20761" hidden="1"/>
    <row r="20762" hidden="1"/>
    <row r="20763" hidden="1"/>
    <row r="20764" hidden="1"/>
    <row r="20765" hidden="1"/>
    <row r="20766" hidden="1"/>
    <row r="20767" hidden="1"/>
    <row r="20768" hidden="1"/>
    <row r="20769" hidden="1"/>
    <row r="20770" hidden="1"/>
    <row r="20771" hidden="1"/>
    <row r="20772" hidden="1"/>
    <row r="20773" hidden="1"/>
    <row r="20774" hidden="1"/>
    <row r="20775" hidden="1"/>
    <row r="20776" hidden="1"/>
    <row r="20777" hidden="1"/>
    <row r="20778" hidden="1"/>
    <row r="20779" hidden="1"/>
    <row r="20780" hidden="1"/>
    <row r="20781" hidden="1"/>
    <row r="20782" hidden="1"/>
    <row r="20783" hidden="1"/>
    <row r="20784" hidden="1"/>
    <row r="20785" hidden="1"/>
    <row r="20786" hidden="1"/>
    <row r="20787" hidden="1"/>
    <row r="20788" hidden="1"/>
    <row r="20789" hidden="1"/>
    <row r="20790" hidden="1"/>
    <row r="20791" hidden="1"/>
    <row r="20792" hidden="1"/>
    <row r="20793" hidden="1"/>
    <row r="20794" hidden="1"/>
    <row r="20795" hidden="1"/>
    <row r="20796" hidden="1"/>
    <row r="20797" hidden="1"/>
    <row r="20798" hidden="1"/>
    <row r="20799" hidden="1"/>
    <row r="20800" hidden="1"/>
    <row r="20801" hidden="1"/>
    <row r="20802" hidden="1"/>
    <row r="20803" hidden="1"/>
    <row r="20804" hidden="1"/>
    <row r="20805" hidden="1"/>
    <row r="20806" hidden="1"/>
    <row r="20807" hidden="1"/>
    <row r="20808" hidden="1"/>
    <row r="20809" hidden="1"/>
    <row r="20810" hidden="1"/>
    <row r="20811" hidden="1"/>
    <row r="20812" hidden="1"/>
    <row r="20813" hidden="1"/>
    <row r="20814" hidden="1"/>
    <row r="20815" hidden="1"/>
    <row r="20816" hidden="1"/>
    <row r="20817" hidden="1"/>
    <row r="20818" hidden="1"/>
    <row r="20819" hidden="1"/>
    <row r="20820" hidden="1"/>
    <row r="20821" hidden="1"/>
    <row r="20822" hidden="1"/>
    <row r="20823" hidden="1"/>
    <row r="20824" hidden="1"/>
    <row r="20825" hidden="1"/>
    <row r="20826" hidden="1"/>
    <row r="20827" hidden="1"/>
    <row r="20828" hidden="1"/>
    <row r="20829" hidden="1"/>
    <row r="20830" hidden="1"/>
    <row r="20831" hidden="1"/>
    <row r="20832" hidden="1"/>
    <row r="20833" hidden="1"/>
    <row r="20834" hidden="1"/>
    <row r="20835" hidden="1"/>
    <row r="20836" hidden="1"/>
    <row r="20837" hidden="1"/>
    <row r="20838" hidden="1"/>
    <row r="20839" hidden="1"/>
    <row r="20840" hidden="1"/>
    <row r="20841" hidden="1"/>
    <row r="20842" hidden="1"/>
    <row r="20843" hidden="1"/>
    <row r="20844" hidden="1"/>
    <row r="20845" hidden="1"/>
    <row r="20846" hidden="1"/>
    <row r="20847" hidden="1"/>
    <row r="20848" hidden="1"/>
    <row r="20849" hidden="1"/>
    <row r="20850" hidden="1"/>
    <row r="20851" hidden="1"/>
    <row r="20852" hidden="1"/>
    <row r="20853" hidden="1"/>
    <row r="20854" hidden="1"/>
    <row r="20855" hidden="1"/>
    <row r="20856" hidden="1"/>
    <row r="20857" hidden="1"/>
    <row r="20858" hidden="1"/>
    <row r="20859" hidden="1"/>
    <row r="20860" hidden="1"/>
    <row r="20861" hidden="1"/>
    <row r="20862" hidden="1"/>
    <row r="20863" hidden="1"/>
    <row r="20864" hidden="1"/>
    <row r="20865" hidden="1"/>
    <row r="20866" hidden="1"/>
    <row r="20867" hidden="1"/>
    <row r="20868" hidden="1"/>
    <row r="20869" hidden="1"/>
    <row r="20870" hidden="1"/>
    <row r="20871" hidden="1"/>
    <row r="20872" hidden="1"/>
    <row r="20873" hidden="1"/>
    <row r="20874" hidden="1"/>
    <row r="20875" hidden="1"/>
    <row r="20876" hidden="1"/>
    <row r="20877" hidden="1"/>
    <row r="20878" hidden="1"/>
    <row r="20879" hidden="1"/>
    <row r="20880" hidden="1"/>
    <row r="20881" hidden="1"/>
    <row r="20882" hidden="1"/>
    <row r="20883" hidden="1"/>
    <row r="20884" hidden="1"/>
    <row r="20885" hidden="1"/>
    <row r="20886" hidden="1"/>
    <row r="20887" hidden="1"/>
    <row r="20888" hidden="1"/>
    <row r="20889" hidden="1"/>
    <row r="20890" hidden="1"/>
    <row r="20891" hidden="1"/>
    <row r="20892" hidden="1"/>
    <row r="20893" hidden="1"/>
    <row r="20894" hidden="1"/>
    <row r="20895" hidden="1"/>
    <row r="20896" hidden="1"/>
    <row r="20897" hidden="1"/>
    <row r="20898" hidden="1"/>
    <row r="20899" hidden="1"/>
    <row r="20900" hidden="1"/>
    <row r="20901" hidden="1"/>
    <row r="20902" hidden="1"/>
    <row r="20903" hidden="1"/>
    <row r="20904" hidden="1"/>
    <row r="20905" hidden="1"/>
    <row r="20906" hidden="1"/>
    <row r="20907" hidden="1"/>
    <row r="20908" hidden="1"/>
    <row r="20909" hidden="1"/>
    <row r="20910" hidden="1"/>
    <row r="20911" hidden="1"/>
    <row r="20912" hidden="1"/>
    <row r="20913" hidden="1"/>
    <row r="20914" hidden="1"/>
    <row r="20915" hidden="1"/>
    <row r="20916" hidden="1"/>
    <row r="20917" hidden="1"/>
    <row r="20918" hidden="1"/>
    <row r="20919" hidden="1"/>
    <row r="20920" hidden="1"/>
    <row r="20921" hidden="1"/>
    <row r="20922" hidden="1"/>
    <row r="20923" hidden="1"/>
    <row r="20924" hidden="1"/>
    <row r="20925" hidden="1"/>
    <row r="20926" hidden="1"/>
    <row r="20927" hidden="1"/>
    <row r="20928" hidden="1"/>
    <row r="20929" hidden="1"/>
    <row r="20930" hidden="1"/>
    <row r="20931" hidden="1"/>
    <row r="20932" hidden="1"/>
    <row r="20933" hidden="1"/>
    <row r="20934" hidden="1"/>
    <row r="20935" hidden="1"/>
    <row r="20936" hidden="1"/>
    <row r="20937" hidden="1"/>
    <row r="20938" hidden="1"/>
    <row r="20939" hidden="1"/>
    <row r="20940" hidden="1"/>
    <row r="20941" hidden="1"/>
    <row r="20942" hidden="1"/>
    <row r="20943" hidden="1"/>
    <row r="20944" hidden="1"/>
    <row r="20945" hidden="1"/>
    <row r="20946" hidden="1"/>
    <row r="20947" hidden="1"/>
    <row r="20948" hidden="1"/>
    <row r="20949" hidden="1"/>
    <row r="20950" hidden="1"/>
    <row r="20951" hidden="1"/>
    <row r="20952" hidden="1"/>
    <row r="20953" hidden="1"/>
    <row r="20954" hidden="1"/>
    <row r="20955" hidden="1"/>
    <row r="20956" hidden="1"/>
    <row r="20957" hidden="1"/>
    <row r="20958" hidden="1"/>
    <row r="20959" hidden="1"/>
    <row r="20960" hidden="1"/>
    <row r="20961" hidden="1"/>
    <row r="20962" hidden="1"/>
    <row r="20963" hidden="1"/>
    <row r="20964" hidden="1"/>
    <row r="20965" hidden="1"/>
    <row r="20966" hidden="1"/>
    <row r="20967" hidden="1"/>
    <row r="20968" hidden="1"/>
    <row r="20969" hidden="1"/>
    <row r="20970" hidden="1"/>
    <row r="20971" hidden="1"/>
    <row r="20972" hidden="1"/>
    <row r="20973" hidden="1"/>
    <row r="20974" hidden="1"/>
    <row r="20975" hidden="1"/>
    <row r="20976" hidden="1"/>
    <row r="20977" hidden="1"/>
    <row r="20978" hidden="1"/>
    <row r="20979" hidden="1"/>
    <row r="20980" hidden="1"/>
    <row r="20981" hidden="1"/>
    <row r="20982" hidden="1"/>
    <row r="20983" hidden="1"/>
    <row r="20984" hidden="1"/>
    <row r="20985" hidden="1"/>
    <row r="20986" hidden="1"/>
    <row r="20987" hidden="1"/>
    <row r="20988" hidden="1"/>
    <row r="20989" hidden="1"/>
    <row r="20990" hidden="1"/>
    <row r="20991" hidden="1"/>
    <row r="20992" hidden="1"/>
    <row r="20993" hidden="1"/>
    <row r="20994" hidden="1"/>
    <row r="20995" hidden="1"/>
    <row r="20996" hidden="1"/>
    <row r="20997" hidden="1"/>
    <row r="20998" hidden="1"/>
    <row r="20999" hidden="1"/>
    <row r="21000" hidden="1"/>
    <row r="21001" hidden="1"/>
    <row r="21002" hidden="1"/>
    <row r="21003" hidden="1"/>
    <row r="21004" hidden="1"/>
    <row r="21005" hidden="1"/>
    <row r="21006" hidden="1"/>
    <row r="21007" hidden="1"/>
    <row r="21008" hidden="1"/>
    <row r="21009" hidden="1"/>
    <row r="21010" hidden="1"/>
    <row r="21011" hidden="1"/>
    <row r="21012" hidden="1"/>
    <row r="21013" hidden="1"/>
    <row r="21014" hidden="1"/>
    <row r="21015" hidden="1"/>
    <row r="21016" hidden="1"/>
    <row r="21017" hidden="1"/>
    <row r="21018" hidden="1"/>
    <row r="21019" hidden="1"/>
    <row r="21020" hidden="1"/>
    <row r="21021" hidden="1"/>
    <row r="21022" hidden="1"/>
    <row r="21023" hidden="1"/>
    <row r="21024" hidden="1"/>
    <row r="21025" hidden="1"/>
    <row r="21026" hidden="1"/>
    <row r="21027" hidden="1"/>
    <row r="21028" hidden="1"/>
    <row r="21029" hidden="1"/>
    <row r="21030" hidden="1"/>
    <row r="21031" hidden="1"/>
    <row r="21032" hidden="1"/>
    <row r="21033" hidden="1"/>
    <row r="21034" hidden="1"/>
    <row r="21035" hidden="1"/>
    <row r="21036" hidden="1"/>
    <row r="21037" hidden="1"/>
    <row r="21038" hidden="1"/>
    <row r="21039" hidden="1"/>
    <row r="21040" hidden="1"/>
    <row r="21041" hidden="1"/>
    <row r="21042" hidden="1"/>
    <row r="21043" hidden="1"/>
    <row r="21044" hidden="1"/>
    <row r="21045" hidden="1"/>
    <row r="21046" hidden="1"/>
    <row r="21047" hidden="1"/>
    <row r="21048" hidden="1"/>
    <row r="21049" hidden="1"/>
    <row r="21050" hidden="1"/>
    <row r="21051" hidden="1"/>
    <row r="21052" hidden="1"/>
    <row r="21053" hidden="1"/>
    <row r="21054" hidden="1"/>
    <row r="21055" hidden="1"/>
    <row r="21056" hidden="1"/>
    <row r="21057" hidden="1"/>
    <row r="21058" hidden="1"/>
    <row r="21059" hidden="1"/>
    <row r="21060" hidden="1"/>
    <row r="21061" hidden="1"/>
    <row r="21062" hidden="1"/>
    <row r="21063" hidden="1"/>
    <row r="21064" hidden="1"/>
    <row r="21065" hidden="1"/>
    <row r="21066" hidden="1"/>
    <row r="21067" hidden="1"/>
    <row r="21068" hidden="1"/>
    <row r="21069" hidden="1"/>
    <row r="21070" hidden="1"/>
    <row r="21071" hidden="1"/>
    <row r="21072" hidden="1"/>
    <row r="21073" hidden="1"/>
    <row r="21074" hidden="1"/>
    <row r="21075" hidden="1"/>
    <row r="21076" hidden="1"/>
    <row r="21077" hidden="1"/>
    <row r="21078" hidden="1"/>
    <row r="21079" hidden="1"/>
    <row r="21080" hidden="1"/>
    <row r="21081" hidden="1"/>
    <row r="21082" hidden="1"/>
    <row r="21083" hidden="1"/>
    <row r="21084" hidden="1"/>
    <row r="21085" hidden="1"/>
    <row r="21086" hidden="1"/>
    <row r="21087" hidden="1"/>
    <row r="21088" hidden="1"/>
    <row r="21089" hidden="1"/>
    <row r="21090" hidden="1"/>
    <row r="21091" hidden="1"/>
    <row r="21092" hidden="1"/>
    <row r="21093" hidden="1"/>
    <row r="21094" hidden="1"/>
    <row r="21095" hidden="1"/>
    <row r="21096" hidden="1"/>
    <row r="21097" hidden="1"/>
    <row r="21098" hidden="1"/>
    <row r="21099" hidden="1"/>
    <row r="21100" hidden="1"/>
    <row r="21101" hidden="1"/>
    <row r="21102" hidden="1"/>
    <row r="21103" hidden="1"/>
    <row r="21104" hidden="1"/>
    <row r="21105" hidden="1"/>
    <row r="21106" hidden="1"/>
    <row r="21107" hidden="1"/>
    <row r="21108" hidden="1"/>
    <row r="21109" hidden="1"/>
    <row r="21110" hidden="1"/>
    <row r="21111" hidden="1"/>
    <row r="21112" hidden="1"/>
    <row r="21113" hidden="1"/>
    <row r="21114" hidden="1"/>
    <row r="21115" hidden="1"/>
    <row r="21116" hidden="1"/>
    <row r="21117" hidden="1"/>
    <row r="21118" hidden="1"/>
    <row r="21119" hidden="1"/>
    <row r="21120" hidden="1"/>
    <row r="21121" hidden="1"/>
    <row r="21122" hidden="1"/>
    <row r="21123" hidden="1"/>
    <row r="21124" hidden="1"/>
    <row r="21125" hidden="1"/>
    <row r="21126" hidden="1"/>
    <row r="21127" hidden="1"/>
    <row r="21128" hidden="1"/>
    <row r="21129" hidden="1"/>
    <row r="21130" hidden="1"/>
    <row r="21131" hidden="1"/>
    <row r="21132" hidden="1"/>
    <row r="21133" hidden="1"/>
    <row r="21134" hidden="1"/>
    <row r="21135" hidden="1"/>
    <row r="21136" hidden="1"/>
    <row r="21137" hidden="1"/>
    <row r="21138" hidden="1"/>
    <row r="21139" hidden="1"/>
    <row r="21140" hidden="1"/>
    <row r="21141" hidden="1"/>
    <row r="21142" hidden="1"/>
    <row r="21143" hidden="1"/>
    <row r="21144" hidden="1"/>
    <row r="21145" hidden="1"/>
    <row r="21146" hidden="1"/>
    <row r="21147" hidden="1"/>
    <row r="21148" hidden="1"/>
    <row r="21149" hidden="1"/>
    <row r="21150" hidden="1"/>
    <row r="21151" hidden="1"/>
    <row r="21152" hidden="1"/>
    <row r="21153" hidden="1"/>
    <row r="21154" hidden="1"/>
    <row r="21155" hidden="1"/>
    <row r="21156" hidden="1"/>
    <row r="21157" hidden="1"/>
    <row r="21158" hidden="1"/>
    <row r="21159" hidden="1"/>
    <row r="21160" hidden="1"/>
    <row r="21161" hidden="1"/>
    <row r="21162" hidden="1"/>
    <row r="21163" hidden="1"/>
    <row r="21164" hidden="1"/>
    <row r="21165" hidden="1"/>
    <row r="21166" hidden="1"/>
    <row r="21167" hidden="1"/>
    <row r="21168" hidden="1"/>
    <row r="21169" hidden="1"/>
    <row r="21170" hidden="1"/>
    <row r="21171" hidden="1"/>
    <row r="21172" hidden="1"/>
    <row r="21173" hidden="1"/>
    <row r="21174" hidden="1"/>
    <row r="21175" hidden="1"/>
    <row r="21176" hidden="1"/>
    <row r="21177" hidden="1"/>
    <row r="21178" hidden="1"/>
    <row r="21179" hidden="1"/>
    <row r="21180" hidden="1"/>
    <row r="21181" hidden="1"/>
    <row r="21182" hidden="1"/>
    <row r="21183" hidden="1"/>
    <row r="21184" hidden="1"/>
    <row r="21185" hidden="1"/>
    <row r="21186" hidden="1"/>
    <row r="21187" hidden="1"/>
    <row r="21188" hidden="1"/>
    <row r="21189" hidden="1"/>
    <row r="21190" hidden="1"/>
    <row r="21191" hidden="1"/>
    <row r="21192" hidden="1"/>
    <row r="21193" hidden="1"/>
    <row r="21194" hidden="1"/>
    <row r="21195" hidden="1"/>
    <row r="21196" hidden="1"/>
    <row r="21197" hidden="1"/>
    <row r="21198" hidden="1"/>
    <row r="21199" hidden="1"/>
    <row r="21200" hidden="1"/>
    <row r="21201" hidden="1"/>
    <row r="21202" hidden="1"/>
    <row r="21203" hidden="1"/>
    <row r="21204" hidden="1"/>
    <row r="21205" hidden="1"/>
    <row r="21206" hidden="1"/>
    <row r="21207" hidden="1"/>
    <row r="21208" hidden="1"/>
    <row r="21209" hidden="1"/>
    <row r="21210" hidden="1"/>
    <row r="21211" hidden="1"/>
    <row r="21212" hidden="1"/>
    <row r="21213" hidden="1"/>
    <row r="21214" hidden="1"/>
    <row r="21215" hidden="1"/>
    <row r="21216" hidden="1"/>
    <row r="21217" hidden="1"/>
    <row r="21218" hidden="1"/>
    <row r="21219" hidden="1"/>
    <row r="21220" hidden="1"/>
    <row r="21221" hidden="1"/>
    <row r="21222" hidden="1"/>
    <row r="21223" hidden="1"/>
    <row r="21224" hidden="1"/>
    <row r="21225" hidden="1"/>
    <row r="21226" hidden="1"/>
    <row r="21227" hidden="1"/>
    <row r="21228" hidden="1"/>
    <row r="21229" hidden="1"/>
    <row r="21230" hidden="1"/>
    <row r="21231" hidden="1"/>
    <row r="21232" hidden="1"/>
    <row r="21233" hidden="1"/>
    <row r="21234" hidden="1"/>
    <row r="21235" hidden="1"/>
    <row r="21236" hidden="1"/>
    <row r="21237" hidden="1"/>
    <row r="21238" hidden="1"/>
    <row r="21239" hidden="1"/>
    <row r="21240" hidden="1"/>
    <row r="21241" hidden="1"/>
    <row r="21242" hidden="1"/>
    <row r="21243" hidden="1"/>
    <row r="21244" hidden="1"/>
    <row r="21245" hidden="1"/>
    <row r="21246" hidden="1"/>
    <row r="21247" hidden="1"/>
    <row r="21248" hidden="1"/>
    <row r="21249" hidden="1"/>
    <row r="21250" hidden="1"/>
    <row r="21251" hidden="1"/>
    <row r="21252" hidden="1"/>
    <row r="21253" hidden="1"/>
    <row r="21254" hidden="1"/>
    <row r="21255" hidden="1"/>
    <row r="21256" hidden="1"/>
    <row r="21257" hidden="1"/>
    <row r="21258" hidden="1"/>
    <row r="21259" hidden="1"/>
    <row r="21260" hidden="1"/>
    <row r="21261" hidden="1"/>
    <row r="21262" hidden="1"/>
    <row r="21263" hidden="1"/>
    <row r="21264" hidden="1"/>
    <row r="21265" hidden="1"/>
    <row r="21266" hidden="1"/>
    <row r="21267" hidden="1"/>
    <row r="21268" hidden="1"/>
    <row r="21269" hidden="1"/>
    <row r="21270" hidden="1"/>
    <row r="21271" hidden="1"/>
    <row r="21272" hidden="1"/>
    <row r="21273" hidden="1"/>
    <row r="21274" hidden="1"/>
    <row r="21275" hidden="1"/>
    <row r="21276" hidden="1"/>
    <row r="21277" hidden="1"/>
    <row r="21278" hidden="1"/>
    <row r="21279" hidden="1"/>
    <row r="21280" hidden="1"/>
    <row r="21281" hidden="1"/>
    <row r="21282" hidden="1"/>
    <row r="21283" hidden="1"/>
    <row r="21284" hidden="1"/>
    <row r="21285" hidden="1"/>
    <row r="21286" hidden="1"/>
    <row r="21287" hidden="1"/>
    <row r="21288" hidden="1"/>
    <row r="21289" hidden="1"/>
    <row r="21290" hidden="1"/>
    <row r="21291" hidden="1"/>
    <row r="21292" hidden="1"/>
    <row r="21293" hidden="1"/>
    <row r="21294" hidden="1"/>
    <row r="21295" hidden="1"/>
    <row r="21296" hidden="1"/>
    <row r="21297" hidden="1"/>
    <row r="21298" hidden="1"/>
    <row r="21299" hidden="1"/>
    <row r="21300" hidden="1"/>
    <row r="21301" hidden="1"/>
    <row r="21302" hidden="1"/>
    <row r="21303" hidden="1"/>
    <row r="21304" hidden="1"/>
    <row r="21305" hidden="1"/>
    <row r="21306" hidden="1"/>
    <row r="21307" hidden="1"/>
    <row r="21308" hidden="1"/>
    <row r="21309" hidden="1"/>
    <row r="21310" hidden="1"/>
    <row r="21311" hidden="1"/>
    <row r="21312" hidden="1"/>
    <row r="21313" hidden="1"/>
    <row r="21314" hidden="1"/>
    <row r="21315" hidden="1"/>
    <row r="21316" hidden="1"/>
    <row r="21317" hidden="1"/>
    <row r="21318" hidden="1"/>
    <row r="21319" hidden="1"/>
    <row r="21320" hidden="1"/>
    <row r="21321" hidden="1"/>
    <row r="21322" hidden="1"/>
    <row r="21323" hidden="1"/>
    <row r="21324" hidden="1"/>
    <row r="21325" hidden="1"/>
    <row r="21326" hidden="1"/>
    <row r="21327" hidden="1"/>
    <row r="21328" hidden="1"/>
    <row r="21329" hidden="1"/>
    <row r="21330" hidden="1"/>
    <row r="21331" hidden="1"/>
    <row r="21332" hidden="1"/>
    <row r="21333" hidden="1"/>
    <row r="21334" hidden="1"/>
    <row r="21335" hidden="1"/>
    <row r="21336" hidden="1"/>
    <row r="21337" hidden="1"/>
    <row r="21338" hidden="1"/>
    <row r="21339" hidden="1"/>
    <row r="21340" hidden="1"/>
    <row r="21341" hidden="1"/>
    <row r="21342" hidden="1"/>
    <row r="21343" hidden="1"/>
    <row r="21344" hidden="1"/>
    <row r="21345" hidden="1"/>
    <row r="21346" hidden="1"/>
    <row r="21347" hidden="1"/>
    <row r="21348" hidden="1"/>
    <row r="21349" hidden="1"/>
    <row r="21350" hidden="1"/>
    <row r="21351" hidden="1"/>
    <row r="21352" hidden="1"/>
    <row r="21353" hidden="1"/>
    <row r="21354" hidden="1"/>
    <row r="21355" hidden="1"/>
    <row r="21356" hidden="1"/>
    <row r="21357" hidden="1"/>
    <row r="21358" hidden="1"/>
    <row r="21359" hidden="1"/>
    <row r="21360" hidden="1"/>
    <row r="21361" hidden="1"/>
    <row r="21362" hidden="1"/>
    <row r="21363" hidden="1"/>
    <row r="21364" hidden="1"/>
    <row r="21365" hidden="1"/>
    <row r="21366" hidden="1"/>
    <row r="21367" hidden="1"/>
    <row r="21368" hidden="1"/>
    <row r="21369" hidden="1"/>
    <row r="21370" hidden="1"/>
    <row r="21371" hidden="1"/>
    <row r="21372" hidden="1"/>
    <row r="21373" hidden="1"/>
    <row r="21374" hidden="1"/>
    <row r="21375" hidden="1"/>
    <row r="21376" hidden="1"/>
    <row r="21377" hidden="1"/>
    <row r="21378" hidden="1"/>
    <row r="21379" hidden="1"/>
    <row r="21380" hidden="1"/>
    <row r="21381" hidden="1"/>
    <row r="21382" hidden="1"/>
    <row r="21383" hidden="1"/>
    <row r="21384" hidden="1"/>
    <row r="21385" hidden="1"/>
    <row r="21386" hidden="1"/>
    <row r="21387" hidden="1"/>
    <row r="21388" hidden="1"/>
    <row r="21389" hidden="1"/>
    <row r="21390" hidden="1"/>
    <row r="21391" hidden="1"/>
    <row r="21392" hidden="1"/>
    <row r="21393" hidden="1"/>
    <row r="21394" hidden="1"/>
    <row r="21395" hidden="1"/>
    <row r="21396" hidden="1"/>
    <row r="21397" hidden="1"/>
    <row r="21398" hidden="1"/>
    <row r="21399" hidden="1"/>
    <row r="21400" hidden="1"/>
    <row r="21401" hidden="1"/>
    <row r="21402" hidden="1"/>
    <row r="21403" hidden="1"/>
    <row r="21404" hidden="1"/>
    <row r="21405" hidden="1"/>
    <row r="21406" hidden="1"/>
    <row r="21407" hidden="1"/>
    <row r="21408" hidden="1"/>
    <row r="21409" hidden="1"/>
    <row r="21410" hidden="1"/>
    <row r="21411" hidden="1"/>
    <row r="21412" hidden="1"/>
    <row r="21413" hidden="1"/>
    <row r="21414" hidden="1"/>
    <row r="21415" hidden="1"/>
    <row r="21416" hidden="1"/>
    <row r="21417" hidden="1"/>
    <row r="21418" hidden="1"/>
    <row r="21419" hidden="1"/>
    <row r="21420" hidden="1"/>
    <row r="21421" hidden="1"/>
    <row r="21422" hidden="1"/>
    <row r="21423" hidden="1"/>
    <row r="21424" hidden="1"/>
    <row r="21425" hidden="1"/>
    <row r="21426" hidden="1"/>
    <row r="21427" hidden="1"/>
    <row r="21428" hidden="1"/>
    <row r="21429" hidden="1"/>
    <row r="21430" hidden="1"/>
    <row r="21431" hidden="1"/>
    <row r="21432" hidden="1"/>
    <row r="21433" hidden="1"/>
    <row r="21434" hidden="1"/>
    <row r="21435" hidden="1"/>
    <row r="21436" hidden="1"/>
    <row r="21437" hidden="1"/>
    <row r="21438" hidden="1"/>
    <row r="21439" hidden="1"/>
    <row r="21440" hidden="1"/>
    <row r="21441" hidden="1"/>
    <row r="21442" hidden="1"/>
    <row r="21443" hidden="1"/>
    <row r="21444" hidden="1"/>
    <row r="21445" hidden="1"/>
    <row r="21446" hidden="1"/>
    <row r="21447" hidden="1"/>
    <row r="21448" hidden="1"/>
    <row r="21449" hidden="1"/>
    <row r="21450" hidden="1"/>
    <row r="21451" hidden="1"/>
    <row r="21452" hidden="1"/>
    <row r="21453" hidden="1"/>
    <row r="21454" hidden="1"/>
    <row r="21455" hidden="1"/>
    <row r="21456" hidden="1"/>
    <row r="21457" hidden="1"/>
    <row r="21458" hidden="1"/>
    <row r="21459" hidden="1"/>
    <row r="21460" hidden="1"/>
    <row r="21461" hidden="1"/>
    <row r="21462" hidden="1"/>
    <row r="21463" hidden="1"/>
    <row r="21464" hidden="1"/>
    <row r="21465" hidden="1"/>
    <row r="21466" hidden="1"/>
    <row r="21467" hidden="1"/>
    <row r="21468" hidden="1"/>
    <row r="21469" hidden="1"/>
    <row r="21470" hidden="1"/>
    <row r="21471" hidden="1"/>
    <row r="21472" hidden="1"/>
    <row r="21473" hidden="1"/>
    <row r="21474" hidden="1"/>
    <row r="21475" hidden="1"/>
    <row r="21476" hidden="1"/>
    <row r="21477" hidden="1"/>
    <row r="21478" hidden="1"/>
    <row r="21479" hidden="1"/>
    <row r="21480" hidden="1"/>
    <row r="21481" hidden="1"/>
    <row r="21482" hidden="1"/>
    <row r="21483" hidden="1"/>
    <row r="21484" hidden="1"/>
    <row r="21485" hidden="1"/>
    <row r="21486" hidden="1"/>
    <row r="21487" hidden="1"/>
    <row r="21488" hidden="1"/>
    <row r="21489" hidden="1"/>
    <row r="21490" hidden="1"/>
    <row r="21491" hidden="1"/>
    <row r="21492" hidden="1"/>
    <row r="21493" hidden="1"/>
    <row r="21494" hidden="1"/>
    <row r="21495" hidden="1"/>
    <row r="21496" hidden="1"/>
    <row r="21497" hidden="1"/>
    <row r="21498" hidden="1"/>
    <row r="21499" hidden="1"/>
    <row r="21500" hidden="1"/>
    <row r="21501" hidden="1"/>
    <row r="21502" hidden="1"/>
    <row r="21503" hidden="1"/>
    <row r="21504" hidden="1"/>
    <row r="21505" hidden="1"/>
    <row r="21506" hidden="1"/>
    <row r="21507" hidden="1"/>
    <row r="21508" hidden="1"/>
    <row r="21509" hidden="1"/>
    <row r="21510" hidden="1"/>
    <row r="21511" hidden="1"/>
    <row r="21512" hidden="1"/>
    <row r="21513" hidden="1"/>
    <row r="21514" hidden="1"/>
    <row r="21515" hidden="1"/>
    <row r="21516" hidden="1"/>
    <row r="21517" hidden="1"/>
    <row r="21518" hidden="1"/>
    <row r="21519" hidden="1"/>
    <row r="21520" hidden="1"/>
    <row r="21521" hidden="1"/>
    <row r="21522" hidden="1"/>
    <row r="21523" hidden="1"/>
    <row r="21524" hidden="1"/>
    <row r="21525" hidden="1"/>
    <row r="21526" hidden="1"/>
    <row r="21527" hidden="1"/>
    <row r="21528" hidden="1"/>
    <row r="21529" hidden="1"/>
    <row r="21530" hidden="1"/>
    <row r="21531" hidden="1"/>
    <row r="21532" hidden="1"/>
    <row r="21533" hidden="1"/>
    <row r="21534" hidden="1"/>
    <row r="21535" hidden="1"/>
    <row r="21536" hidden="1"/>
    <row r="21537" hidden="1"/>
    <row r="21538" hidden="1"/>
    <row r="21539" hidden="1"/>
    <row r="21540" hidden="1"/>
    <row r="21541" hidden="1"/>
    <row r="21542" hidden="1"/>
    <row r="21543" hidden="1"/>
    <row r="21544" hidden="1"/>
    <row r="21545" hidden="1"/>
    <row r="21546" hidden="1"/>
    <row r="21547" hidden="1"/>
    <row r="21548" hidden="1"/>
    <row r="21549" hidden="1"/>
    <row r="21550" hidden="1"/>
    <row r="21551" hidden="1"/>
    <row r="21552" hidden="1"/>
    <row r="21553" hidden="1"/>
    <row r="21554" hidden="1"/>
    <row r="21555" hidden="1"/>
    <row r="21556" hidden="1"/>
    <row r="21557" hidden="1"/>
    <row r="21558" hidden="1"/>
    <row r="21559" hidden="1"/>
    <row r="21560" hidden="1"/>
    <row r="21561" hidden="1"/>
    <row r="21562" hidden="1"/>
    <row r="21563" hidden="1"/>
    <row r="21564" hidden="1"/>
    <row r="21565" hidden="1"/>
    <row r="21566" hidden="1"/>
    <row r="21567" hidden="1"/>
    <row r="21568" hidden="1"/>
    <row r="21569" hidden="1"/>
    <row r="21570" hidden="1"/>
    <row r="21571" hidden="1"/>
    <row r="21572" hidden="1"/>
    <row r="21573" hidden="1"/>
    <row r="21574" hidden="1"/>
    <row r="21575" hidden="1"/>
    <row r="21576" hidden="1"/>
    <row r="21577" hidden="1"/>
    <row r="21578" hidden="1"/>
    <row r="21579" hidden="1"/>
    <row r="21580" hidden="1"/>
    <row r="21581" hidden="1"/>
    <row r="21582" hidden="1"/>
    <row r="21583" hidden="1"/>
    <row r="21584" hidden="1"/>
    <row r="21585" hidden="1"/>
    <row r="21586" hidden="1"/>
    <row r="21587" hidden="1"/>
    <row r="21588" hidden="1"/>
    <row r="21589" hidden="1"/>
    <row r="21590" hidden="1"/>
    <row r="21591" hidden="1"/>
    <row r="21592" hidden="1"/>
    <row r="21593" hidden="1"/>
    <row r="21594" hidden="1"/>
    <row r="21595" hidden="1"/>
    <row r="21596" hidden="1"/>
    <row r="21597" hidden="1"/>
    <row r="21598" hidden="1"/>
    <row r="21599" hidden="1"/>
    <row r="21600" hidden="1"/>
    <row r="21601" hidden="1"/>
    <row r="21602" hidden="1"/>
    <row r="21603" hidden="1"/>
    <row r="21604" hidden="1"/>
    <row r="21605" hidden="1"/>
    <row r="21606" hidden="1"/>
    <row r="21607" hidden="1"/>
    <row r="21608" hidden="1"/>
    <row r="21609" hidden="1"/>
    <row r="21610" hidden="1"/>
    <row r="21611" hidden="1"/>
    <row r="21612" hidden="1"/>
    <row r="21613" hidden="1"/>
    <row r="21614" hidden="1"/>
    <row r="21615" hidden="1"/>
    <row r="21616" hidden="1"/>
    <row r="21617" hidden="1"/>
    <row r="21618" hidden="1"/>
    <row r="21619" hidden="1"/>
    <row r="21620" hidden="1"/>
    <row r="21621" hidden="1"/>
    <row r="21622" hidden="1"/>
    <row r="21623" hidden="1"/>
    <row r="21624" hidden="1"/>
    <row r="21625" hidden="1"/>
    <row r="21626" hidden="1"/>
    <row r="21627" hidden="1"/>
    <row r="21628" hidden="1"/>
    <row r="21629" hidden="1"/>
    <row r="21630" hidden="1"/>
    <row r="21631" hidden="1"/>
    <row r="21632" hidden="1"/>
    <row r="21633" hidden="1"/>
    <row r="21634" hidden="1"/>
    <row r="21635" hidden="1"/>
    <row r="21636" hidden="1"/>
    <row r="21637" hidden="1"/>
    <row r="21638" hidden="1"/>
    <row r="21639" hidden="1"/>
    <row r="21640" hidden="1"/>
    <row r="21641" hidden="1"/>
    <row r="21642" hidden="1"/>
    <row r="21643" hidden="1"/>
    <row r="21644" hidden="1"/>
    <row r="21645" hidden="1"/>
    <row r="21646" hidden="1"/>
    <row r="21647" hidden="1"/>
    <row r="21648" hidden="1"/>
    <row r="21649" hidden="1"/>
    <row r="21650" hidden="1"/>
    <row r="21651" hidden="1"/>
    <row r="21652" hidden="1"/>
    <row r="21653" hidden="1"/>
    <row r="21654" hidden="1"/>
    <row r="21655" hidden="1"/>
    <row r="21656" hidden="1"/>
    <row r="21657" hidden="1"/>
    <row r="21658" hidden="1"/>
    <row r="21659" hidden="1"/>
    <row r="21660" hidden="1"/>
    <row r="21661" hidden="1"/>
    <row r="21662" hidden="1"/>
    <row r="21663" hidden="1"/>
    <row r="21664" hidden="1"/>
    <row r="21665" hidden="1"/>
    <row r="21666" hidden="1"/>
    <row r="21667" hidden="1"/>
    <row r="21668" hidden="1"/>
    <row r="21669" hidden="1"/>
    <row r="21670" hidden="1"/>
    <row r="21671" hidden="1"/>
    <row r="21672" hidden="1"/>
    <row r="21673" hidden="1"/>
    <row r="21674" hidden="1"/>
    <row r="21675" hidden="1"/>
    <row r="21676" hidden="1"/>
    <row r="21677" hidden="1"/>
    <row r="21678" hidden="1"/>
    <row r="21679" hidden="1"/>
    <row r="21680" hidden="1"/>
    <row r="21681" hidden="1"/>
    <row r="21682" hidden="1"/>
    <row r="21683" hidden="1"/>
    <row r="21684" hidden="1"/>
    <row r="21685" hidden="1"/>
    <row r="21686" hidden="1"/>
    <row r="21687" hidden="1"/>
    <row r="21688" hidden="1"/>
    <row r="21689" hidden="1"/>
    <row r="21690" hidden="1"/>
    <row r="21691" hidden="1"/>
    <row r="21692" hidden="1"/>
    <row r="21693" hidden="1"/>
    <row r="21694" hidden="1"/>
    <row r="21695" hidden="1"/>
    <row r="21696" hidden="1"/>
    <row r="21697" hidden="1"/>
    <row r="21698" hidden="1"/>
    <row r="21699" hidden="1"/>
    <row r="21700" hidden="1"/>
    <row r="21701" hidden="1"/>
    <row r="21702" hidden="1"/>
    <row r="21703" hidden="1"/>
    <row r="21704" hidden="1"/>
    <row r="21705" hidden="1"/>
    <row r="21706" hidden="1"/>
    <row r="21707" hidden="1"/>
    <row r="21708" hidden="1"/>
    <row r="21709" hidden="1"/>
    <row r="21710" hidden="1"/>
    <row r="21711" hidden="1"/>
    <row r="21712" hidden="1"/>
    <row r="21713" hidden="1"/>
    <row r="21714" hidden="1"/>
    <row r="21715" hidden="1"/>
    <row r="21716" hidden="1"/>
    <row r="21717" hidden="1"/>
    <row r="21718" hidden="1"/>
    <row r="21719" hidden="1"/>
    <row r="21720" hidden="1"/>
    <row r="21721" hidden="1"/>
    <row r="21722" hidden="1"/>
    <row r="21723" hidden="1"/>
    <row r="21724" hidden="1"/>
    <row r="21725" hidden="1"/>
    <row r="21726" hidden="1"/>
    <row r="21727" hidden="1"/>
    <row r="21728" hidden="1"/>
    <row r="21729" hidden="1"/>
    <row r="21730" hidden="1"/>
    <row r="21731" hidden="1"/>
    <row r="21732" hidden="1"/>
    <row r="21733" hidden="1"/>
    <row r="21734" hidden="1"/>
    <row r="21735" hidden="1"/>
    <row r="21736" hidden="1"/>
    <row r="21737" hidden="1"/>
    <row r="21738" hidden="1"/>
    <row r="21739" hidden="1"/>
    <row r="21740" hidden="1"/>
    <row r="21741" hidden="1"/>
    <row r="21742" hidden="1"/>
    <row r="21743" hidden="1"/>
    <row r="21744" hidden="1"/>
    <row r="21745" hidden="1"/>
    <row r="21746" hidden="1"/>
    <row r="21747" hidden="1"/>
    <row r="21748" hidden="1"/>
    <row r="21749" hidden="1"/>
    <row r="21750" hidden="1"/>
    <row r="21751" hidden="1"/>
    <row r="21752" hidden="1"/>
    <row r="21753" hidden="1"/>
    <row r="21754" hidden="1"/>
    <row r="21755" hidden="1"/>
    <row r="21756" hidden="1"/>
    <row r="21757" hidden="1"/>
    <row r="21758" hidden="1"/>
    <row r="21759" hidden="1"/>
    <row r="21760" hidden="1"/>
    <row r="21761" hidden="1"/>
    <row r="21762" hidden="1"/>
    <row r="21763" hidden="1"/>
    <row r="21764" hidden="1"/>
    <row r="21765" hidden="1"/>
    <row r="21766" hidden="1"/>
    <row r="21767" hidden="1"/>
    <row r="21768" hidden="1"/>
    <row r="21769" hidden="1"/>
    <row r="21770" hidden="1"/>
    <row r="21771" hidden="1"/>
    <row r="21772" hidden="1"/>
    <row r="21773" hidden="1"/>
    <row r="21774" hidden="1"/>
    <row r="21775" hidden="1"/>
    <row r="21776" hidden="1"/>
    <row r="21777" hidden="1"/>
    <row r="21778" hidden="1"/>
    <row r="21779" hidden="1"/>
    <row r="21780" hidden="1"/>
    <row r="21781" hidden="1"/>
    <row r="21782" hidden="1"/>
    <row r="21783" hidden="1"/>
    <row r="21784" hidden="1"/>
    <row r="21785" hidden="1"/>
    <row r="21786" hidden="1"/>
    <row r="21787" hidden="1"/>
    <row r="21788" hidden="1"/>
    <row r="21789" hidden="1"/>
    <row r="21790" hidden="1"/>
    <row r="21791" hidden="1"/>
    <row r="21792" hidden="1"/>
    <row r="21793" hidden="1"/>
    <row r="21794" hidden="1"/>
    <row r="21795" hidden="1"/>
    <row r="21796" hidden="1"/>
    <row r="21797" hidden="1"/>
    <row r="21798" hidden="1"/>
    <row r="21799" hidden="1"/>
    <row r="21800" hidden="1"/>
    <row r="21801" hidden="1"/>
    <row r="21802" hidden="1"/>
    <row r="21803" hidden="1"/>
    <row r="21804" hidden="1"/>
    <row r="21805" hidden="1"/>
    <row r="21806" hidden="1"/>
    <row r="21807" hidden="1"/>
    <row r="21808" hidden="1"/>
    <row r="21809" hidden="1"/>
    <row r="21810" hidden="1"/>
    <row r="21811" hidden="1"/>
    <row r="21812" hidden="1"/>
    <row r="21813" hidden="1"/>
    <row r="21814" hidden="1"/>
    <row r="21815" hidden="1"/>
    <row r="21816" hidden="1"/>
    <row r="21817" hidden="1"/>
    <row r="21818" hidden="1"/>
    <row r="21819" hidden="1"/>
    <row r="21820" hidden="1"/>
    <row r="21821" hidden="1"/>
    <row r="21822" hidden="1"/>
    <row r="21823" hidden="1"/>
    <row r="21824" hidden="1"/>
    <row r="21825" hidden="1"/>
    <row r="21826" hidden="1"/>
    <row r="21827" hidden="1"/>
    <row r="21828" hidden="1"/>
    <row r="21829" hidden="1"/>
    <row r="21830" hidden="1"/>
    <row r="21831" hidden="1"/>
    <row r="21832" hidden="1"/>
    <row r="21833" hidden="1"/>
    <row r="21834" hidden="1"/>
    <row r="21835" hidden="1"/>
    <row r="21836" hidden="1"/>
    <row r="21837" hidden="1"/>
    <row r="21838" hidden="1"/>
    <row r="21839" hidden="1"/>
    <row r="21840" hidden="1"/>
    <row r="21841" hidden="1"/>
    <row r="21842" hidden="1"/>
    <row r="21843" hidden="1"/>
    <row r="21844" hidden="1"/>
    <row r="21845" hidden="1"/>
    <row r="21846" hidden="1"/>
    <row r="21847" hidden="1"/>
    <row r="21848" hidden="1"/>
    <row r="21849" hidden="1"/>
    <row r="21850" hidden="1"/>
    <row r="21851" hidden="1"/>
    <row r="21852" hidden="1"/>
    <row r="21853" hidden="1"/>
    <row r="21854" hidden="1"/>
    <row r="21855" hidden="1"/>
    <row r="21856" hidden="1"/>
    <row r="21857" hidden="1"/>
    <row r="21858" hidden="1"/>
    <row r="21859" hidden="1"/>
    <row r="21860" hidden="1"/>
    <row r="21861" hidden="1"/>
    <row r="21862" hidden="1"/>
    <row r="21863" hidden="1"/>
    <row r="21864" hidden="1"/>
    <row r="21865" hidden="1"/>
    <row r="21866" hidden="1"/>
    <row r="21867" hidden="1"/>
    <row r="21868" hidden="1"/>
    <row r="21869" hidden="1"/>
    <row r="21870" hidden="1"/>
    <row r="21871" hidden="1"/>
    <row r="21872" hidden="1"/>
    <row r="21873" hidden="1"/>
    <row r="21874" hidden="1"/>
    <row r="21875" hidden="1"/>
    <row r="21876" hidden="1"/>
    <row r="21877" hidden="1"/>
    <row r="21878" hidden="1"/>
    <row r="21879" hidden="1"/>
    <row r="21880" hidden="1"/>
    <row r="21881" hidden="1"/>
    <row r="21882" hidden="1"/>
    <row r="21883" hidden="1"/>
    <row r="21884" hidden="1"/>
    <row r="21885" hidden="1"/>
    <row r="21886" hidden="1"/>
    <row r="21887" hidden="1"/>
    <row r="21888" hidden="1"/>
    <row r="21889" hidden="1"/>
    <row r="21890" hidden="1"/>
    <row r="21891" hidden="1"/>
    <row r="21892" hidden="1"/>
    <row r="21893" hidden="1"/>
    <row r="21894" hidden="1"/>
    <row r="21895" hidden="1"/>
    <row r="21896" hidden="1"/>
    <row r="21897" hidden="1"/>
    <row r="21898" hidden="1"/>
    <row r="21899" hidden="1"/>
    <row r="21900" hidden="1"/>
    <row r="21901" hidden="1"/>
    <row r="21902" hidden="1"/>
    <row r="21903" hidden="1"/>
    <row r="21904" hidden="1"/>
    <row r="21905" hidden="1"/>
    <row r="21906" hidden="1"/>
    <row r="21907" hidden="1"/>
    <row r="21908" hidden="1"/>
    <row r="21909" hidden="1"/>
    <row r="21910" hidden="1"/>
    <row r="21911" hidden="1"/>
    <row r="21912" hidden="1"/>
    <row r="21913" hidden="1"/>
    <row r="21914" hidden="1"/>
    <row r="21915" hidden="1"/>
    <row r="21916" hidden="1"/>
    <row r="21917" hidden="1"/>
    <row r="21918" hidden="1"/>
    <row r="21919" hidden="1"/>
    <row r="21920" hidden="1"/>
    <row r="21921" hidden="1"/>
    <row r="21922" hidden="1"/>
    <row r="21923" hidden="1"/>
    <row r="21924" hidden="1"/>
    <row r="21925" hidden="1"/>
    <row r="21926" hidden="1"/>
    <row r="21927" hidden="1"/>
    <row r="21928" hidden="1"/>
    <row r="21929" hidden="1"/>
    <row r="21930" hidden="1"/>
    <row r="21931" hidden="1"/>
    <row r="21932" hidden="1"/>
    <row r="21933" hidden="1"/>
    <row r="21934" hidden="1"/>
    <row r="21935" hidden="1"/>
    <row r="21936" hidden="1"/>
    <row r="21937" hidden="1"/>
    <row r="21938" hidden="1"/>
    <row r="21939" hidden="1"/>
    <row r="21940" hidden="1"/>
    <row r="21941" hidden="1"/>
    <row r="21942" hidden="1"/>
    <row r="21943" hidden="1"/>
    <row r="21944" hidden="1"/>
    <row r="21945" hidden="1"/>
    <row r="21946" hidden="1"/>
    <row r="21947" hidden="1"/>
    <row r="21948" hidden="1"/>
    <row r="21949" hidden="1"/>
    <row r="21950" hidden="1"/>
    <row r="21951" hidden="1"/>
    <row r="21952" hidden="1"/>
    <row r="21953" hidden="1"/>
    <row r="21954" hidden="1"/>
    <row r="21955" hidden="1"/>
    <row r="21956" hidden="1"/>
    <row r="21957" hidden="1"/>
    <row r="21958" hidden="1"/>
    <row r="21959" hidden="1"/>
    <row r="21960" hidden="1"/>
    <row r="21961" hidden="1"/>
    <row r="21962" hidden="1"/>
    <row r="21963" hidden="1"/>
    <row r="21964" hidden="1"/>
    <row r="21965" hidden="1"/>
    <row r="21966" hidden="1"/>
    <row r="21967" hidden="1"/>
    <row r="21968" hidden="1"/>
    <row r="21969" hidden="1"/>
    <row r="21970" hidden="1"/>
    <row r="21971" hidden="1"/>
    <row r="21972" hidden="1"/>
    <row r="21973" hidden="1"/>
    <row r="21974" hidden="1"/>
    <row r="21975" hidden="1"/>
    <row r="21976" hidden="1"/>
    <row r="21977" hidden="1"/>
    <row r="21978" hidden="1"/>
    <row r="21979" hidden="1"/>
    <row r="21980" hidden="1"/>
    <row r="21981" hidden="1"/>
    <row r="21982" hidden="1"/>
    <row r="21983" hidden="1"/>
    <row r="21984" hidden="1"/>
    <row r="21985" hidden="1"/>
    <row r="21986" hidden="1"/>
    <row r="21987" hidden="1"/>
    <row r="21988" hidden="1"/>
    <row r="21989" hidden="1"/>
    <row r="21990" hidden="1"/>
    <row r="21991" hidden="1"/>
    <row r="21992" hidden="1"/>
    <row r="21993" hidden="1"/>
    <row r="21994" hidden="1"/>
    <row r="21995" hidden="1"/>
    <row r="21996" hidden="1"/>
    <row r="21997" hidden="1"/>
    <row r="21998" hidden="1"/>
    <row r="21999" hidden="1"/>
    <row r="22000" hidden="1"/>
    <row r="22001" hidden="1"/>
    <row r="22002" hidden="1"/>
    <row r="22003" hidden="1"/>
    <row r="22004" hidden="1"/>
    <row r="22005" hidden="1"/>
    <row r="22006" hidden="1"/>
    <row r="22007" hidden="1"/>
    <row r="22008" hidden="1"/>
    <row r="22009" hidden="1"/>
    <row r="22010" hidden="1"/>
    <row r="22011" hidden="1"/>
    <row r="22012" hidden="1"/>
    <row r="22013" hidden="1"/>
    <row r="22014" hidden="1"/>
    <row r="22015" hidden="1"/>
    <row r="22016" hidden="1"/>
    <row r="22017" hidden="1"/>
    <row r="22018" hidden="1"/>
    <row r="22019" hidden="1"/>
    <row r="22020" hidden="1"/>
    <row r="22021" hidden="1"/>
    <row r="22022" hidden="1"/>
    <row r="22023" hidden="1"/>
    <row r="22024" hidden="1"/>
    <row r="22025" hidden="1"/>
    <row r="22026" hidden="1"/>
    <row r="22027" hidden="1"/>
    <row r="22028" hidden="1"/>
    <row r="22029" hidden="1"/>
    <row r="22030" hidden="1"/>
    <row r="22031" hidden="1"/>
    <row r="22032" hidden="1"/>
    <row r="22033" hidden="1"/>
    <row r="22034" hidden="1"/>
    <row r="22035" hidden="1"/>
    <row r="22036" hidden="1"/>
    <row r="22037" hidden="1"/>
    <row r="22038" hidden="1"/>
    <row r="22039" hidden="1"/>
    <row r="22040" hidden="1"/>
    <row r="22041" hidden="1"/>
    <row r="22042" hidden="1"/>
    <row r="22043" hidden="1"/>
    <row r="22044" hidden="1"/>
    <row r="22045" hidden="1"/>
    <row r="22046" hidden="1"/>
    <row r="22047" hidden="1"/>
    <row r="22048" hidden="1"/>
    <row r="22049" hidden="1"/>
    <row r="22050" hidden="1"/>
    <row r="22051" hidden="1"/>
    <row r="22052" hidden="1"/>
    <row r="22053" hidden="1"/>
    <row r="22054" hidden="1"/>
    <row r="22055" hidden="1"/>
    <row r="22056" hidden="1"/>
    <row r="22057" hidden="1"/>
    <row r="22058" hidden="1"/>
    <row r="22059" hidden="1"/>
    <row r="22060" hidden="1"/>
    <row r="22061" hidden="1"/>
    <row r="22062" hidden="1"/>
    <row r="22063" hidden="1"/>
    <row r="22064" hidden="1"/>
    <row r="22065" hidden="1"/>
    <row r="22066" hidden="1"/>
    <row r="22067" hidden="1"/>
    <row r="22068" hidden="1"/>
    <row r="22069" hidden="1"/>
    <row r="22070" hidden="1"/>
    <row r="22071" hidden="1"/>
    <row r="22072" hidden="1"/>
    <row r="22073" hidden="1"/>
    <row r="22074" hidden="1"/>
    <row r="22075" hidden="1"/>
    <row r="22076" hidden="1"/>
    <row r="22077" hidden="1"/>
    <row r="22078" hidden="1"/>
    <row r="22079" hidden="1"/>
    <row r="22080" hidden="1"/>
    <row r="22081" hidden="1"/>
    <row r="22082" hidden="1"/>
    <row r="22083" hidden="1"/>
    <row r="22084" hidden="1"/>
    <row r="22085" hidden="1"/>
    <row r="22086" hidden="1"/>
    <row r="22087" hidden="1"/>
    <row r="22088" hidden="1"/>
    <row r="22089" hidden="1"/>
    <row r="22090" hidden="1"/>
    <row r="22091" hidden="1"/>
    <row r="22092" hidden="1"/>
    <row r="22093" hidden="1"/>
    <row r="22094" hidden="1"/>
    <row r="22095" hidden="1"/>
    <row r="22096" hidden="1"/>
    <row r="22097" hidden="1"/>
    <row r="22098" hidden="1"/>
    <row r="22099" hidden="1"/>
    <row r="22100" hidden="1"/>
    <row r="22101" hidden="1"/>
    <row r="22102" hidden="1"/>
    <row r="22103" hidden="1"/>
    <row r="22104" hidden="1"/>
    <row r="22105" hidden="1"/>
    <row r="22106" hidden="1"/>
    <row r="22107" hidden="1"/>
    <row r="22108" hidden="1"/>
    <row r="22109" hidden="1"/>
    <row r="22110" hidden="1"/>
    <row r="22111" hidden="1"/>
    <row r="22112" hidden="1"/>
    <row r="22113" hidden="1"/>
    <row r="22114" hidden="1"/>
    <row r="22115" hidden="1"/>
    <row r="22116" hidden="1"/>
    <row r="22117" hidden="1"/>
    <row r="22118" hidden="1"/>
    <row r="22119" hidden="1"/>
    <row r="22120" hidden="1"/>
    <row r="22121" hidden="1"/>
    <row r="22122" hidden="1"/>
    <row r="22123" hidden="1"/>
    <row r="22124" hidden="1"/>
    <row r="22125" hidden="1"/>
    <row r="22126" hidden="1"/>
    <row r="22127" hidden="1"/>
    <row r="22128" hidden="1"/>
    <row r="22129" hidden="1"/>
    <row r="22130" hidden="1"/>
    <row r="22131" hidden="1"/>
    <row r="22132" hidden="1"/>
    <row r="22133" hidden="1"/>
    <row r="22134" hidden="1"/>
    <row r="22135" hidden="1"/>
    <row r="22136" hidden="1"/>
    <row r="22137" hidden="1"/>
    <row r="22138" hidden="1"/>
    <row r="22139" hidden="1"/>
    <row r="22140" hidden="1"/>
    <row r="22141" hidden="1"/>
    <row r="22142" hidden="1"/>
    <row r="22143" hidden="1"/>
    <row r="22144" hidden="1"/>
    <row r="22145" hidden="1"/>
    <row r="22146" hidden="1"/>
    <row r="22147" hidden="1"/>
    <row r="22148" hidden="1"/>
    <row r="22149" hidden="1"/>
    <row r="22150" hidden="1"/>
    <row r="22151" hidden="1"/>
    <row r="22152" hidden="1"/>
    <row r="22153" hidden="1"/>
    <row r="22154" hidden="1"/>
    <row r="22155" hidden="1"/>
    <row r="22156" hidden="1"/>
    <row r="22157" hidden="1"/>
    <row r="22158" hidden="1"/>
    <row r="22159" hidden="1"/>
    <row r="22160" hidden="1"/>
    <row r="22161" hidden="1"/>
    <row r="22162" hidden="1"/>
    <row r="22163" hidden="1"/>
    <row r="22164" hidden="1"/>
    <row r="22165" hidden="1"/>
    <row r="22166" hidden="1"/>
    <row r="22167" hidden="1"/>
    <row r="22168" hidden="1"/>
    <row r="22169" hidden="1"/>
    <row r="22170" hidden="1"/>
    <row r="22171" hidden="1"/>
    <row r="22172" hidden="1"/>
    <row r="22173" hidden="1"/>
    <row r="22174" hidden="1"/>
    <row r="22175" hidden="1"/>
    <row r="22176" hidden="1"/>
    <row r="22177" hidden="1"/>
    <row r="22178" hidden="1"/>
    <row r="22179" hidden="1"/>
    <row r="22180" hidden="1"/>
    <row r="22181" hidden="1"/>
    <row r="22182" hidden="1"/>
    <row r="22183" hidden="1"/>
    <row r="22184" hidden="1"/>
    <row r="22185" hidden="1"/>
    <row r="22186" hidden="1"/>
    <row r="22187" hidden="1"/>
    <row r="22188" hidden="1"/>
    <row r="22189" hidden="1"/>
    <row r="22190" hidden="1"/>
    <row r="22191" hidden="1"/>
    <row r="22192" hidden="1"/>
    <row r="22193" hidden="1"/>
    <row r="22194" hidden="1"/>
    <row r="22195" hidden="1"/>
    <row r="22196" hidden="1"/>
    <row r="22197" hidden="1"/>
    <row r="22198" hidden="1"/>
    <row r="22199" hidden="1"/>
    <row r="22200" hidden="1"/>
    <row r="22201" hidden="1"/>
    <row r="22202" hidden="1"/>
    <row r="22203" hidden="1"/>
    <row r="22204" hidden="1"/>
    <row r="22205" hidden="1"/>
    <row r="22206" hidden="1"/>
    <row r="22207" hidden="1"/>
    <row r="22208" hidden="1"/>
    <row r="22209" hidden="1"/>
    <row r="22210" hidden="1"/>
    <row r="22211" hidden="1"/>
    <row r="22212" hidden="1"/>
    <row r="22213" hidden="1"/>
    <row r="22214" hidden="1"/>
    <row r="22215" hidden="1"/>
    <row r="22216" hidden="1"/>
    <row r="22217" hidden="1"/>
    <row r="22218" hidden="1"/>
    <row r="22219" hidden="1"/>
    <row r="22220" hidden="1"/>
    <row r="22221" hidden="1"/>
    <row r="22222" hidden="1"/>
    <row r="22223" hidden="1"/>
    <row r="22224" hidden="1"/>
    <row r="22225" hidden="1"/>
    <row r="22226" hidden="1"/>
    <row r="22227" hidden="1"/>
    <row r="22228" hidden="1"/>
    <row r="22229" hidden="1"/>
    <row r="22230" hidden="1"/>
    <row r="22231" hidden="1"/>
    <row r="22232" hidden="1"/>
    <row r="22233" hidden="1"/>
    <row r="22234" hidden="1"/>
    <row r="22235" hidden="1"/>
    <row r="22236" hidden="1"/>
    <row r="22237" hidden="1"/>
    <row r="22238" hidden="1"/>
    <row r="22239" hidden="1"/>
    <row r="22240" hidden="1"/>
    <row r="22241" hidden="1"/>
    <row r="22242" hidden="1"/>
    <row r="22243" hidden="1"/>
    <row r="22244" hidden="1"/>
    <row r="22245" hidden="1"/>
    <row r="22246" hidden="1"/>
    <row r="22247" hidden="1"/>
    <row r="22248" hidden="1"/>
    <row r="22249" hidden="1"/>
    <row r="22250" hidden="1"/>
    <row r="22251" hidden="1"/>
    <row r="22252" hidden="1"/>
    <row r="22253" hidden="1"/>
    <row r="22254" hidden="1"/>
    <row r="22255" hidden="1"/>
    <row r="22256" hidden="1"/>
    <row r="22257" hidden="1"/>
    <row r="22258" hidden="1"/>
    <row r="22259" hidden="1"/>
    <row r="22260" hidden="1"/>
    <row r="22261" hidden="1"/>
    <row r="22262" hidden="1"/>
    <row r="22263" hidden="1"/>
    <row r="22264" hidden="1"/>
    <row r="22265" hidden="1"/>
    <row r="22266" hidden="1"/>
    <row r="22267" hidden="1"/>
    <row r="22268" hidden="1"/>
    <row r="22269" hidden="1"/>
    <row r="22270" hidden="1"/>
    <row r="22271" hidden="1"/>
    <row r="22272" hidden="1"/>
    <row r="22273" hidden="1"/>
    <row r="22274" hidden="1"/>
    <row r="22275" hidden="1"/>
    <row r="22276" hidden="1"/>
    <row r="22277" hidden="1"/>
    <row r="22278" hidden="1"/>
    <row r="22279" hidden="1"/>
    <row r="22280" hidden="1"/>
    <row r="22281" hidden="1"/>
    <row r="22282" hidden="1"/>
    <row r="22283" hidden="1"/>
    <row r="22284" hidden="1"/>
    <row r="22285" hidden="1"/>
    <row r="22286" hidden="1"/>
    <row r="22287" hidden="1"/>
    <row r="22288" hidden="1"/>
    <row r="22289" hidden="1"/>
    <row r="22290" hidden="1"/>
    <row r="22291" hidden="1"/>
    <row r="22292" hidden="1"/>
    <row r="22293" hidden="1"/>
    <row r="22294" hidden="1"/>
    <row r="22295" hidden="1"/>
    <row r="22296" hidden="1"/>
    <row r="22297" hidden="1"/>
    <row r="22298" hidden="1"/>
    <row r="22299" hidden="1"/>
    <row r="22300" hidden="1"/>
    <row r="22301" hidden="1"/>
    <row r="22302" hidden="1"/>
    <row r="22303" hidden="1"/>
    <row r="22304" hidden="1"/>
    <row r="22305" hidden="1"/>
    <row r="22306" hidden="1"/>
    <row r="22307" hidden="1"/>
    <row r="22308" hidden="1"/>
    <row r="22309" hidden="1"/>
    <row r="22310" hidden="1"/>
    <row r="22311" hidden="1"/>
    <row r="22312" hidden="1"/>
    <row r="22313" hidden="1"/>
    <row r="22314" hidden="1"/>
    <row r="22315" hidden="1"/>
    <row r="22316" hidden="1"/>
    <row r="22317" hidden="1"/>
    <row r="22318" hidden="1"/>
    <row r="22319" hidden="1"/>
    <row r="22320" hidden="1"/>
    <row r="22321" hidden="1"/>
    <row r="22322" hidden="1"/>
    <row r="22323" hidden="1"/>
    <row r="22324" hidden="1"/>
    <row r="22325" hidden="1"/>
    <row r="22326" hidden="1"/>
    <row r="22327" hidden="1"/>
    <row r="22328" hidden="1"/>
    <row r="22329" hidden="1"/>
    <row r="22330" hidden="1"/>
    <row r="22331" hidden="1"/>
    <row r="22332" hidden="1"/>
    <row r="22333" hidden="1"/>
    <row r="22334" hidden="1"/>
    <row r="22335" hidden="1"/>
    <row r="22336" hidden="1"/>
    <row r="22337" hidden="1"/>
    <row r="22338" hidden="1"/>
    <row r="22339" hidden="1"/>
    <row r="22340" hidden="1"/>
    <row r="22341" hidden="1"/>
    <row r="22342" hidden="1"/>
    <row r="22343" hidden="1"/>
    <row r="22344" hidden="1"/>
    <row r="22345" hidden="1"/>
    <row r="22346" hidden="1"/>
    <row r="22347" hidden="1"/>
    <row r="22348" hidden="1"/>
    <row r="22349" hidden="1"/>
    <row r="22350" hidden="1"/>
    <row r="22351" hidden="1"/>
    <row r="22352" hidden="1"/>
    <row r="22353" hidden="1"/>
    <row r="22354" hidden="1"/>
    <row r="22355" hidden="1"/>
    <row r="22356" hidden="1"/>
    <row r="22357" hidden="1"/>
    <row r="22358" hidden="1"/>
    <row r="22359" hidden="1"/>
    <row r="22360" hidden="1"/>
    <row r="22361" hidden="1"/>
    <row r="22362" hidden="1"/>
    <row r="22363" hidden="1"/>
    <row r="22364" hidden="1"/>
    <row r="22365" hidden="1"/>
    <row r="22366" hidden="1"/>
    <row r="22367" hidden="1"/>
    <row r="22368" hidden="1"/>
    <row r="22369" hidden="1"/>
    <row r="22370" hidden="1"/>
    <row r="22371" hidden="1"/>
    <row r="22372" hidden="1"/>
    <row r="22373" hidden="1"/>
    <row r="22374" hidden="1"/>
    <row r="22375" hidden="1"/>
    <row r="22376" hidden="1"/>
    <row r="22377" hidden="1"/>
    <row r="22378" hidden="1"/>
    <row r="22379" hidden="1"/>
    <row r="22380" hidden="1"/>
    <row r="22381" hidden="1"/>
    <row r="22382" hidden="1"/>
    <row r="22383" hidden="1"/>
    <row r="22384" hidden="1"/>
    <row r="22385" hidden="1"/>
    <row r="22386" hidden="1"/>
    <row r="22387" hidden="1"/>
    <row r="22388" hidden="1"/>
    <row r="22389" hidden="1"/>
    <row r="22390" hidden="1"/>
    <row r="22391" hidden="1"/>
    <row r="22392" hidden="1"/>
    <row r="22393" hidden="1"/>
    <row r="22394" hidden="1"/>
    <row r="22395" hidden="1"/>
    <row r="22396" hidden="1"/>
    <row r="22397" hidden="1"/>
    <row r="22398" hidden="1"/>
    <row r="22399" hidden="1"/>
    <row r="22400" hidden="1"/>
    <row r="22401" hidden="1"/>
    <row r="22402" hidden="1"/>
    <row r="22403" hidden="1"/>
    <row r="22404" hidden="1"/>
    <row r="22405" hidden="1"/>
    <row r="22406" hidden="1"/>
    <row r="22407" hidden="1"/>
    <row r="22408" hidden="1"/>
    <row r="22409" hidden="1"/>
    <row r="22410" hidden="1"/>
    <row r="22411" hidden="1"/>
    <row r="22412" hidden="1"/>
    <row r="22413" hidden="1"/>
    <row r="22414" hidden="1"/>
    <row r="22415" hidden="1"/>
    <row r="22416" hidden="1"/>
    <row r="22417" hidden="1"/>
    <row r="22418" hidden="1"/>
    <row r="22419" hidden="1"/>
    <row r="22420" hidden="1"/>
    <row r="22421" hidden="1"/>
    <row r="22422" hidden="1"/>
    <row r="22423" hidden="1"/>
    <row r="22424" hidden="1"/>
    <row r="22425" hidden="1"/>
    <row r="22426" hidden="1"/>
    <row r="22427" hidden="1"/>
    <row r="22428" hidden="1"/>
    <row r="22429" hidden="1"/>
    <row r="22430" hidden="1"/>
    <row r="22431" hidden="1"/>
    <row r="22432" hidden="1"/>
    <row r="22433" hidden="1"/>
    <row r="22434" hidden="1"/>
    <row r="22435" hidden="1"/>
    <row r="22436" hidden="1"/>
    <row r="22437" hidden="1"/>
    <row r="22438" hidden="1"/>
    <row r="22439" hidden="1"/>
    <row r="22440" hidden="1"/>
    <row r="22441" hidden="1"/>
    <row r="22442" hidden="1"/>
    <row r="22443" hidden="1"/>
    <row r="22444" hidden="1"/>
    <row r="22445" hidden="1"/>
    <row r="22446" hidden="1"/>
    <row r="22447" hidden="1"/>
    <row r="22448" hidden="1"/>
    <row r="22449" hidden="1"/>
    <row r="22450" hidden="1"/>
    <row r="22451" hidden="1"/>
    <row r="22452" hidden="1"/>
    <row r="22453" hidden="1"/>
    <row r="22454" hidden="1"/>
    <row r="22455" hidden="1"/>
    <row r="22456" hidden="1"/>
    <row r="22457" hidden="1"/>
    <row r="22458" hidden="1"/>
    <row r="22459" hidden="1"/>
    <row r="22460" hidden="1"/>
    <row r="22461" hidden="1"/>
    <row r="22462" hidden="1"/>
    <row r="22463" hidden="1"/>
    <row r="22464" hidden="1"/>
    <row r="22465" hidden="1"/>
    <row r="22466" hidden="1"/>
    <row r="22467" hidden="1"/>
    <row r="22468" hidden="1"/>
    <row r="22469" hidden="1"/>
    <row r="22470" hidden="1"/>
    <row r="22471" hidden="1"/>
    <row r="22472" hidden="1"/>
    <row r="22473" hidden="1"/>
    <row r="22474" hidden="1"/>
    <row r="22475" hidden="1"/>
    <row r="22476" hidden="1"/>
    <row r="22477" hidden="1"/>
    <row r="22478" hidden="1"/>
    <row r="22479" hidden="1"/>
    <row r="22480" hidden="1"/>
    <row r="22481" hidden="1"/>
    <row r="22482" hidden="1"/>
    <row r="22483" hidden="1"/>
    <row r="22484" hidden="1"/>
    <row r="22485" hidden="1"/>
    <row r="22486" hidden="1"/>
    <row r="22487" hidden="1"/>
    <row r="22488" hidden="1"/>
    <row r="22489" hidden="1"/>
    <row r="22490" hidden="1"/>
    <row r="22491" hidden="1"/>
    <row r="22492" hidden="1"/>
    <row r="22493" hidden="1"/>
    <row r="22494" hidden="1"/>
    <row r="22495" hidden="1"/>
    <row r="22496" hidden="1"/>
    <row r="22497" hidden="1"/>
    <row r="22498" hidden="1"/>
    <row r="22499" hidden="1"/>
    <row r="22500" hidden="1"/>
    <row r="22501" hidden="1"/>
    <row r="22502" hidden="1"/>
    <row r="22503" hidden="1"/>
    <row r="22504" hidden="1"/>
    <row r="22505" hidden="1"/>
    <row r="22506" hidden="1"/>
    <row r="22507" hidden="1"/>
    <row r="22508" hidden="1"/>
    <row r="22509" hidden="1"/>
    <row r="22510" hidden="1"/>
    <row r="22511" hidden="1"/>
    <row r="22512" hidden="1"/>
    <row r="22513" hidden="1"/>
    <row r="22514" hidden="1"/>
    <row r="22515" hidden="1"/>
    <row r="22516" hidden="1"/>
    <row r="22517" hidden="1"/>
    <row r="22518" hidden="1"/>
    <row r="22519" hidden="1"/>
    <row r="22520" hidden="1"/>
    <row r="22521" hidden="1"/>
    <row r="22522" hidden="1"/>
    <row r="22523" hidden="1"/>
    <row r="22524" hidden="1"/>
    <row r="22525" hidden="1"/>
    <row r="22526" hidden="1"/>
    <row r="22527" hidden="1"/>
    <row r="22528" hidden="1"/>
    <row r="22529" hidden="1"/>
    <row r="22530" hidden="1"/>
    <row r="22531" hidden="1"/>
    <row r="22532" hidden="1"/>
    <row r="22533" hidden="1"/>
    <row r="22534" hidden="1"/>
    <row r="22535" hidden="1"/>
    <row r="22536" hidden="1"/>
    <row r="22537" hidden="1"/>
    <row r="22538" hidden="1"/>
    <row r="22539" hidden="1"/>
    <row r="22540" hidden="1"/>
    <row r="22541" hidden="1"/>
    <row r="22542" hidden="1"/>
    <row r="22543" hidden="1"/>
    <row r="22544" hidden="1"/>
    <row r="22545" hidden="1"/>
    <row r="22546" hidden="1"/>
    <row r="22547" hidden="1"/>
    <row r="22548" hidden="1"/>
    <row r="22549" hidden="1"/>
    <row r="22550" hidden="1"/>
    <row r="22551" hidden="1"/>
    <row r="22552" hidden="1"/>
    <row r="22553" hidden="1"/>
    <row r="22554" hidden="1"/>
    <row r="22555" hidden="1"/>
    <row r="22556" hidden="1"/>
    <row r="22557" hidden="1"/>
    <row r="22558" hidden="1"/>
    <row r="22559" hidden="1"/>
    <row r="22560" hidden="1"/>
    <row r="22561" hidden="1"/>
    <row r="22562" hidden="1"/>
    <row r="22563" hidden="1"/>
    <row r="22564" hidden="1"/>
    <row r="22565" hidden="1"/>
    <row r="22566" hidden="1"/>
    <row r="22567" hidden="1"/>
    <row r="22568" hidden="1"/>
    <row r="22569" hidden="1"/>
    <row r="22570" hidden="1"/>
    <row r="22571" hidden="1"/>
    <row r="22572" hidden="1"/>
    <row r="22573" hidden="1"/>
    <row r="22574" hidden="1"/>
    <row r="22575" hidden="1"/>
    <row r="22576" hidden="1"/>
    <row r="22577" hidden="1"/>
    <row r="22578" hidden="1"/>
    <row r="22579" hidden="1"/>
    <row r="22580" hidden="1"/>
    <row r="22581" hidden="1"/>
    <row r="22582" hidden="1"/>
    <row r="22583" hidden="1"/>
    <row r="22584" hidden="1"/>
    <row r="22585" hidden="1"/>
    <row r="22586" hidden="1"/>
    <row r="22587" hidden="1"/>
    <row r="22588" hidden="1"/>
    <row r="22589" hidden="1"/>
    <row r="22590" hidden="1"/>
    <row r="22591" hidden="1"/>
    <row r="22592" hidden="1"/>
    <row r="22593" hidden="1"/>
    <row r="22594" hidden="1"/>
    <row r="22595" hidden="1"/>
    <row r="22596" hidden="1"/>
    <row r="22597" hidden="1"/>
    <row r="22598" hidden="1"/>
    <row r="22599" hidden="1"/>
    <row r="22600" hidden="1"/>
    <row r="22601" hidden="1"/>
    <row r="22602" hidden="1"/>
    <row r="22603" hidden="1"/>
    <row r="22604" hidden="1"/>
    <row r="22605" hidden="1"/>
    <row r="22606" hidden="1"/>
    <row r="22607" hidden="1"/>
    <row r="22608" hidden="1"/>
    <row r="22609" hidden="1"/>
    <row r="22610" hidden="1"/>
    <row r="22611" hidden="1"/>
    <row r="22612" hidden="1"/>
    <row r="22613" hidden="1"/>
    <row r="22614" hidden="1"/>
    <row r="22615" hidden="1"/>
    <row r="22616" hidden="1"/>
    <row r="22617" hidden="1"/>
    <row r="22618" hidden="1"/>
    <row r="22619" hidden="1"/>
    <row r="22620" hidden="1"/>
    <row r="22621" hidden="1"/>
    <row r="22622" hidden="1"/>
    <row r="22623" hidden="1"/>
    <row r="22624" hidden="1"/>
    <row r="22625" hidden="1"/>
    <row r="22626" hidden="1"/>
    <row r="22627" hidden="1"/>
    <row r="22628" hidden="1"/>
    <row r="22629" hidden="1"/>
    <row r="22630" hidden="1"/>
    <row r="22631" hidden="1"/>
    <row r="22632" hidden="1"/>
    <row r="22633" hidden="1"/>
    <row r="22634" hidden="1"/>
    <row r="22635" hidden="1"/>
    <row r="22636" hidden="1"/>
    <row r="22637" hidden="1"/>
    <row r="22638" hidden="1"/>
    <row r="22639" hidden="1"/>
    <row r="22640" hidden="1"/>
    <row r="22641" hidden="1"/>
    <row r="22642" hidden="1"/>
    <row r="22643" hidden="1"/>
    <row r="22644" hidden="1"/>
    <row r="22645" hidden="1"/>
    <row r="22646" hidden="1"/>
    <row r="22647" hidden="1"/>
    <row r="22648" hidden="1"/>
    <row r="22649" hidden="1"/>
    <row r="22650" hidden="1"/>
    <row r="22651" hidden="1"/>
    <row r="22652" hidden="1"/>
    <row r="22653" hidden="1"/>
    <row r="22654" hidden="1"/>
    <row r="22655" hidden="1"/>
    <row r="22656" hidden="1"/>
    <row r="22657" hidden="1"/>
    <row r="22658" hidden="1"/>
    <row r="22659" hidden="1"/>
    <row r="22660" hidden="1"/>
    <row r="22661" hidden="1"/>
    <row r="22662" hidden="1"/>
    <row r="22663" hidden="1"/>
    <row r="22664" hidden="1"/>
    <row r="22665" hidden="1"/>
    <row r="22666" hidden="1"/>
    <row r="22667" hidden="1"/>
    <row r="22668" hidden="1"/>
    <row r="22669" hidden="1"/>
    <row r="22670" hidden="1"/>
    <row r="22671" hidden="1"/>
    <row r="22672" hidden="1"/>
    <row r="22673" hidden="1"/>
    <row r="22674" hidden="1"/>
    <row r="22675" hidden="1"/>
    <row r="22676" hidden="1"/>
    <row r="22677" hidden="1"/>
    <row r="22678" hidden="1"/>
    <row r="22679" hidden="1"/>
    <row r="22680" hidden="1"/>
    <row r="22681" hidden="1"/>
    <row r="22682" hidden="1"/>
    <row r="22683" hidden="1"/>
    <row r="22684" hidden="1"/>
    <row r="22685" hidden="1"/>
    <row r="22686" hidden="1"/>
    <row r="22687" hidden="1"/>
    <row r="22688" hidden="1"/>
    <row r="22689" hidden="1"/>
    <row r="22690" hidden="1"/>
    <row r="22691" hidden="1"/>
    <row r="22692" hidden="1"/>
    <row r="22693" hidden="1"/>
    <row r="22694" hidden="1"/>
    <row r="22695" hidden="1"/>
    <row r="22696" hidden="1"/>
    <row r="22697" hidden="1"/>
    <row r="22698" hidden="1"/>
    <row r="22699" hidden="1"/>
    <row r="22700" hidden="1"/>
    <row r="22701" hidden="1"/>
    <row r="22702" hidden="1"/>
    <row r="22703" hidden="1"/>
    <row r="22704" hidden="1"/>
    <row r="22705" hidden="1"/>
    <row r="22706" hidden="1"/>
    <row r="22707" hidden="1"/>
    <row r="22708" hidden="1"/>
    <row r="22709" hidden="1"/>
    <row r="22710" hidden="1"/>
    <row r="22711" hidden="1"/>
    <row r="22712" hidden="1"/>
    <row r="22713" hidden="1"/>
    <row r="22714" hidden="1"/>
    <row r="22715" hidden="1"/>
    <row r="22716" hidden="1"/>
    <row r="22717" hidden="1"/>
    <row r="22718" hidden="1"/>
    <row r="22719" hidden="1"/>
    <row r="22720" hidden="1"/>
    <row r="22721" hidden="1"/>
    <row r="22722" hidden="1"/>
    <row r="22723" hidden="1"/>
    <row r="22724" hidden="1"/>
    <row r="22725" hidden="1"/>
    <row r="22726" hidden="1"/>
    <row r="22727" hidden="1"/>
    <row r="22728" hidden="1"/>
    <row r="22729" hidden="1"/>
    <row r="22730" hidden="1"/>
    <row r="22731" hidden="1"/>
    <row r="22732" hidden="1"/>
    <row r="22733" hidden="1"/>
    <row r="22734" hidden="1"/>
    <row r="22735" hidden="1"/>
    <row r="22736" hidden="1"/>
    <row r="22737" hidden="1"/>
    <row r="22738" hidden="1"/>
    <row r="22739" hidden="1"/>
    <row r="22740" hidden="1"/>
    <row r="22741" hidden="1"/>
    <row r="22742" hidden="1"/>
    <row r="22743" hidden="1"/>
    <row r="22744" hidden="1"/>
    <row r="22745" hidden="1"/>
    <row r="22746" hidden="1"/>
    <row r="22747" hidden="1"/>
    <row r="22748" hidden="1"/>
    <row r="22749" hidden="1"/>
    <row r="22750" hidden="1"/>
    <row r="22751" hidden="1"/>
    <row r="22752" hidden="1"/>
    <row r="22753" hidden="1"/>
    <row r="22754" hidden="1"/>
    <row r="22755" hidden="1"/>
    <row r="22756" hidden="1"/>
    <row r="22757" hidden="1"/>
    <row r="22758" hidden="1"/>
    <row r="22759" hidden="1"/>
    <row r="22760" hidden="1"/>
    <row r="22761" hidden="1"/>
    <row r="22762" hidden="1"/>
    <row r="22763" hidden="1"/>
    <row r="22764" hidden="1"/>
    <row r="22765" hidden="1"/>
    <row r="22766" hidden="1"/>
    <row r="22767" hidden="1"/>
    <row r="22768" hidden="1"/>
    <row r="22769" hidden="1"/>
    <row r="22770" hidden="1"/>
    <row r="22771" hidden="1"/>
    <row r="22772" hidden="1"/>
    <row r="22773" hidden="1"/>
    <row r="22774" hidden="1"/>
    <row r="22775" hidden="1"/>
    <row r="22776" hidden="1"/>
    <row r="22777" hidden="1"/>
    <row r="22778" hidden="1"/>
    <row r="22779" hidden="1"/>
    <row r="22780" hidden="1"/>
    <row r="22781" hidden="1"/>
    <row r="22782" hidden="1"/>
    <row r="22783" hidden="1"/>
    <row r="22784" hidden="1"/>
    <row r="22785" hidden="1"/>
    <row r="22786" hidden="1"/>
    <row r="22787" hidden="1"/>
    <row r="22788" hidden="1"/>
    <row r="22789" hidden="1"/>
    <row r="22790" hidden="1"/>
    <row r="22791" hidden="1"/>
    <row r="22792" hidden="1"/>
    <row r="22793" hidden="1"/>
    <row r="22794" hidden="1"/>
    <row r="22795" hidden="1"/>
    <row r="22796" hidden="1"/>
    <row r="22797" hidden="1"/>
    <row r="22798" hidden="1"/>
    <row r="22799" hidden="1"/>
    <row r="22800" hidden="1"/>
    <row r="22801" hidden="1"/>
    <row r="22802" hidden="1"/>
    <row r="22803" hidden="1"/>
    <row r="22804" hidden="1"/>
    <row r="22805" hidden="1"/>
    <row r="22806" hidden="1"/>
    <row r="22807" hidden="1"/>
    <row r="22808" hidden="1"/>
    <row r="22809" hidden="1"/>
    <row r="22810" hidden="1"/>
    <row r="22811" hidden="1"/>
    <row r="22812" hidden="1"/>
    <row r="22813" hidden="1"/>
    <row r="22814" hidden="1"/>
    <row r="22815" hidden="1"/>
    <row r="22816" hidden="1"/>
    <row r="22817" hidden="1"/>
    <row r="22818" hidden="1"/>
    <row r="22819" hidden="1"/>
    <row r="22820" hidden="1"/>
    <row r="22821" hidden="1"/>
    <row r="22822" hidden="1"/>
    <row r="22823" hidden="1"/>
    <row r="22824" hidden="1"/>
    <row r="22825" hidden="1"/>
    <row r="22826" hidden="1"/>
    <row r="22827" hidden="1"/>
    <row r="22828" hidden="1"/>
    <row r="22829" hidden="1"/>
    <row r="22830" hidden="1"/>
    <row r="22831" hidden="1"/>
    <row r="22832" hidden="1"/>
    <row r="22833" hidden="1"/>
    <row r="22834" hidden="1"/>
    <row r="22835" hidden="1"/>
    <row r="22836" hidden="1"/>
    <row r="22837" hidden="1"/>
    <row r="22838" hidden="1"/>
    <row r="22839" hidden="1"/>
    <row r="22840" hidden="1"/>
    <row r="22841" hidden="1"/>
    <row r="22842" hidden="1"/>
    <row r="22843" hidden="1"/>
    <row r="22844" hidden="1"/>
    <row r="22845" hidden="1"/>
    <row r="22846" hidden="1"/>
    <row r="22847" hidden="1"/>
    <row r="22848" hidden="1"/>
    <row r="22849" hidden="1"/>
    <row r="22850" hidden="1"/>
    <row r="22851" hidden="1"/>
    <row r="22852" hidden="1"/>
    <row r="22853" hidden="1"/>
    <row r="22854" hidden="1"/>
    <row r="22855" hidden="1"/>
    <row r="22856" hidden="1"/>
    <row r="22857" hidden="1"/>
    <row r="22858" hidden="1"/>
    <row r="22859" hidden="1"/>
    <row r="22860" hidden="1"/>
    <row r="22861" hidden="1"/>
    <row r="22862" hidden="1"/>
    <row r="22863" hidden="1"/>
    <row r="22864" hidden="1"/>
    <row r="22865" hidden="1"/>
    <row r="22866" hidden="1"/>
    <row r="22867" hidden="1"/>
    <row r="22868" hidden="1"/>
    <row r="22869" hidden="1"/>
    <row r="22870" hidden="1"/>
    <row r="22871" hidden="1"/>
    <row r="22872" hidden="1"/>
    <row r="22873" hidden="1"/>
    <row r="22874" hidden="1"/>
    <row r="22875" hidden="1"/>
    <row r="22876" hidden="1"/>
    <row r="22877" hidden="1"/>
    <row r="22878" hidden="1"/>
    <row r="22879" hidden="1"/>
    <row r="22880" hidden="1"/>
    <row r="22881" hidden="1"/>
    <row r="22882" hidden="1"/>
    <row r="22883" hidden="1"/>
    <row r="22884" hidden="1"/>
    <row r="22885" hidden="1"/>
    <row r="22886" hidden="1"/>
    <row r="22887" hidden="1"/>
    <row r="22888" hidden="1"/>
    <row r="22889" hidden="1"/>
    <row r="22890" hidden="1"/>
    <row r="22891" hidden="1"/>
    <row r="22892" hidden="1"/>
    <row r="22893" hidden="1"/>
    <row r="22894" hidden="1"/>
    <row r="22895" hidden="1"/>
    <row r="22896" hidden="1"/>
    <row r="22897" hidden="1"/>
    <row r="22898" hidden="1"/>
    <row r="22899" hidden="1"/>
    <row r="22900" hidden="1"/>
    <row r="22901" hidden="1"/>
    <row r="22902" hidden="1"/>
    <row r="22903" hidden="1"/>
    <row r="22904" hidden="1"/>
    <row r="22905" hidden="1"/>
    <row r="22906" hidden="1"/>
    <row r="22907" hidden="1"/>
    <row r="22908" hidden="1"/>
    <row r="22909" hidden="1"/>
    <row r="22910" hidden="1"/>
    <row r="22911" hidden="1"/>
    <row r="22912" hidden="1"/>
    <row r="22913" hidden="1"/>
    <row r="22914" hidden="1"/>
    <row r="22915" hidden="1"/>
    <row r="22916" hidden="1"/>
    <row r="22917" hidden="1"/>
    <row r="22918" hidden="1"/>
    <row r="22919" hidden="1"/>
    <row r="22920" hidden="1"/>
    <row r="22921" hidden="1"/>
    <row r="22922" hidden="1"/>
    <row r="22923" hidden="1"/>
    <row r="22924" hidden="1"/>
    <row r="22925" hidden="1"/>
    <row r="22926" hidden="1"/>
    <row r="22927" hidden="1"/>
    <row r="22928" hidden="1"/>
    <row r="22929" hidden="1"/>
    <row r="22930" hidden="1"/>
    <row r="22931" hidden="1"/>
    <row r="22932" hidden="1"/>
    <row r="22933" hidden="1"/>
    <row r="22934" hidden="1"/>
    <row r="22935" hidden="1"/>
    <row r="22936" hidden="1"/>
    <row r="22937" hidden="1"/>
    <row r="22938" hidden="1"/>
    <row r="22939" hidden="1"/>
    <row r="22940" hidden="1"/>
    <row r="22941" hidden="1"/>
    <row r="22942" hidden="1"/>
    <row r="22943" hidden="1"/>
    <row r="22944" hidden="1"/>
    <row r="22945" hidden="1"/>
    <row r="22946" hidden="1"/>
    <row r="22947" hidden="1"/>
    <row r="22948" hidden="1"/>
    <row r="22949" hidden="1"/>
    <row r="22950" hidden="1"/>
    <row r="22951" hidden="1"/>
    <row r="22952" hidden="1"/>
    <row r="22953" hidden="1"/>
    <row r="22954" hidden="1"/>
    <row r="22955" hidden="1"/>
    <row r="22956" hidden="1"/>
    <row r="22957" hidden="1"/>
    <row r="22958" hidden="1"/>
    <row r="22959" hidden="1"/>
    <row r="22960" hidden="1"/>
    <row r="22961" hidden="1"/>
    <row r="22962" hidden="1"/>
    <row r="22963" hidden="1"/>
    <row r="22964" hidden="1"/>
    <row r="22965" hidden="1"/>
    <row r="22966" hidden="1"/>
    <row r="22967" hidden="1"/>
    <row r="22968" hidden="1"/>
    <row r="22969" hidden="1"/>
    <row r="22970" hidden="1"/>
    <row r="22971" hidden="1"/>
    <row r="22972" hidden="1"/>
    <row r="22973" hidden="1"/>
    <row r="22974" hidden="1"/>
    <row r="22975" hidden="1"/>
    <row r="22976" hidden="1"/>
    <row r="22977" hidden="1"/>
    <row r="22978" hidden="1"/>
    <row r="22979" hidden="1"/>
    <row r="22980" hidden="1"/>
    <row r="22981" hidden="1"/>
    <row r="22982" hidden="1"/>
    <row r="22983" hidden="1"/>
    <row r="22984" hidden="1"/>
    <row r="22985" hidden="1"/>
    <row r="22986" hidden="1"/>
    <row r="22987" hidden="1"/>
    <row r="22988" hidden="1"/>
    <row r="22989" hidden="1"/>
    <row r="22990" hidden="1"/>
    <row r="22991" hidden="1"/>
    <row r="22992" hidden="1"/>
    <row r="22993" hidden="1"/>
    <row r="22994" hidden="1"/>
    <row r="22995" hidden="1"/>
    <row r="22996" hidden="1"/>
    <row r="22997" hidden="1"/>
    <row r="22998" hidden="1"/>
    <row r="22999" hidden="1"/>
    <row r="23000" hidden="1"/>
    <row r="23001" hidden="1"/>
    <row r="23002" hidden="1"/>
    <row r="23003" hidden="1"/>
    <row r="23004" hidden="1"/>
    <row r="23005" hidden="1"/>
    <row r="23006" hidden="1"/>
    <row r="23007" hidden="1"/>
    <row r="23008" hidden="1"/>
    <row r="23009" hidden="1"/>
    <row r="23010" hidden="1"/>
    <row r="23011" hidden="1"/>
    <row r="23012" hidden="1"/>
    <row r="23013" hidden="1"/>
    <row r="23014" hidden="1"/>
    <row r="23015" hidden="1"/>
    <row r="23016" hidden="1"/>
    <row r="23017" hidden="1"/>
    <row r="23018" hidden="1"/>
    <row r="23019" hidden="1"/>
    <row r="23020" hidden="1"/>
    <row r="23021" hidden="1"/>
    <row r="23022" hidden="1"/>
    <row r="23023" hidden="1"/>
    <row r="23024" hidden="1"/>
    <row r="23025" hidden="1"/>
    <row r="23026" hidden="1"/>
    <row r="23027" hidden="1"/>
    <row r="23028" hidden="1"/>
    <row r="23029" hidden="1"/>
    <row r="23030" hidden="1"/>
    <row r="23031" hidden="1"/>
    <row r="23032" hidden="1"/>
    <row r="23033" hidden="1"/>
    <row r="23034" hidden="1"/>
    <row r="23035" hidden="1"/>
    <row r="23036" hidden="1"/>
    <row r="23037" hidden="1"/>
    <row r="23038" hidden="1"/>
    <row r="23039" hidden="1"/>
    <row r="23040" hidden="1"/>
    <row r="23041" hidden="1"/>
    <row r="23042" hidden="1"/>
    <row r="23043" hidden="1"/>
    <row r="23044" hidden="1"/>
    <row r="23045" hidden="1"/>
    <row r="23046" hidden="1"/>
    <row r="23047" hidden="1"/>
    <row r="23048" hidden="1"/>
    <row r="23049" hidden="1"/>
    <row r="23050" hidden="1"/>
    <row r="23051" hidden="1"/>
    <row r="23052" hidden="1"/>
    <row r="23053" hidden="1"/>
    <row r="23054" hidden="1"/>
    <row r="23055" hidden="1"/>
    <row r="23056" hidden="1"/>
    <row r="23057" hidden="1"/>
    <row r="23058" hidden="1"/>
    <row r="23059" hidden="1"/>
    <row r="23060" hidden="1"/>
    <row r="23061" hidden="1"/>
    <row r="23062" hidden="1"/>
    <row r="23063" hidden="1"/>
    <row r="23064" hidden="1"/>
    <row r="23065" hidden="1"/>
    <row r="23066" hidden="1"/>
    <row r="23067" hidden="1"/>
    <row r="23068" hidden="1"/>
    <row r="23069" hidden="1"/>
    <row r="23070" hidden="1"/>
    <row r="23071" hidden="1"/>
    <row r="23072" hidden="1"/>
    <row r="23073" hidden="1"/>
    <row r="23074" hidden="1"/>
    <row r="23075" hidden="1"/>
    <row r="23076" hidden="1"/>
    <row r="23077" hidden="1"/>
    <row r="23078" hidden="1"/>
    <row r="23079" hidden="1"/>
    <row r="23080" hidden="1"/>
    <row r="23081" hidden="1"/>
    <row r="23082" hidden="1"/>
    <row r="23083" hidden="1"/>
    <row r="23084" hidden="1"/>
    <row r="23085" hidden="1"/>
    <row r="23086" hidden="1"/>
    <row r="23087" hidden="1"/>
    <row r="23088" hidden="1"/>
    <row r="23089" hidden="1"/>
    <row r="23090" hidden="1"/>
    <row r="23091" hidden="1"/>
    <row r="23092" hidden="1"/>
    <row r="23093" hidden="1"/>
    <row r="23094" hidden="1"/>
    <row r="23095" hidden="1"/>
    <row r="23096" hidden="1"/>
    <row r="23097" hidden="1"/>
    <row r="23098" hidden="1"/>
    <row r="23099" hidden="1"/>
    <row r="23100" hidden="1"/>
    <row r="23101" hidden="1"/>
    <row r="23102" hidden="1"/>
    <row r="23103" hidden="1"/>
    <row r="23104" hidden="1"/>
    <row r="23105" hidden="1"/>
    <row r="23106" hidden="1"/>
    <row r="23107" hidden="1"/>
    <row r="23108" hidden="1"/>
    <row r="23109" hidden="1"/>
    <row r="23110" hidden="1"/>
    <row r="23111" hidden="1"/>
    <row r="23112" hidden="1"/>
    <row r="23113" hidden="1"/>
    <row r="23114" hidden="1"/>
    <row r="23115" hidden="1"/>
    <row r="23116" hidden="1"/>
    <row r="23117" hidden="1"/>
    <row r="23118" hidden="1"/>
    <row r="23119" hidden="1"/>
    <row r="23120" hidden="1"/>
    <row r="23121" hidden="1"/>
    <row r="23122" hidden="1"/>
    <row r="23123" hidden="1"/>
    <row r="23124" hidden="1"/>
    <row r="23125" hidden="1"/>
    <row r="23126" hidden="1"/>
    <row r="23127" hidden="1"/>
    <row r="23128" hidden="1"/>
    <row r="23129" hidden="1"/>
    <row r="23130" hidden="1"/>
    <row r="23131" hidden="1"/>
    <row r="23132" hidden="1"/>
    <row r="23133" hidden="1"/>
    <row r="23134" hidden="1"/>
    <row r="23135" hidden="1"/>
    <row r="23136" hidden="1"/>
    <row r="23137" hidden="1"/>
    <row r="23138" hidden="1"/>
    <row r="23139" hidden="1"/>
    <row r="23140" hidden="1"/>
    <row r="23141" hidden="1"/>
    <row r="23142" hidden="1"/>
    <row r="23143" hidden="1"/>
    <row r="23144" hidden="1"/>
    <row r="23145" hidden="1"/>
    <row r="23146" hidden="1"/>
    <row r="23147" hidden="1"/>
    <row r="23148" hidden="1"/>
    <row r="23149" hidden="1"/>
    <row r="23150" hidden="1"/>
    <row r="23151" hidden="1"/>
    <row r="23152" hidden="1"/>
    <row r="23153" hidden="1"/>
    <row r="23154" hidden="1"/>
    <row r="23155" hidden="1"/>
    <row r="23156" hidden="1"/>
    <row r="23157" hidden="1"/>
    <row r="23158" hidden="1"/>
    <row r="23159" hidden="1"/>
    <row r="23160" hidden="1"/>
    <row r="23161" hidden="1"/>
    <row r="23162" hidden="1"/>
    <row r="23163" hidden="1"/>
    <row r="23164" hidden="1"/>
    <row r="23165" hidden="1"/>
    <row r="23166" hidden="1"/>
    <row r="23167" hidden="1"/>
    <row r="23168" hidden="1"/>
    <row r="23169" hidden="1"/>
    <row r="23170" hidden="1"/>
    <row r="23171" hidden="1"/>
    <row r="23172" hidden="1"/>
    <row r="23173" hidden="1"/>
    <row r="23174" hidden="1"/>
    <row r="23175" hidden="1"/>
    <row r="23176" hidden="1"/>
    <row r="23177" hidden="1"/>
    <row r="23178" hidden="1"/>
    <row r="23179" hidden="1"/>
    <row r="23180" hidden="1"/>
    <row r="23181" hidden="1"/>
    <row r="23182" hidden="1"/>
    <row r="23183" hidden="1"/>
    <row r="23184" hidden="1"/>
    <row r="23185" hidden="1"/>
    <row r="23186" hidden="1"/>
    <row r="23187" hidden="1"/>
    <row r="23188" hidden="1"/>
    <row r="23189" hidden="1"/>
    <row r="23190" hidden="1"/>
    <row r="23191" hidden="1"/>
    <row r="23192" hidden="1"/>
    <row r="23193" hidden="1"/>
    <row r="23194" hidden="1"/>
    <row r="23195" hidden="1"/>
    <row r="23196" hidden="1"/>
    <row r="23197" hidden="1"/>
    <row r="23198" hidden="1"/>
    <row r="23199" hidden="1"/>
    <row r="23200" hidden="1"/>
    <row r="23201" hidden="1"/>
    <row r="23202" hidden="1"/>
    <row r="23203" hidden="1"/>
    <row r="23204" hidden="1"/>
    <row r="23205" hidden="1"/>
    <row r="23206" hidden="1"/>
    <row r="23207" hidden="1"/>
    <row r="23208" hidden="1"/>
    <row r="23209" hidden="1"/>
    <row r="23210" hidden="1"/>
    <row r="23211" hidden="1"/>
    <row r="23212" hidden="1"/>
    <row r="23213" hidden="1"/>
    <row r="23214" hidden="1"/>
    <row r="23215" hidden="1"/>
    <row r="23216" hidden="1"/>
    <row r="23217" hidden="1"/>
    <row r="23218" hidden="1"/>
    <row r="23219" hidden="1"/>
    <row r="23220" hidden="1"/>
    <row r="23221" hidden="1"/>
    <row r="23222" hidden="1"/>
    <row r="23223" hidden="1"/>
    <row r="23224" hidden="1"/>
    <row r="23225" hidden="1"/>
    <row r="23226" hidden="1"/>
    <row r="23227" hidden="1"/>
    <row r="23228" hidden="1"/>
    <row r="23229" hidden="1"/>
    <row r="23230" hidden="1"/>
    <row r="23231" hidden="1"/>
    <row r="23232" hidden="1"/>
    <row r="23233" hidden="1"/>
    <row r="23234" hidden="1"/>
    <row r="23235" hidden="1"/>
    <row r="23236" hidden="1"/>
    <row r="23237" hidden="1"/>
    <row r="23238" hidden="1"/>
    <row r="23239" hidden="1"/>
    <row r="23240" hidden="1"/>
    <row r="23241" hidden="1"/>
    <row r="23242" hidden="1"/>
    <row r="23243" hidden="1"/>
    <row r="23244" hidden="1"/>
    <row r="23245" hidden="1"/>
    <row r="23246" hidden="1"/>
    <row r="23247" hidden="1"/>
    <row r="23248" hidden="1"/>
    <row r="23249" hidden="1"/>
    <row r="23250" hidden="1"/>
    <row r="23251" hidden="1"/>
    <row r="23252" hidden="1"/>
    <row r="23253" hidden="1"/>
    <row r="23254" hidden="1"/>
    <row r="23255" hidden="1"/>
    <row r="23256" hidden="1"/>
    <row r="23257" hidden="1"/>
    <row r="23258" hidden="1"/>
    <row r="23259" hidden="1"/>
    <row r="23260" hidden="1"/>
    <row r="23261" hidden="1"/>
    <row r="23262" hidden="1"/>
    <row r="23263" hidden="1"/>
    <row r="23264" hidden="1"/>
    <row r="23265" hidden="1"/>
    <row r="23266" hidden="1"/>
    <row r="23267" hidden="1"/>
    <row r="23268" hidden="1"/>
    <row r="23269" hidden="1"/>
    <row r="23270" hidden="1"/>
    <row r="23271" hidden="1"/>
    <row r="23272" hidden="1"/>
    <row r="23273" hidden="1"/>
    <row r="23274" hidden="1"/>
    <row r="23275" hidden="1"/>
    <row r="23276" hidden="1"/>
    <row r="23277" hidden="1"/>
    <row r="23278" hidden="1"/>
    <row r="23279" hidden="1"/>
    <row r="23280" hidden="1"/>
    <row r="23281" hidden="1"/>
    <row r="23282" hidden="1"/>
    <row r="23283" hidden="1"/>
    <row r="23284" hidden="1"/>
    <row r="23285" hidden="1"/>
    <row r="23286" hidden="1"/>
    <row r="23287" hidden="1"/>
    <row r="23288" hidden="1"/>
    <row r="23289" hidden="1"/>
    <row r="23290" hidden="1"/>
    <row r="23291" hidden="1"/>
    <row r="23292" hidden="1"/>
    <row r="23293" hidden="1"/>
    <row r="23294" hidden="1"/>
    <row r="23295" hidden="1"/>
    <row r="23296" hidden="1"/>
    <row r="23297" hidden="1"/>
    <row r="23298" hidden="1"/>
    <row r="23299" hidden="1"/>
    <row r="23300" hidden="1"/>
    <row r="23301" hidden="1"/>
    <row r="23302" hidden="1"/>
    <row r="23303" hidden="1"/>
    <row r="23304" hidden="1"/>
    <row r="23305" hidden="1"/>
    <row r="23306" hidden="1"/>
    <row r="23307" hidden="1"/>
    <row r="23308" hidden="1"/>
    <row r="23309" hidden="1"/>
    <row r="23310" hidden="1"/>
    <row r="23311" hidden="1"/>
    <row r="23312" hidden="1"/>
    <row r="23313" hidden="1"/>
    <row r="23314" hidden="1"/>
    <row r="23315" hidden="1"/>
    <row r="23316" hidden="1"/>
    <row r="23317" hidden="1"/>
    <row r="23318" hidden="1"/>
    <row r="23319" hidden="1"/>
    <row r="23320" hidden="1"/>
    <row r="23321" hidden="1"/>
    <row r="23322" hidden="1"/>
    <row r="23323" hidden="1"/>
    <row r="23324" hidden="1"/>
    <row r="23325" hidden="1"/>
    <row r="23326" hidden="1"/>
    <row r="23327" hidden="1"/>
    <row r="23328" hidden="1"/>
    <row r="23329" hidden="1"/>
    <row r="23330" hidden="1"/>
    <row r="23331" hidden="1"/>
    <row r="23332" hidden="1"/>
    <row r="23333" hidden="1"/>
    <row r="23334" hidden="1"/>
    <row r="23335" hidden="1"/>
    <row r="23336" hidden="1"/>
    <row r="23337" hidden="1"/>
    <row r="23338" hidden="1"/>
    <row r="23339" hidden="1"/>
    <row r="23340" hidden="1"/>
    <row r="23341" hidden="1"/>
    <row r="23342" hidden="1"/>
    <row r="23343" hidden="1"/>
    <row r="23344" hidden="1"/>
    <row r="23345" hidden="1"/>
    <row r="23346" hidden="1"/>
    <row r="23347" hidden="1"/>
    <row r="23348" hidden="1"/>
    <row r="23349" hidden="1"/>
    <row r="23350" hidden="1"/>
    <row r="23351" hidden="1"/>
    <row r="23352" hidden="1"/>
    <row r="23353" hidden="1"/>
    <row r="23354" hidden="1"/>
    <row r="23355" hidden="1"/>
    <row r="23356" hidden="1"/>
    <row r="23357" hidden="1"/>
    <row r="23358" hidden="1"/>
    <row r="23359" hidden="1"/>
    <row r="23360" hidden="1"/>
    <row r="23361" hidden="1"/>
    <row r="23362" hidden="1"/>
    <row r="23363" hidden="1"/>
    <row r="23364" hidden="1"/>
    <row r="23365" hidden="1"/>
    <row r="23366" hidden="1"/>
    <row r="23367" hidden="1"/>
    <row r="23368" hidden="1"/>
    <row r="23369" hidden="1"/>
    <row r="23370" hidden="1"/>
    <row r="23371" hidden="1"/>
    <row r="23372" hidden="1"/>
    <row r="23373" hidden="1"/>
    <row r="23374" hidden="1"/>
    <row r="23375" hidden="1"/>
    <row r="23376" hidden="1"/>
    <row r="23377" hidden="1"/>
    <row r="23378" hidden="1"/>
    <row r="23379" hidden="1"/>
    <row r="23380" hidden="1"/>
    <row r="23381" hidden="1"/>
    <row r="23382" hidden="1"/>
    <row r="23383" hidden="1"/>
    <row r="23384" hidden="1"/>
    <row r="23385" hidden="1"/>
    <row r="23386" hidden="1"/>
    <row r="23387" hidden="1"/>
    <row r="23388" hidden="1"/>
    <row r="23389" hidden="1"/>
    <row r="23390" hidden="1"/>
    <row r="23391" hidden="1"/>
    <row r="23392" hidden="1"/>
    <row r="23393" hidden="1"/>
    <row r="23394" hidden="1"/>
    <row r="23395" hidden="1"/>
    <row r="23396" hidden="1"/>
    <row r="23397" hidden="1"/>
    <row r="23398" hidden="1"/>
    <row r="23399" hidden="1"/>
    <row r="23400" hidden="1"/>
    <row r="23401" hidden="1"/>
    <row r="23402" hidden="1"/>
    <row r="23403" hidden="1"/>
    <row r="23404" hidden="1"/>
    <row r="23405" hidden="1"/>
    <row r="23406" hidden="1"/>
    <row r="23407" hidden="1"/>
    <row r="23408" hidden="1"/>
    <row r="23409" hidden="1"/>
    <row r="23410" hidden="1"/>
    <row r="23411" hidden="1"/>
    <row r="23412" hidden="1"/>
    <row r="23413" hidden="1"/>
    <row r="23414" hidden="1"/>
    <row r="23415" hidden="1"/>
    <row r="23416" hidden="1"/>
    <row r="23417" hidden="1"/>
    <row r="23418" hidden="1"/>
    <row r="23419" hidden="1"/>
    <row r="23420" hidden="1"/>
    <row r="23421" hidden="1"/>
    <row r="23422" hidden="1"/>
    <row r="23423" hidden="1"/>
    <row r="23424" hidden="1"/>
    <row r="23425" hidden="1"/>
    <row r="23426" hidden="1"/>
    <row r="23427" hidden="1"/>
    <row r="23428" hidden="1"/>
    <row r="23429" hidden="1"/>
    <row r="23430" hidden="1"/>
    <row r="23431" hidden="1"/>
    <row r="23432" hidden="1"/>
    <row r="23433" hidden="1"/>
    <row r="23434" hidden="1"/>
    <row r="23435" hidden="1"/>
    <row r="23436" hidden="1"/>
    <row r="23437" hidden="1"/>
    <row r="23438" hidden="1"/>
    <row r="23439" hidden="1"/>
    <row r="23440" hidden="1"/>
    <row r="23441" hidden="1"/>
    <row r="23442" hidden="1"/>
    <row r="23443" hidden="1"/>
    <row r="23444" hidden="1"/>
    <row r="23445" hidden="1"/>
    <row r="23446" hidden="1"/>
    <row r="23447" hidden="1"/>
    <row r="23448" hidden="1"/>
    <row r="23449" hidden="1"/>
    <row r="23450" hidden="1"/>
    <row r="23451" hidden="1"/>
    <row r="23452" hidden="1"/>
    <row r="23453" hidden="1"/>
    <row r="23454" hidden="1"/>
    <row r="23455" hidden="1"/>
    <row r="23456" hidden="1"/>
    <row r="23457" hidden="1"/>
    <row r="23458" hidden="1"/>
    <row r="23459" hidden="1"/>
    <row r="23460" hidden="1"/>
    <row r="23461" hidden="1"/>
    <row r="23462" hidden="1"/>
    <row r="23463" hidden="1"/>
    <row r="23464" hidden="1"/>
    <row r="23465" hidden="1"/>
    <row r="23466" hidden="1"/>
    <row r="23467" hidden="1"/>
    <row r="23468" hidden="1"/>
    <row r="23469" hidden="1"/>
    <row r="23470" hidden="1"/>
    <row r="23471" hidden="1"/>
    <row r="23472" hidden="1"/>
    <row r="23473" hidden="1"/>
    <row r="23474" hidden="1"/>
    <row r="23475" hidden="1"/>
    <row r="23476" hidden="1"/>
    <row r="23477" hidden="1"/>
    <row r="23478" hidden="1"/>
    <row r="23479" hidden="1"/>
    <row r="23480" hidden="1"/>
    <row r="23481" hidden="1"/>
    <row r="23482" hidden="1"/>
    <row r="23483" hidden="1"/>
    <row r="23484" hidden="1"/>
    <row r="23485" hidden="1"/>
    <row r="23486" hidden="1"/>
    <row r="23487" hidden="1"/>
    <row r="23488" hidden="1"/>
    <row r="23489" hidden="1"/>
    <row r="23490" hidden="1"/>
    <row r="23491" hidden="1"/>
    <row r="23492" hidden="1"/>
    <row r="23493" hidden="1"/>
    <row r="23494" hidden="1"/>
    <row r="23495" hidden="1"/>
    <row r="23496" hidden="1"/>
    <row r="23497" hidden="1"/>
    <row r="23498" hidden="1"/>
    <row r="23499" hidden="1"/>
    <row r="23500" hidden="1"/>
    <row r="23501" hidden="1"/>
    <row r="23502" hidden="1"/>
    <row r="23503" hidden="1"/>
    <row r="23504" hidden="1"/>
    <row r="23505" hidden="1"/>
    <row r="23506" hidden="1"/>
    <row r="23507" hidden="1"/>
    <row r="23508" hidden="1"/>
    <row r="23509" hidden="1"/>
    <row r="23510" hidden="1"/>
    <row r="23511" hidden="1"/>
    <row r="23512" hidden="1"/>
    <row r="23513" hidden="1"/>
    <row r="23514" hidden="1"/>
    <row r="23515" hidden="1"/>
    <row r="23516" hidden="1"/>
    <row r="23517" hidden="1"/>
    <row r="23518" hidden="1"/>
    <row r="23519" hidden="1"/>
    <row r="23520" hidden="1"/>
    <row r="23521" hidden="1"/>
    <row r="23522" hidden="1"/>
    <row r="23523" hidden="1"/>
    <row r="23524" hidden="1"/>
    <row r="23525" hidden="1"/>
    <row r="23526" hidden="1"/>
    <row r="23527" hidden="1"/>
    <row r="23528" hidden="1"/>
    <row r="23529" hidden="1"/>
    <row r="23530" hidden="1"/>
    <row r="23531" hidden="1"/>
    <row r="23532" hidden="1"/>
    <row r="23533" hidden="1"/>
    <row r="23534" hidden="1"/>
    <row r="23535" hidden="1"/>
    <row r="23536" hidden="1"/>
    <row r="23537" hidden="1"/>
    <row r="23538" hidden="1"/>
    <row r="23539" hidden="1"/>
    <row r="23540" hidden="1"/>
    <row r="23541" hidden="1"/>
    <row r="23542" hidden="1"/>
    <row r="23543" hidden="1"/>
    <row r="23544" hidden="1"/>
    <row r="23545" hidden="1"/>
    <row r="23546" hidden="1"/>
    <row r="23547" hidden="1"/>
    <row r="23548" hidden="1"/>
    <row r="23549" hidden="1"/>
    <row r="23550" hidden="1"/>
    <row r="23551" hidden="1"/>
    <row r="23552" hidden="1"/>
    <row r="23553" hidden="1"/>
    <row r="23554" hidden="1"/>
    <row r="23555" hidden="1"/>
    <row r="23556" hidden="1"/>
    <row r="23557" hidden="1"/>
    <row r="23558" hidden="1"/>
    <row r="23559" hidden="1"/>
    <row r="23560" hidden="1"/>
    <row r="23561" hidden="1"/>
    <row r="23562" hidden="1"/>
    <row r="23563" hidden="1"/>
    <row r="23564" hidden="1"/>
    <row r="23565" hidden="1"/>
    <row r="23566" hidden="1"/>
    <row r="23567" hidden="1"/>
    <row r="23568" hidden="1"/>
    <row r="23569" hidden="1"/>
    <row r="23570" hidden="1"/>
    <row r="23571" hidden="1"/>
    <row r="23572" hidden="1"/>
    <row r="23573" hidden="1"/>
    <row r="23574" hidden="1"/>
    <row r="23575" hidden="1"/>
    <row r="23576" hidden="1"/>
    <row r="23577" hidden="1"/>
    <row r="23578" hidden="1"/>
    <row r="23579" hidden="1"/>
    <row r="23580" hidden="1"/>
    <row r="23581" hidden="1"/>
    <row r="23582" hidden="1"/>
    <row r="23583" hidden="1"/>
    <row r="23584" hidden="1"/>
    <row r="23585" hidden="1"/>
    <row r="23586" hidden="1"/>
    <row r="23587" hidden="1"/>
    <row r="23588" hidden="1"/>
    <row r="23589" hidden="1"/>
    <row r="23590" hidden="1"/>
    <row r="23591" hidden="1"/>
    <row r="23592" hidden="1"/>
    <row r="23593" hidden="1"/>
    <row r="23594" hidden="1"/>
    <row r="23595" hidden="1"/>
    <row r="23596" hidden="1"/>
    <row r="23597" hidden="1"/>
    <row r="23598" hidden="1"/>
    <row r="23599" hidden="1"/>
    <row r="23600" hidden="1"/>
    <row r="23601" hidden="1"/>
    <row r="23602" hidden="1"/>
    <row r="23603" hidden="1"/>
    <row r="23604" hidden="1"/>
    <row r="23605" hidden="1"/>
    <row r="23606" hidden="1"/>
    <row r="23607" hidden="1"/>
    <row r="23608" hidden="1"/>
    <row r="23609" hidden="1"/>
    <row r="23610" hidden="1"/>
    <row r="23611" hidden="1"/>
    <row r="23612" hidden="1"/>
    <row r="23613" hidden="1"/>
    <row r="23614" hidden="1"/>
    <row r="23615" hidden="1"/>
    <row r="23616" hidden="1"/>
    <row r="23617" hidden="1"/>
    <row r="23618" hidden="1"/>
    <row r="23619" hidden="1"/>
    <row r="23620" hidden="1"/>
    <row r="23621" hidden="1"/>
    <row r="23622" hidden="1"/>
    <row r="23623" hidden="1"/>
    <row r="23624" hidden="1"/>
    <row r="23625" hidden="1"/>
    <row r="23626" hidden="1"/>
    <row r="23627" hidden="1"/>
    <row r="23628" hidden="1"/>
    <row r="23629" hidden="1"/>
    <row r="23630" hidden="1"/>
    <row r="23631" hidden="1"/>
    <row r="23632" hidden="1"/>
    <row r="23633" hidden="1"/>
    <row r="23634" hidden="1"/>
    <row r="23635" hidden="1"/>
    <row r="23636" hidden="1"/>
    <row r="23637" hidden="1"/>
    <row r="23638" hidden="1"/>
    <row r="23639" hidden="1"/>
    <row r="23640" hidden="1"/>
    <row r="23641" hidden="1"/>
    <row r="23642" hidden="1"/>
    <row r="23643" hidden="1"/>
    <row r="23644" hidden="1"/>
    <row r="23645" hidden="1"/>
    <row r="23646" hidden="1"/>
    <row r="23647" hidden="1"/>
    <row r="23648" hidden="1"/>
    <row r="23649" hidden="1"/>
    <row r="23650" hidden="1"/>
    <row r="23651" hidden="1"/>
    <row r="23652" hidden="1"/>
    <row r="23653" hidden="1"/>
    <row r="23654" hidden="1"/>
    <row r="23655" hidden="1"/>
    <row r="23656" hidden="1"/>
    <row r="23657" hidden="1"/>
    <row r="23658" hidden="1"/>
    <row r="23659" hidden="1"/>
    <row r="23660" hidden="1"/>
    <row r="23661" hidden="1"/>
    <row r="23662" hidden="1"/>
    <row r="23663" hidden="1"/>
    <row r="23664" hidden="1"/>
    <row r="23665" hidden="1"/>
    <row r="23666" hidden="1"/>
    <row r="23667" hidden="1"/>
    <row r="23668" hidden="1"/>
    <row r="23669" hidden="1"/>
    <row r="23670" hidden="1"/>
    <row r="23671" hidden="1"/>
    <row r="23672" hidden="1"/>
    <row r="23673" hidden="1"/>
    <row r="23674" hidden="1"/>
    <row r="23675" hidden="1"/>
    <row r="23676" hidden="1"/>
    <row r="23677" hidden="1"/>
    <row r="23678" hidden="1"/>
    <row r="23679" hidden="1"/>
    <row r="23680" hidden="1"/>
    <row r="23681" hidden="1"/>
    <row r="23682" hidden="1"/>
    <row r="23683" hidden="1"/>
    <row r="23684" hidden="1"/>
    <row r="23685" hidden="1"/>
    <row r="23686" hidden="1"/>
    <row r="23687" hidden="1"/>
    <row r="23688" hidden="1"/>
    <row r="23689" hidden="1"/>
    <row r="23690" hidden="1"/>
    <row r="23691" hidden="1"/>
    <row r="23692" hidden="1"/>
    <row r="23693" hidden="1"/>
    <row r="23694" hidden="1"/>
    <row r="23695" hidden="1"/>
    <row r="23696" hidden="1"/>
    <row r="23697" hidden="1"/>
    <row r="23698" hidden="1"/>
    <row r="23699" hidden="1"/>
    <row r="23700" hidden="1"/>
    <row r="23701" hidden="1"/>
    <row r="23702" hidden="1"/>
    <row r="23703" hidden="1"/>
    <row r="23704" hidden="1"/>
    <row r="23705" hidden="1"/>
    <row r="23706" hidden="1"/>
    <row r="23707" hidden="1"/>
    <row r="23708" hidden="1"/>
    <row r="23709" hidden="1"/>
    <row r="23710" hidden="1"/>
    <row r="23711" hidden="1"/>
    <row r="23712" hidden="1"/>
    <row r="23713" hidden="1"/>
    <row r="23714" hidden="1"/>
    <row r="23715" hidden="1"/>
    <row r="23716" hidden="1"/>
    <row r="23717" hidden="1"/>
    <row r="23718" hidden="1"/>
    <row r="23719" hidden="1"/>
    <row r="23720" hidden="1"/>
    <row r="23721" hidden="1"/>
    <row r="23722" hidden="1"/>
    <row r="23723" hidden="1"/>
    <row r="23724" hidden="1"/>
    <row r="23725" hidden="1"/>
    <row r="23726" hidden="1"/>
    <row r="23727" hidden="1"/>
    <row r="23728" hidden="1"/>
    <row r="23729" hidden="1"/>
    <row r="23730" hidden="1"/>
    <row r="23731" hidden="1"/>
    <row r="23732" hidden="1"/>
    <row r="23733" hidden="1"/>
    <row r="23734" hidden="1"/>
    <row r="23735" hidden="1"/>
    <row r="23736" hidden="1"/>
    <row r="23737" hidden="1"/>
    <row r="23738" hidden="1"/>
    <row r="23739" hidden="1"/>
    <row r="23740" hidden="1"/>
    <row r="23741" hidden="1"/>
    <row r="23742" hidden="1"/>
    <row r="23743" hidden="1"/>
    <row r="23744" hidden="1"/>
    <row r="23745" hidden="1"/>
    <row r="23746" hidden="1"/>
    <row r="23747" hidden="1"/>
    <row r="23748" hidden="1"/>
    <row r="23749" hidden="1"/>
    <row r="23750" hidden="1"/>
    <row r="23751" hidden="1"/>
    <row r="23752" hidden="1"/>
    <row r="23753" hidden="1"/>
    <row r="23754" hidden="1"/>
    <row r="23755" hidden="1"/>
    <row r="23756" hidden="1"/>
    <row r="23757" hidden="1"/>
    <row r="23758" hidden="1"/>
    <row r="23759" hidden="1"/>
    <row r="23760" hidden="1"/>
    <row r="23761" hidden="1"/>
    <row r="23762" hidden="1"/>
    <row r="23763" hidden="1"/>
    <row r="23764" hidden="1"/>
    <row r="23765" hidden="1"/>
    <row r="23766" hidden="1"/>
    <row r="23767" hidden="1"/>
    <row r="23768" hidden="1"/>
    <row r="23769" hidden="1"/>
    <row r="23770" hidden="1"/>
    <row r="23771" hidden="1"/>
    <row r="23772" hidden="1"/>
    <row r="23773" hidden="1"/>
    <row r="23774" hidden="1"/>
    <row r="23775" hidden="1"/>
    <row r="23776" hidden="1"/>
    <row r="23777" hidden="1"/>
    <row r="23778" hidden="1"/>
    <row r="23779" hidden="1"/>
    <row r="23780" hidden="1"/>
    <row r="23781" hidden="1"/>
    <row r="23782" hidden="1"/>
    <row r="23783" hidden="1"/>
    <row r="23784" hidden="1"/>
    <row r="23785" hidden="1"/>
    <row r="23786" hidden="1"/>
    <row r="23787" hidden="1"/>
    <row r="23788" hidden="1"/>
    <row r="23789" hidden="1"/>
    <row r="23790" hidden="1"/>
    <row r="23791" hidden="1"/>
    <row r="23792" hidden="1"/>
    <row r="23793" hidden="1"/>
    <row r="23794" hidden="1"/>
    <row r="23795" hidden="1"/>
    <row r="23796" hidden="1"/>
    <row r="23797" hidden="1"/>
    <row r="23798" hidden="1"/>
    <row r="23799" hidden="1"/>
    <row r="23800" hidden="1"/>
    <row r="23801" hidden="1"/>
    <row r="23802" hidden="1"/>
    <row r="23803" hidden="1"/>
    <row r="23804" hidden="1"/>
    <row r="23805" hidden="1"/>
    <row r="23806" hidden="1"/>
    <row r="23807" hidden="1"/>
    <row r="23808" hidden="1"/>
    <row r="23809" hidden="1"/>
    <row r="23810" hidden="1"/>
    <row r="23811" hidden="1"/>
    <row r="23812" hidden="1"/>
    <row r="23813" hidden="1"/>
    <row r="23814" hidden="1"/>
    <row r="23815" hidden="1"/>
    <row r="23816" hidden="1"/>
    <row r="23817" hidden="1"/>
    <row r="23818" hidden="1"/>
    <row r="23819" hidden="1"/>
    <row r="23820" hidden="1"/>
    <row r="23821" hidden="1"/>
    <row r="23822" hidden="1"/>
    <row r="23823" hidden="1"/>
    <row r="23824" hidden="1"/>
    <row r="23825" hidden="1"/>
    <row r="23826" hidden="1"/>
    <row r="23827" hidden="1"/>
    <row r="23828" hidden="1"/>
    <row r="23829" hidden="1"/>
    <row r="23830" hidden="1"/>
    <row r="23831" hidden="1"/>
    <row r="23832" hidden="1"/>
    <row r="23833" hidden="1"/>
    <row r="23834" hidden="1"/>
    <row r="23835" hidden="1"/>
    <row r="23836" hidden="1"/>
    <row r="23837" hidden="1"/>
    <row r="23838" hidden="1"/>
    <row r="23839" hidden="1"/>
    <row r="23840" hidden="1"/>
    <row r="23841" hidden="1"/>
    <row r="23842" hidden="1"/>
    <row r="23843" hidden="1"/>
    <row r="23844" hidden="1"/>
    <row r="23845" hidden="1"/>
    <row r="23846" hidden="1"/>
    <row r="23847" hidden="1"/>
    <row r="23848" hidden="1"/>
    <row r="23849" hidden="1"/>
    <row r="23850" hidden="1"/>
    <row r="23851" hidden="1"/>
    <row r="23852" hidden="1"/>
    <row r="23853" hidden="1"/>
    <row r="23854" hidden="1"/>
    <row r="23855" hidden="1"/>
    <row r="23856" hidden="1"/>
    <row r="23857" hidden="1"/>
    <row r="23858" hidden="1"/>
    <row r="23859" hidden="1"/>
    <row r="23860" hidden="1"/>
    <row r="23861" hidden="1"/>
    <row r="23862" hidden="1"/>
    <row r="23863" hidden="1"/>
    <row r="23864" hidden="1"/>
    <row r="23865" hidden="1"/>
    <row r="23866" hidden="1"/>
    <row r="23867" hidden="1"/>
    <row r="23868" hidden="1"/>
    <row r="23869" hidden="1"/>
    <row r="23870" hidden="1"/>
    <row r="23871" hidden="1"/>
    <row r="23872" hidden="1"/>
    <row r="23873" hidden="1"/>
    <row r="23874" hidden="1"/>
    <row r="23875" hidden="1"/>
    <row r="23876" hidden="1"/>
    <row r="23877" hidden="1"/>
    <row r="23878" hidden="1"/>
    <row r="23879" hidden="1"/>
    <row r="23880" hidden="1"/>
    <row r="23881" hidden="1"/>
    <row r="23882" hidden="1"/>
    <row r="23883" hidden="1"/>
    <row r="23884" hidden="1"/>
    <row r="23885" hidden="1"/>
    <row r="23886" hidden="1"/>
    <row r="23887" hidden="1"/>
    <row r="23888" hidden="1"/>
    <row r="23889" hidden="1"/>
    <row r="23890" hidden="1"/>
    <row r="23891" hidden="1"/>
    <row r="23892" hidden="1"/>
    <row r="23893" hidden="1"/>
    <row r="23894" hidden="1"/>
    <row r="23895" hidden="1"/>
    <row r="23896" hidden="1"/>
    <row r="23897" hidden="1"/>
    <row r="23898" hidden="1"/>
    <row r="23899" hidden="1"/>
    <row r="23900" hidden="1"/>
    <row r="23901" hidden="1"/>
    <row r="23902" hidden="1"/>
    <row r="23903" hidden="1"/>
    <row r="23904" hidden="1"/>
    <row r="23905" hidden="1"/>
    <row r="23906" hidden="1"/>
    <row r="23907" hidden="1"/>
    <row r="23908" hidden="1"/>
    <row r="23909" hidden="1"/>
    <row r="23910" hidden="1"/>
    <row r="23911" hidden="1"/>
    <row r="23912" hidden="1"/>
    <row r="23913" hidden="1"/>
    <row r="23914" hidden="1"/>
    <row r="23915" hidden="1"/>
    <row r="23916" hidden="1"/>
    <row r="23917" hidden="1"/>
    <row r="23918" hidden="1"/>
    <row r="23919" hidden="1"/>
    <row r="23920" hidden="1"/>
    <row r="23921" hidden="1"/>
    <row r="23922" hidden="1"/>
    <row r="23923" hidden="1"/>
    <row r="23924" hidden="1"/>
    <row r="23925" hidden="1"/>
    <row r="23926" hidden="1"/>
    <row r="23927" hidden="1"/>
    <row r="23928" hidden="1"/>
    <row r="23929" hidden="1"/>
    <row r="23930" hidden="1"/>
    <row r="23931" hidden="1"/>
    <row r="23932" hidden="1"/>
    <row r="23933" hidden="1"/>
    <row r="23934" hidden="1"/>
    <row r="23935" hidden="1"/>
    <row r="23936" hidden="1"/>
    <row r="23937" hidden="1"/>
    <row r="23938" hidden="1"/>
    <row r="23939" hidden="1"/>
    <row r="23940" hidden="1"/>
    <row r="23941" hidden="1"/>
    <row r="23942" hidden="1"/>
    <row r="23943" hidden="1"/>
    <row r="23944" hidden="1"/>
    <row r="23945" hidden="1"/>
    <row r="23946" hidden="1"/>
    <row r="23947" hidden="1"/>
    <row r="23948" hidden="1"/>
    <row r="23949" hidden="1"/>
    <row r="23950" hidden="1"/>
    <row r="23951" hidden="1"/>
    <row r="23952" hidden="1"/>
    <row r="23953" hidden="1"/>
    <row r="23954" hidden="1"/>
    <row r="23955" hidden="1"/>
    <row r="23956" hidden="1"/>
    <row r="23957" hidden="1"/>
    <row r="23958" hidden="1"/>
    <row r="23959" hidden="1"/>
    <row r="23960" hidden="1"/>
    <row r="23961" hidden="1"/>
    <row r="23962" hidden="1"/>
    <row r="23963" hidden="1"/>
    <row r="23964" hidden="1"/>
    <row r="23965" hidden="1"/>
    <row r="23966" hidden="1"/>
    <row r="23967" hidden="1"/>
    <row r="23968" hidden="1"/>
    <row r="23969" hidden="1"/>
    <row r="23970" hidden="1"/>
    <row r="23971" hidden="1"/>
    <row r="23972" hidden="1"/>
    <row r="23973" hidden="1"/>
    <row r="23974" hidden="1"/>
    <row r="23975" hidden="1"/>
    <row r="23976" hidden="1"/>
    <row r="23977" hidden="1"/>
    <row r="23978" hidden="1"/>
    <row r="23979" hidden="1"/>
    <row r="23980" hidden="1"/>
    <row r="23981" hidden="1"/>
    <row r="23982" hidden="1"/>
    <row r="23983" hidden="1"/>
    <row r="23984" hidden="1"/>
    <row r="23985" hidden="1"/>
    <row r="23986" hidden="1"/>
    <row r="23987" hidden="1"/>
    <row r="23988" hidden="1"/>
    <row r="23989" hidden="1"/>
    <row r="23990" hidden="1"/>
    <row r="23991" hidden="1"/>
    <row r="23992" hidden="1"/>
    <row r="23993" hidden="1"/>
    <row r="23994" hidden="1"/>
    <row r="23995" hidden="1"/>
    <row r="23996" hidden="1"/>
    <row r="23997" hidden="1"/>
    <row r="23998" hidden="1"/>
    <row r="23999" hidden="1"/>
    <row r="24000" hidden="1"/>
    <row r="24001" hidden="1"/>
    <row r="24002" hidden="1"/>
    <row r="24003" hidden="1"/>
    <row r="24004" hidden="1"/>
    <row r="24005" hidden="1"/>
    <row r="24006" hidden="1"/>
    <row r="24007" hidden="1"/>
    <row r="24008" hidden="1"/>
    <row r="24009" hidden="1"/>
    <row r="24010" hidden="1"/>
    <row r="24011" hidden="1"/>
    <row r="24012" hidden="1"/>
    <row r="24013" hidden="1"/>
    <row r="24014" hidden="1"/>
    <row r="24015" hidden="1"/>
    <row r="24016" hidden="1"/>
    <row r="24017" hidden="1"/>
    <row r="24018" hidden="1"/>
    <row r="24019" hidden="1"/>
    <row r="24020" hidden="1"/>
    <row r="24021" hidden="1"/>
    <row r="24022" hidden="1"/>
    <row r="24023" hidden="1"/>
    <row r="24024" hidden="1"/>
    <row r="24025" hidden="1"/>
    <row r="24026" hidden="1"/>
    <row r="24027" hidden="1"/>
    <row r="24028" hidden="1"/>
    <row r="24029" hidden="1"/>
    <row r="24030" hidden="1"/>
    <row r="24031" hidden="1"/>
    <row r="24032" hidden="1"/>
    <row r="24033" hidden="1"/>
    <row r="24034" hidden="1"/>
    <row r="24035" hidden="1"/>
    <row r="24036" hidden="1"/>
    <row r="24037" hidden="1"/>
    <row r="24038" hidden="1"/>
    <row r="24039" hidden="1"/>
    <row r="24040" hidden="1"/>
    <row r="24041" hidden="1"/>
    <row r="24042" hidden="1"/>
    <row r="24043" hidden="1"/>
    <row r="24044" hidden="1"/>
    <row r="24045" hidden="1"/>
    <row r="24046" hidden="1"/>
    <row r="24047" hidden="1"/>
    <row r="24048" hidden="1"/>
    <row r="24049" hidden="1"/>
    <row r="24050" hidden="1"/>
    <row r="24051" hidden="1"/>
    <row r="24052" hidden="1"/>
    <row r="24053" hidden="1"/>
    <row r="24054" hidden="1"/>
    <row r="24055" hidden="1"/>
    <row r="24056" hidden="1"/>
    <row r="24057" hidden="1"/>
    <row r="24058" hidden="1"/>
    <row r="24059" hidden="1"/>
    <row r="24060" hidden="1"/>
    <row r="24061" hidden="1"/>
    <row r="24062" hidden="1"/>
    <row r="24063" hidden="1"/>
    <row r="24064" hidden="1"/>
    <row r="24065" hidden="1"/>
    <row r="24066" hidden="1"/>
    <row r="24067" hidden="1"/>
    <row r="24068" hidden="1"/>
    <row r="24069" hidden="1"/>
    <row r="24070" hidden="1"/>
    <row r="24071" hidden="1"/>
    <row r="24072" hidden="1"/>
    <row r="24073" hidden="1"/>
    <row r="24074" hidden="1"/>
    <row r="24075" hidden="1"/>
    <row r="24076" hidden="1"/>
    <row r="24077" hidden="1"/>
    <row r="24078" hidden="1"/>
    <row r="24079" hidden="1"/>
    <row r="24080" hidden="1"/>
    <row r="24081" hidden="1"/>
    <row r="24082" hidden="1"/>
    <row r="24083" hidden="1"/>
    <row r="24084" hidden="1"/>
    <row r="24085" hidden="1"/>
    <row r="24086" hidden="1"/>
    <row r="24087" hidden="1"/>
    <row r="24088" hidden="1"/>
    <row r="24089" hidden="1"/>
    <row r="24090" hidden="1"/>
    <row r="24091" hidden="1"/>
    <row r="24092" hidden="1"/>
    <row r="24093" hidden="1"/>
    <row r="24094" hidden="1"/>
    <row r="24095" hidden="1"/>
    <row r="24096" hidden="1"/>
    <row r="24097" hidden="1"/>
    <row r="24098" hidden="1"/>
    <row r="24099" hidden="1"/>
    <row r="24100" hidden="1"/>
    <row r="24101" hidden="1"/>
    <row r="24102" hidden="1"/>
    <row r="24103" hidden="1"/>
    <row r="24104" hidden="1"/>
    <row r="24105" hidden="1"/>
    <row r="24106" hidden="1"/>
    <row r="24107" hidden="1"/>
    <row r="24108" hidden="1"/>
    <row r="24109" hidden="1"/>
    <row r="24110" hidden="1"/>
    <row r="24111" hidden="1"/>
    <row r="24112" hidden="1"/>
    <row r="24113" hidden="1"/>
    <row r="24114" hidden="1"/>
    <row r="24115" hidden="1"/>
    <row r="24116" hidden="1"/>
    <row r="24117" hidden="1"/>
    <row r="24118" hidden="1"/>
    <row r="24119" hidden="1"/>
    <row r="24120" hidden="1"/>
    <row r="24121" hidden="1"/>
    <row r="24122" hidden="1"/>
    <row r="24123" hidden="1"/>
    <row r="24124" hidden="1"/>
    <row r="24125" hidden="1"/>
    <row r="24126" hidden="1"/>
    <row r="24127" hidden="1"/>
    <row r="24128" hidden="1"/>
    <row r="24129" hidden="1"/>
    <row r="24130" hidden="1"/>
    <row r="24131" hidden="1"/>
    <row r="24132" hidden="1"/>
    <row r="24133" hidden="1"/>
    <row r="24134" hidden="1"/>
    <row r="24135" hidden="1"/>
    <row r="24136" hidden="1"/>
    <row r="24137" hidden="1"/>
    <row r="24138" hidden="1"/>
    <row r="24139" hidden="1"/>
    <row r="24140" hidden="1"/>
    <row r="24141" hidden="1"/>
    <row r="24142" hidden="1"/>
    <row r="24143" hidden="1"/>
    <row r="24144" hidden="1"/>
    <row r="24145" hidden="1"/>
    <row r="24146" hidden="1"/>
    <row r="24147" hidden="1"/>
    <row r="24148" hidden="1"/>
    <row r="24149" hidden="1"/>
    <row r="24150" hidden="1"/>
    <row r="24151" hidden="1"/>
    <row r="24152" hidden="1"/>
    <row r="24153" hidden="1"/>
    <row r="24154" hidden="1"/>
    <row r="24155" hidden="1"/>
    <row r="24156" hidden="1"/>
    <row r="24157" hidden="1"/>
    <row r="24158" hidden="1"/>
    <row r="24159" hidden="1"/>
    <row r="24160" hidden="1"/>
    <row r="24161" hidden="1"/>
    <row r="24162" hidden="1"/>
    <row r="24163" hidden="1"/>
    <row r="24164" hidden="1"/>
    <row r="24165" hidden="1"/>
    <row r="24166" hidden="1"/>
    <row r="24167" hidden="1"/>
    <row r="24168" hidden="1"/>
    <row r="24169" hidden="1"/>
    <row r="24170" hidden="1"/>
    <row r="24171" hidden="1"/>
    <row r="24172" hidden="1"/>
    <row r="24173" hidden="1"/>
    <row r="24174" hidden="1"/>
    <row r="24175" hidden="1"/>
    <row r="24176" hidden="1"/>
    <row r="24177" hidden="1"/>
    <row r="24178" hidden="1"/>
    <row r="24179" hidden="1"/>
    <row r="24180" hidden="1"/>
    <row r="24181" hidden="1"/>
    <row r="24182" hidden="1"/>
    <row r="24183" hidden="1"/>
    <row r="24184" hidden="1"/>
    <row r="24185" hidden="1"/>
    <row r="24186" hidden="1"/>
    <row r="24187" hidden="1"/>
    <row r="24188" hidden="1"/>
    <row r="24189" hidden="1"/>
    <row r="24190" hidden="1"/>
    <row r="24191" hidden="1"/>
    <row r="24192" hidden="1"/>
    <row r="24193" hidden="1"/>
    <row r="24194" hidden="1"/>
    <row r="24195" hidden="1"/>
    <row r="24196" hidden="1"/>
    <row r="24197" hidden="1"/>
    <row r="24198" hidden="1"/>
    <row r="24199" hidden="1"/>
    <row r="24200" hidden="1"/>
    <row r="24201" hidden="1"/>
    <row r="24202" hidden="1"/>
    <row r="24203" hidden="1"/>
    <row r="24204" hidden="1"/>
    <row r="24205" hidden="1"/>
    <row r="24206" hidden="1"/>
    <row r="24207" hidden="1"/>
    <row r="24208" hidden="1"/>
    <row r="24209" hidden="1"/>
    <row r="24210" hidden="1"/>
    <row r="24211" hidden="1"/>
    <row r="24212" hidden="1"/>
    <row r="24213" hidden="1"/>
    <row r="24214" hidden="1"/>
    <row r="24215" hidden="1"/>
    <row r="24216" hidden="1"/>
    <row r="24217" hidden="1"/>
    <row r="24218" hidden="1"/>
    <row r="24219" hidden="1"/>
    <row r="24220" hidden="1"/>
    <row r="24221" hidden="1"/>
    <row r="24222" hidden="1"/>
    <row r="24223" hidden="1"/>
    <row r="24224" hidden="1"/>
    <row r="24225" hidden="1"/>
    <row r="24226" hidden="1"/>
    <row r="24227" hidden="1"/>
    <row r="24228" hidden="1"/>
    <row r="24229" hidden="1"/>
    <row r="24230" hidden="1"/>
    <row r="24231" hidden="1"/>
    <row r="24232" hidden="1"/>
    <row r="24233" hidden="1"/>
    <row r="24234" hidden="1"/>
    <row r="24235" hidden="1"/>
    <row r="24236" hidden="1"/>
    <row r="24237" hidden="1"/>
    <row r="24238" hidden="1"/>
    <row r="24239" hidden="1"/>
    <row r="24240" hidden="1"/>
    <row r="24241" hidden="1"/>
    <row r="24242" hidden="1"/>
    <row r="24243" hidden="1"/>
    <row r="24244" hidden="1"/>
    <row r="24245" hidden="1"/>
    <row r="24246" hidden="1"/>
    <row r="24247" hidden="1"/>
    <row r="24248" hidden="1"/>
    <row r="24249" hidden="1"/>
    <row r="24250" hidden="1"/>
    <row r="24251" hidden="1"/>
    <row r="24252" hidden="1"/>
    <row r="24253" hidden="1"/>
    <row r="24254" hidden="1"/>
    <row r="24255" hidden="1"/>
    <row r="24256" hidden="1"/>
    <row r="24257" hidden="1"/>
    <row r="24258" hidden="1"/>
    <row r="24259" hidden="1"/>
    <row r="24260" hidden="1"/>
    <row r="24261" hidden="1"/>
    <row r="24262" hidden="1"/>
    <row r="24263" hidden="1"/>
    <row r="24264" hidden="1"/>
    <row r="24265" hidden="1"/>
    <row r="24266" hidden="1"/>
    <row r="24267" hidden="1"/>
    <row r="24268" hidden="1"/>
    <row r="24269" hidden="1"/>
    <row r="24270" hidden="1"/>
    <row r="24271" hidden="1"/>
    <row r="24272" hidden="1"/>
    <row r="24273" hidden="1"/>
    <row r="24274" hidden="1"/>
    <row r="24275" hidden="1"/>
    <row r="24276" hidden="1"/>
    <row r="24277" hidden="1"/>
    <row r="24278" hidden="1"/>
    <row r="24279" hidden="1"/>
    <row r="24280" hidden="1"/>
    <row r="24281" hidden="1"/>
    <row r="24282" hidden="1"/>
    <row r="24283" hidden="1"/>
    <row r="24284" hidden="1"/>
    <row r="24285" hidden="1"/>
    <row r="24286" hidden="1"/>
    <row r="24287" hidden="1"/>
    <row r="24288" hidden="1"/>
    <row r="24289" hidden="1"/>
    <row r="24290" hidden="1"/>
    <row r="24291" hidden="1"/>
    <row r="24292" hidden="1"/>
    <row r="24293" hidden="1"/>
    <row r="24294" hidden="1"/>
    <row r="24295" hidden="1"/>
    <row r="24296" hidden="1"/>
    <row r="24297" hidden="1"/>
    <row r="24298" hidden="1"/>
    <row r="24299" hidden="1"/>
    <row r="24300" hidden="1"/>
    <row r="24301" hidden="1"/>
    <row r="24302" hidden="1"/>
    <row r="24303" hidden="1"/>
    <row r="24304" hidden="1"/>
    <row r="24305" hidden="1"/>
    <row r="24306" hidden="1"/>
    <row r="24307" hidden="1"/>
    <row r="24308" hidden="1"/>
    <row r="24309" hidden="1"/>
    <row r="24310" hidden="1"/>
    <row r="24311" hidden="1"/>
    <row r="24312" hidden="1"/>
    <row r="24313" hidden="1"/>
    <row r="24314" hidden="1"/>
    <row r="24315" hidden="1"/>
    <row r="24316" hidden="1"/>
    <row r="24317" hidden="1"/>
    <row r="24318" hidden="1"/>
    <row r="24319" hidden="1"/>
    <row r="24320" hidden="1"/>
    <row r="24321" hidden="1"/>
    <row r="24322" hidden="1"/>
    <row r="24323" hidden="1"/>
    <row r="24324" hidden="1"/>
    <row r="24325" hidden="1"/>
    <row r="24326" hidden="1"/>
    <row r="24327" hidden="1"/>
    <row r="24328" hidden="1"/>
    <row r="24329" hidden="1"/>
    <row r="24330" hidden="1"/>
    <row r="24331" hidden="1"/>
    <row r="24332" hidden="1"/>
    <row r="24333" hidden="1"/>
    <row r="24334" hidden="1"/>
    <row r="24335" hidden="1"/>
    <row r="24336" hidden="1"/>
    <row r="24337" hidden="1"/>
    <row r="24338" hidden="1"/>
    <row r="24339" hidden="1"/>
    <row r="24340" hidden="1"/>
    <row r="24341" hidden="1"/>
    <row r="24342" hidden="1"/>
    <row r="24343" hidden="1"/>
    <row r="24344" hidden="1"/>
    <row r="24345" hidden="1"/>
    <row r="24346" hidden="1"/>
    <row r="24347" hidden="1"/>
    <row r="24348" hidden="1"/>
    <row r="24349" hidden="1"/>
    <row r="24350" hidden="1"/>
    <row r="24351" hidden="1"/>
    <row r="24352" hidden="1"/>
    <row r="24353" hidden="1"/>
    <row r="24354" hidden="1"/>
    <row r="24355" hidden="1"/>
    <row r="24356" hidden="1"/>
    <row r="24357" hidden="1"/>
    <row r="24358" hidden="1"/>
    <row r="24359" hidden="1"/>
    <row r="24360" hidden="1"/>
    <row r="24361" hidden="1"/>
    <row r="24362" hidden="1"/>
    <row r="24363" hidden="1"/>
    <row r="24364" hidden="1"/>
    <row r="24365" hidden="1"/>
    <row r="24366" hidden="1"/>
    <row r="24367" hidden="1"/>
    <row r="24368" hidden="1"/>
    <row r="24369" hidden="1"/>
    <row r="24370" hidden="1"/>
    <row r="24371" hidden="1"/>
    <row r="24372" hidden="1"/>
    <row r="24373" hidden="1"/>
    <row r="24374" hidden="1"/>
    <row r="24375" hidden="1"/>
    <row r="24376" hidden="1"/>
    <row r="24377" hidden="1"/>
    <row r="24378" hidden="1"/>
    <row r="24379" hidden="1"/>
    <row r="24380" hidden="1"/>
    <row r="24381" hidden="1"/>
    <row r="24382" hidden="1"/>
    <row r="24383" hidden="1"/>
    <row r="24384" hidden="1"/>
    <row r="24385" hidden="1"/>
    <row r="24386" hidden="1"/>
    <row r="24387" hidden="1"/>
    <row r="24388" hidden="1"/>
    <row r="24389" hidden="1"/>
    <row r="24390" hidden="1"/>
    <row r="24391" hidden="1"/>
    <row r="24392" hidden="1"/>
    <row r="24393" hidden="1"/>
    <row r="24394" hidden="1"/>
    <row r="24395" hidden="1"/>
    <row r="24396" hidden="1"/>
    <row r="24397" hidden="1"/>
    <row r="24398" hidden="1"/>
    <row r="24399" hidden="1"/>
    <row r="24400" hidden="1"/>
    <row r="24401" hidden="1"/>
    <row r="24402" hidden="1"/>
    <row r="24403" hidden="1"/>
    <row r="24404" hidden="1"/>
    <row r="24405" hidden="1"/>
    <row r="24406" hidden="1"/>
    <row r="24407" hidden="1"/>
    <row r="24408" hidden="1"/>
    <row r="24409" hidden="1"/>
    <row r="24410" hidden="1"/>
    <row r="24411" hidden="1"/>
    <row r="24412" hidden="1"/>
    <row r="24413" hidden="1"/>
    <row r="24414" hidden="1"/>
    <row r="24415" hidden="1"/>
    <row r="24416" hidden="1"/>
    <row r="24417" hidden="1"/>
    <row r="24418" hidden="1"/>
    <row r="24419" hidden="1"/>
    <row r="24420" hidden="1"/>
    <row r="24421" hidden="1"/>
    <row r="24422" hidden="1"/>
    <row r="24423" hidden="1"/>
    <row r="24424" hidden="1"/>
    <row r="24425" hidden="1"/>
    <row r="24426" hidden="1"/>
    <row r="24427" hidden="1"/>
    <row r="24428" hidden="1"/>
    <row r="24429" hidden="1"/>
    <row r="24430" hidden="1"/>
    <row r="24431" hidden="1"/>
    <row r="24432" hidden="1"/>
    <row r="24433" hidden="1"/>
    <row r="24434" hidden="1"/>
    <row r="24435" hidden="1"/>
    <row r="24436" hidden="1"/>
    <row r="24437" hidden="1"/>
    <row r="24438" hidden="1"/>
    <row r="24439" hidden="1"/>
    <row r="24440" hidden="1"/>
    <row r="24441" hidden="1"/>
    <row r="24442" hidden="1"/>
    <row r="24443" hidden="1"/>
    <row r="24444" hidden="1"/>
    <row r="24445" hidden="1"/>
    <row r="24446" hidden="1"/>
    <row r="24447" hidden="1"/>
    <row r="24448" hidden="1"/>
    <row r="24449" hidden="1"/>
    <row r="24450" hidden="1"/>
    <row r="24451" hidden="1"/>
    <row r="24452" hidden="1"/>
    <row r="24453" hidden="1"/>
    <row r="24454" hidden="1"/>
    <row r="24455" hidden="1"/>
    <row r="24456" hidden="1"/>
    <row r="24457" hidden="1"/>
    <row r="24458" hidden="1"/>
    <row r="24459" hidden="1"/>
    <row r="24460" hidden="1"/>
    <row r="24461" hidden="1"/>
    <row r="24462" hidden="1"/>
    <row r="24463" hidden="1"/>
    <row r="24464" hidden="1"/>
    <row r="24465" hidden="1"/>
    <row r="24466" hidden="1"/>
    <row r="24467" hidden="1"/>
    <row r="24468" hidden="1"/>
    <row r="24469" hidden="1"/>
    <row r="24470" hidden="1"/>
    <row r="24471" hidden="1"/>
    <row r="24472" hidden="1"/>
    <row r="24473" hidden="1"/>
    <row r="24474" hidden="1"/>
    <row r="24475" hidden="1"/>
    <row r="24476" hidden="1"/>
    <row r="24477" hidden="1"/>
    <row r="24478" hidden="1"/>
    <row r="24479" hidden="1"/>
    <row r="24480" hidden="1"/>
    <row r="24481" hidden="1"/>
    <row r="24482" hidden="1"/>
    <row r="24483" hidden="1"/>
    <row r="24484" hidden="1"/>
    <row r="24485" hidden="1"/>
    <row r="24486" hidden="1"/>
    <row r="24487" hidden="1"/>
    <row r="24488" hidden="1"/>
    <row r="24489" hidden="1"/>
    <row r="24490" hidden="1"/>
    <row r="24491" hidden="1"/>
    <row r="24492" hidden="1"/>
    <row r="24493" hidden="1"/>
    <row r="24494" hidden="1"/>
    <row r="24495" hidden="1"/>
    <row r="24496" hidden="1"/>
    <row r="24497" hidden="1"/>
    <row r="24498" hidden="1"/>
    <row r="24499" hidden="1"/>
    <row r="24500" hidden="1"/>
    <row r="24501" hidden="1"/>
    <row r="24502" hidden="1"/>
    <row r="24503" hidden="1"/>
    <row r="24504" hidden="1"/>
    <row r="24505" hidden="1"/>
    <row r="24506" hidden="1"/>
    <row r="24507" hidden="1"/>
    <row r="24508" hidden="1"/>
    <row r="24509" hidden="1"/>
    <row r="24510" hidden="1"/>
    <row r="24511" hidden="1"/>
    <row r="24512" hidden="1"/>
    <row r="24513" hidden="1"/>
    <row r="24514" hidden="1"/>
    <row r="24515" hidden="1"/>
    <row r="24516" hidden="1"/>
    <row r="24517" hidden="1"/>
    <row r="24518" hidden="1"/>
    <row r="24519" hidden="1"/>
    <row r="24520" hidden="1"/>
    <row r="24521" hidden="1"/>
    <row r="24522" hidden="1"/>
    <row r="24523" hidden="1"/>
    <row r="24524" hidden="1"/>
    <row r="24525" hidden="1"/>
    <row r="24526" hidden="1"/>
    <row r="24527" hidden="1"/>
    <row r="24528" hidden="1"/>
    <row r="24529" hidden="1"/>
    <row r="24530" hidden="1"/>
    <row r="24531" hidden="1"/>
    <row r="24532" hidden="1"/>
    <row r="24533" hidden="1"/>
    <row r="24534" hidden="1"/>
    <row r="24535" hidden="1"/>
    <row r="24536" hidden="1"/>
    <row r="24537" hidden="1"/>
    <row r="24538" hidden="1"/>
    <row r="24539" hidden="1"/>
    <row r="24540" hidden="1"/>
    <row r="24541" hidden="1"/>
    <row r="24542" hidden="1"/>
    <row r="24543" hidden="1"/>
    <row r="24544" hidden="1"/>
    <row r="24545" hidden="1"/>
    <row r="24546" hidden="1"/>
    <row r="24547" hidden="1"/>
    <row r="24548" hidden="1"/>
    <row r="24549" hidden="1"/>
    <row r="24550" hidden="1"/>
    <row r="24551" hidden="1"/>
    <row r="24552" hidden="1"/>
    <row r="24553" hidden="1"/>
    <row r="24554" hidden="1"/>
    <row r="24555" hidden="1"/>
    <row r="24556" hidden="1"/>
    <row r="24557" hidden="1"/>
    <row r="24558" hidden="1"/>
    <row r="24559" hidden="1"/>
    <row r="24560" hidden="1"/>
    <row r="24561" hidden="1"/>
    <row r="24562" hidden="1"/>
    <row r="24563" hidden="1"/>
    <row r="24564" hidden="1"/>
    <row r="24565" hidden="1"/>
    <row r="24566" hidden="1"/>
    <row r="24567" hidden="1"/>
    <row r="24568" hidden="1"/>
    <row r="24569" hidden="1"/>
    <row r="24570" hidden="1"/>
    <row r="24571" hidden="1"/>
    <row r="24572" hidden="1"/>
    <row r="24573" hidden="1"/>
    <row r="24574" hidden="1"/>
    <row r="24575" hidden="1"/>
    <row r="24576" hidden="1"/>
    <row r="24577" hidden="1"/>
    <row r="24578" hidden="1"/>
    <row r="24579" hidden="1"/>
    <row r="24580" hidden="1"/>
    <row r="24581" hidden="1"/>
    <row r="24582" hidden="1"/>
    <row r="24583" hidden="1"/>
    <row r="24584" hidden="1"/>
    <row r="24585" hidden="1"/>
    <row r="24586" hidden="1"/>
    <row r="24587" hidden="1"/>
    <row r="24588" hidden="1"/>
    <row r="24589" hidden="1"/>
    <row r="24590" hidden="1"/>
    <row r="24591" hidden="1"/>
    <row r="24592" hidden="1"/>
    <row r="24593" hidden="1"/>
    <row r="24594" hidden="1"/>
    <row r="24595" hidden="1"/>
    <row r="24596" hidden="1"/>
    <row r="24597" hidden="1"/>
    <row r="24598" hidden="1"/>
    <row r="24599" hidden="1"/>
    <row r="24600" hidden="1"/>
    <row r="24601" hidden="1"/>
    <row r="24602" hidden="1"/>
    <row r="24603" hidden="1"/>
    <row r="24604" hidden="1"/>
    <row r="24605" hidden="1"/>
    <row r="24606" hidden="1"/>
    <row r="24607" hidden="1"/>
    <row r="24608" hidden="1"/>
    <row r="24609" hidden="1"/>
    <row r="24610" hidden="1"/>
    <row r="24611" hidden="1"/>
    <row r="24612" hidden="1"/>
    <row r="24613" hidden="1"/>
    <row r="24614" hidden="1"/>
    <row r="24615" hidden="1"/>
    <row r="24616" hidden="1"/>
    <row r="24617" hidden="1"/>
    <row r="24618" hidden="1"/>
    <row r="24619" hidden="1"/>
    <row r="24620" hidden="1"/>
    <row r="24621" hidden="1"/>
    <row r="24622" hidden="1"/>
    <row r="24623" hidden="1"/>
    <row r="24624" hidden="1"/>
    <row r="24625" hidden="1"/>
    <row r="24626" hidden="1"/>
    <row r="24627" hidden="1"/>
    <row r="24628" hidden="1"/>
    <row r="24629" hidden="1"/>
    <row r="24630" hidden="1"/>
    <row r="24631" hidden="1"/>
    <row r="24632" hidden="1"/>
    <row r="24633" hidden="1"/>
    <row r="24634" hidden="1"/>
    <row r="24635" hidden="1"/>
    <row r="24636" hidden="1"/>
    <row r="24637" hidden="1"/>
    <row r="24638" hidden="1"/>
    <row r="24639" hidden="1"/>
    <row r="24640" hidden="1"/>
    <row r="24641" hidden="1"/>
    <row r="24642" hidden="1"/>
    <row r="24643" hidden="1"/>
    <row r="24644" hidden="1"/>
    <row r="24645" hidden="1"/>
    <row r="24646" hidden="1"/>
    <row r="24647" hidden="1"/>
    <row r="24648" hidden="1"/>
    <row r="24649" hidden="1"/>
    <row r="24650" hidden="1"/>
    <row r="24651" hidden="1"/>
    <row r="24652" hidden="1"/>
    <row r="24653" hidden="1"/>
    <row r="24654" hidden="1"/>
    <row r="24655" hidden="1"/>
    <row r="24656" hidden="1"/>
    <row r="24657" hidden="1"/>
    <row r="24658" hidden="1"/>
    <row r="24659" hidden="1"/>
    <row r="24660" hidden="1"/>
    <row r="24661" hidden="1"/>
    <row r="24662" hidden="1"/>
    <row r="24663" hidden="1"/>
    <row r="24664" hidden="1"/>
    <row r="24665" hidden="1"/>
    <row r="24666" hidden="1"/>
    <row r="24667" hidden="1"/>
    <row r="24668" hidden="1"/>
    <row r="24669" hidden="1"/>
    <row r="24670" hidden="1"/>
    <row r="24671" hidden="1"/>
    <row r="24672" hidden="1"/>
    <row r="24673" hidden="1"/>
    <row r="24674" hidden="1"/>
    <row r="24675" hidden="1"/>
    <row r="24676" hidden="1"/>
    <row r="24677" hidden="1"/>
    <row r="24678" hidden="1"/>
    <row r="24679" hidden="1"/>
    <row r="24680" hidden="1"/>
    <row r="24681" hidden="1"/>
    <row r="24682" hidden="1"/>
    <row r="24683" hidden="1"/>
    <row r="24684" hidden="1"/>
    <row r="24685" hidden="1"/>
    <row r="24686" hidden="1"/>
    <row r="24687" hidden="1"/>
    <row r="24688" hidden="1"/>
    <row r="24689" hidden="1"/>
    <row r="24690" hidden="1"/>
    <row r="24691" hidden="1"/>
    <row r="24692" hidden="1"/>
    <row r="24693" hidden="1"/>
    <row r="24694" hidden="1"/>
    <row r="24695" hidden="1"/>
    <row r="24696" hidden="1"/>
    <row r="24697" hidden="1"/>
    <row r="24698" hidden="1"/>
    <row r="24699" hidden="1"/>
    <row r="24700" hidden="1"/>
    <row r="24701" hidden="1"/>
    <row r="24702" hidden="1"/>
    <row r="24703" hidden="1"/>
    <row r="24704" hidden="1"/>
    <row r="24705" hidden="1"/>
    <row r="24706" hidden="1"/>
    <row r="24707" hidden="1"/>
    <row r="24708" hidden="1"/>
    <row r="24709" hidden="1"/>
    <row r="24710" hidden="1"/>
    <row r="24711" hidden="1"/>
    <row r="24712" hidden="1"/>
    <row r="24713" hidden="1"/>
    <row r="24714" hidden="1"/>
    <row r="24715" hidden="1"/>
    <row r="24716" hidden="1"/>
    <row r="24717" hidden="1"/>
    <row r="24718" hidden="1"/>
    <row r="24719" hidden="1"/>
    <row r="24720" hidden="1"/>
    <row r="24721" hidden="1"/>
    <row r="24722" hidden="1"/>
    <row r="24723" hidden="1"/>
    <row r="24724" hidden="1"/>
    <row r="24725" hidden="1"/>
    <row r="24726" hidden="1"/>
    <row r="24727" hidden="1"/>
    <row r="24728" hidden="1"/>
    <row r="24729" hidden="1"/>
    <row r="24730" hidden="1"/>
    <row r="24731" hidden="1"/>
    <row r="24732" hidden="1"/>
    <row r="24733" hidden="1"/>
    <row r="24734" hidden="1"/>
    <row r="24735" hidden="1"/>
    <row r="24736" hidden="1"/>
    <row r="24737" hidden="1"/>
    <row r="24738" hidden="1"/>
    <row r="24739" hidden="1"/>
    <row r="24740" hidden="1"/>
    <row r="24741" hidden="1"/>
    <row r="24742" hidden="1"/>
    <row r="24743" hidden="1"/>
    <row r="24744" hidden="1"/>
    <row r="24745" hidden="1"/>
    <row r="24746" hidden="1"/>
    <row r="24747" hidden="1"/>
    <row r="24748" hidden="1"/>
    <row r="24749" hidden="1"/>
    <row r="24750" hidden="1"/>
    <row r="24751" hidden="1"/>
    <row r="24752" hidden="1"/>
    <row r="24753" hidden="1"/>
    <row r="24754" hidden="1"/>
    <row r="24755" hidden="1"/>
    <row r="24756" hidden="1"/>
    <row r="24757" hidden="1"/>
    <row r="24758" hidden="1"/>
    <row r="24759" hidden="1"/>
    <row r="24760" hidden="1"/>
    <row r="24761" hidden="1"/>
    <row r="24762" hidden="1"/>
    <row r="24763" hidden="1"/>
    <row r="24764" hidden="1"/>
    <row r="24765" hidden="1"/>
    <row r="24766" hidden="1"/>
    <row r="24767" hidden="1"/>
    <row r="24768" hidden="1"/>
    <row r="24769" hidden="1"/>
    <row r="24770" hidden="1"/>
    <row r="24771" hidden="1"/>
    <row r="24772" hidden="1"/>
    <row r="24773" hidden="1"/>
    <row r="24774" hidden="1"/>
    <row r="24775" hidden="1"/>
    <row r="24776" hidden="1"/>
    <row r="24777" hidden="1"/>
    <row r="24778" hidden="1"/>
    <row r="24779" hidden="1"/>
    <row r="24780" hidden="1"/>
    <row r="24781" hidden="1"/>
    <row r="24782" hidden="1"/>
    <row r="24783" hidden="1"/>
    <row r="24784" hidden="1"/>
    <row r="24785" hidden="1"/>
    <row r="24786" hidden="1"/>
    <row r="24787" hidden="1"/>
    <row r="24788" hidden="1"/>
    <row r="24789" hidden="1"/>
    <row r="24790" hidden="1"/>
    <row r="24791" hidden="1"/>
    <row r="24792" hidden="1"/>
    <row r="24793" hidden="1"/>
    <row r="24794" hidden="1"/>
    <row r="24795" hidden="1"/>
    <row r="24796" hidden="1"/>
    <row r="24797" hidden="1"/>
    <row r="24798" hidden="1"/>
    <row r="24799" hidden="1"/>
    <row r="24800" hidden="1"/>
    <row r="24801" hidden="1"/>
    <row r="24802" hidden="1"/>
    <row r="24803" hidden="1"/>
    <row r="24804" hidden="1"/>
    <row r="24805" hidden="1"/>
    <row r="24806" hidden="1"/>
    <row r="24807" hidden="1"/>
    <row r="24808" hidden="1"/>
    <row r="24809" hidden="1"/>
    <row r="24810" hidden="1"/>
    <row r="24811" hidden="1"/>
    <row r="24812" hidden="1"/>
    <row r="24813" hidden="1"/>
    <row r="24814" hidden="1"/>
    <row r="24815" hidden="1"/>
    <row r="24816" hidden="1"/>
    <row r="24817" hidden="1"/>
    <row r="24818" hidden="1"/>
    <row r="24819" hidden="1"/>
    <row r="24820" hidden="1"/>
    <row r="24821" hidden="1"/>
    <row r="24822" hidden="1"/>
    <row r="24823" hidden="1"/>
    <row r="24824" hidden="1"/>
    <row r="24825" hidden="1"/>
    <row r="24826" hidden="1"/>
    <row r="24827" hidden="1"/>
    <row r="24828" hidden="1"/>
    <row r="24829" hidden="1"/>
    <row r="24830" hidden="1"/>
    <row r="24831" hidden="1"/>
    <row r="24832" hidden="1"/>
    <row r="24833" hidden="1"/>
    <row r="24834" hidden="1"/>
    <row r="24835" hidden="1"/>
    <row r="24836" hidden="1"/>
    <row r="24837" hidden="1"/>
    <row r="24838" hidden="1"/>
    <row r="24839" hidden="1"/>
    <row r="24840" hidden="1"/>
    <row r="24841" hidden="1"/>
    <row r="24842" hidden="1"/>
    <row r="24843" hidden="1"/>
    <row r="24844" hidden="1"/>
    <row r="24845" hidden="1"/>
    <row r="24846" hidden="1"/>
    <row r="24847" hidden="1"/>
    <row r="24848" hidden="1"/>
    <row r="24849" hidden="1"/>
    <row r="24850" hidden="1"/>
    <row r="24851" hidden="1"/>
    <row r="24852" hidden="1"/>
    <row r="24853" hidden="1"/>
    <row r="24854" hidden="1"/>
    <row r="24855" hidden="1"/>
    <row r="24856" hidden="1"/>
    <row r="24857" hidden="1"/>
    <row r="24858" hidden="1"/>
    <row r="24859" hidden="1"/>
    <row r="24860" hidden="1"/>
    <row r="24861" hidden="1"/>
    <row r="24862" hidden="1"/>
    <row r="24863" hidden="1"/>
    <row r="24864" hidden="1"/>
    <row r="24865" hidden="1"/>
    <row r="24866" hidden="1"/>
    <row r="24867" hidden="1"/>
    <row r="24868" hidden="1"/>
    <row r="24869" hidden="1"/>
    <row r="24870" hidden="1"/>
    <row r="24871" hidden="1"/>
    <row r="24872" hidden="1"/>
    <row r="24873" hidden="1"/>
    <row r="24874" hidden="1"/>
    <row r="24875" hidden="1"/>
    <row r="24876" hidden="1"/>
    <row r="24877" hidden="1"/>
    <row r="24878" hidden="1"/>
    <row r="24879" hidden="1"/>
    <row r="24880" hidden="1"/>
    <row r="24881" hidden="1"/>
    <row r="24882" hidden="1"/>
    <row r="24883" hidden="1"/>
    <row r="24884" hidden="1"/>
    <row r="24885" hidden="1"/>
    <row r="24886" hidden="1"/>
    <row r="24887" hidden="1"/>
    <row r="24888" hidden="1"/>
    <row r="24889" hidden="1"/>
    <row r="24890" hidden="1"/>
    <row r="24891" hidden="1"/>
    <row r="24892" hidden="1"/>
    <row r="24893" hidden="1"/>
    <row r="24894" hidden="1"/>
    <row r="24895" hidden="1"/>
    <row r="24896" hidden="1"/>
    <row r="24897" hidden="1"/>
    <row r="24898" hidden="1"/>
    <row r="24899" hidden="1"/>
    <row r="24900" hidden="1"/>
    <row r="24901" hidden="1"/>
    <row r="24902" hidden="1"/>
    <row r="24903" hidden="1"/>
    <row r="24904" hidden="1"/>
    <row r="24905" hidden="1"/>
    <row r="24906" hidden="1"/>
    <row r="24907" hidden="1"/>
    <row r="24908" hidden="1"/>
    <row r="24909" hidden="1"/>
    <row r="24910" hidden="1"/>
    <row r="24911" hidden="1"/>
    <row r="24912" hidden="1"/>
    <row r="24913" hidden="1"/>
    <row r="24914" hidden="1"/>
    <row r="24915" hidden="1"/>
    <row r="24916" hidden="1"/>
    <row r="24917" hidden="1"/>
    <row r="24918" hidden="1"/>
    <row r="24919" hidden="1"/>
    <row r="24920" hidden="1"/>
    <row r="24921" hidden="1"/>
    <row r="24922" hidden="1"/>
    <row r="24923" hidden="1"/>
    <row r="24924" hidden="1"/>
    <row r="24925" hidden="1"/>
    <row r="24926" hidden="1"/>
    <row r="24927" hidden="1"/>
    <row r="24928" hidden="1"/>
    <row r="24929" hidden="1"/>
    <row r="24930" hidden="1"/>
    <row r="24931" hidden="1"/>
    <row r="24932" hidden="1"/>
    <row r="24933" hidden="1"/>
    <row r="24934" hidden="1"/>
    <row r="24935" hidden="1"/>
    <row r="24936" hidden="1"/>
    <row r="24937" hidden="1"/>
    <row r="24938" hidden="1"/>
    <row r="24939" hidden="1"/>
    <row r="24940" hidden="1"/>
    <row r="24941" hidden="1"/>
    <row r="24942" hidden="1"/>
    <row r="24943" hidden="1"/>
    <row r="24944" hidden="1"/>
    <row r="24945" hidden="1"/>
    <row r="24946" hidden="1"/>
    <row r="24947" hidden="1"/>
    <row r="24948" hidden="1"/>
    <row r="24949" hidden="1"/>
    <row r="24950" hidden="1"/>
    <row r="24951" hidden="1"/>
    <row r="24952" hidden="1"/>
    <row r="24953" hidden="1"/>
    <row r="24954" hidden="1"/>
    <row r="24955" hidden="1"/>
    <row r="24956" hidden="1"/>
    <row r="24957" hidden="1"/>
    <row r="24958" hidden="1"/>
    <row r="24959" hidden="1"/>
    <row r="24960" hidden="1"/>
    <row r="24961" hidden="1"/>
    <row r="24962" hidden="1"/>
    <row r="24963" hidden="1"/>
    <row r="24964" hidden="1"/>
    <row r="24965" hidden="1"/>
    <row r="24966" hidden="1"/>
    <row r="24967" hidden="1"/>
    <row r="24968" hidden="1"/>
    <row r="24969" hidden="1"/>
    <row r="24970" hidden="1"/>
    <row r="24971" hidden="1"/>
    <row r="24972" hidden="1"/>
    <row r="24973" hidden="1"/>
    <row r="24974" hidden="1"/>
    <row r="24975" hidden="1"/>
    <row r="24976" hidden="1"/>
    <row r="24977" hidden="1"/>
    <row r="24978" hidden="1"/>
    <row r="24979" hidden="1"/>
    <row r="24980" hidden="1"/>
    <row r="24981" hidden="1"/>
    <row r="24982" hidden="1"/>
    <row r="24983" hidden="1"/>
    <row r="24984" hidden="1"/>
    <row r="24985" hidden="1"/>
    <row r="24986" hidden="1"/>
    <row r="24987" hidden="1"/>
    <row r="24988" hidden="1"/>
    <row r="24989" hidden="1"/>
    <row r="24990" hidden="1"/>
    <row r="24991" hidden="1"/>
    <row r="24992" hidden="1"/>
    <row r="24993" hidden="1"/>
    <row r="24994" hidden="1"/>
    <row r="24995" hidden="1"/>
    <row r="24996" hidden="1"/>
    <row r="24997" hidden="1"/>
    <row r="24998" hidden="1"/>
    <row r="24999" hidden="1"/>
    <row r="25000" hidden="1"/>
    <row r="25001" hidden="1"/>
    <row r="25002" hidden="1"/>
    <row r="25003" hidden="1"/>
    <row r="25004" hidden="1"/>
    <row r="25005" hidden="1"/>
    <row r="25006" hidden="1"/>
    <row r="25007" hidden="1"/>
    <row r="25008" hidden="1"/>
    <row r="25009" hidden="1"/>
    <row r="25010" hidden="1"/>
    <row r="25011" hidden="1"/>
    <row r="25012" hidden="1"/>
    <row r="25013" hidden="1"/>
    <row r="25014" hidden="1"/>
    <row r="25015" hidden="1"/>
    <row r="25016" hidden="1"/>
    <row r="25017" hidden="1"/>
    <row r="25018" hidden="1"/>
    <row r="25019" hidden="1"/>
    <row r="25020" hidden="1"/>
    <row r="25021" hidden="1"/>
    <row r="25022" hidden="1"/>
    <row r="25023" hidden="1"/>
    <row r="25024" hidden="1"/>
    <row r="25025" hidden="1"/>
    <row r="25026" hidden="1"/>
    <row r="25027" hidden="1"/>
    <row r="25028" hidden="1"/>
    <row r="25029" hidden="1"/>
    <row r="25030" hidden="1"/>
    <row r="25031" hidden="1"/>
    <row r="25032" hidden="1"/>
    <row r="25033" hidden="1"/>
    <row r="25034" hidden="1"/>
    <row r="25035" hidden="1"/>
    <row r="25036" hidden="1"/>
    <row r="25037" hidden="1"/>
    <row r="25038" hidden="1"/>
    <row r="25039" hidden="1"/>
    <row r="25040" hidden="1"/>
    <row r="25041" hidden="1"/>
    <row r="25042" hidden="1"/>
    <row r="25043" hidden="1"/>
    <row r="25044" hidden="1"/>
    <row r="25045" hidden="1"/>
    <row r="25046" hidden="1"/>
    <row r="25047" hidden="1"/>
    <row r="25048" hidden="1"/>
    <row r="25049" hidden="1"/>
    <row r="25050" hidden="1"/>
    <row r="25051" hidden="1"/>
    <row r="25052" hidden="1"/>
    <row r="25053" hidden="1"/>
    <row r="25054" hidden="1"/>
    <row r="25055" hidden="1"/>
    <row r="25056" hidden="1"/>
    <row r="25057" hidden="1"/>
    <row r="25058" hidden="1"/>
    <row r="25059" hidden="1"/>
    <row r="25060" hidden="1"/>
    <row r="25061" hidden="1"/>
    <row r="25062" hidden="1"/>
    <row r="25063" hidden="1"/>
    <row r="25064" hidden="1"/>
    <row r="25065" hidden="1"/>
    <row r="25066" hidden="1"/>
    <row r="25067" hidden="1"/>
    <row r="25068" hidden="1"/>
    <row r="25069" hidden="1"/>
    <row r="25070" hidden="1"/>
    <row r="25071" hidden="1"/>
    <row r="25072" hidden="1"/>
    <row r="25073" hidden="1"/>
    <row r="25074" hidden="1"/>
    <row r="25075" hidden="1"/>
    <row r="25076" hidden="1"/>
    <row r="25077" hidden="1"/>
    <row r="25078" hidden="1"/>
    <row r="25079" hidden="1"/>
    <row r="25080" hidden="1"/>
    <row r="25081" hidden="1"/>
    <row r="25082" hidden="1"/>
    <row r="25083" hidden="1"/>
    <row r="25084" hidden="1"/>
    <row r="25085" hidden="1"/>
    <row r="25086" hidden="1"/>
    <row r="25087" hidden="1"/>
    <row r="25088" hidden="1"/>
    <row r="25089" hidden="1"/>
    <row r="25090" hidden="1"/>
    <row r="25091" hidden="1"/>
    <row r="25092" hidden="1"/>
    <row r="25093" hidden="1"/>
    <row r="25094" hidden="1"/>
    <row r="25095" hidden="1"/>
    <row r="25096" hidden="1"/>
    <row r="25097" hidden="1"/>
    <row r="25098" hidden="1"/>
    <row r="25099" hidden="1"/>
    <row r="25100" hidden="1"/>
    <row r="25101" hidden="1"/>
    <row r="25102" hidden="1"/>
    <row r="25103" hidden="1"/>
    <row r="25104" hidden="1"/>
    <row r="25105" hidden="1"/>
    <row r="25106" hidden="1"/>
    <row r="25107" hidden="1"/>
    <row r="25108" hidden="1"/>
    <row r="25109" hidden="1"/>
    <row r="25110" hidden="1"/>
    <row r="25111" hidden="1"/>
    <row r="25112" hidden="1"/>
    <row r="25113" hidden="1"/>
    <row r="25114" hidden="1"/>
    <row r="25115" hidden="1"/>
    <row r="25116" hidden="1"/>
    <row r="25117" hidden="1"/>
    <row r="25118" hidden="1"/>
    <row r="25119" hidden="1"/>
    <row r="25120" hidden="1"/>
    <row r="25121" hidden="1"/>
    <row r="25122" hidden="1"/>
    <row r="25123" hidden="1"/>
    <row r="25124" hidden="1"/>
    <row r="25125" hidden="1"/>
    <row r="25126" hidden="1"/>
    <row r="25127" hidden="1"/>
    <row r="25128" hidden="1"/>
    <row r="25129" hidden="1"/>
    <row r="25130" hidden="1"/>
    <row r="25131" hidden="1"/>
    <row r="25132" hidden="1"/>
    <row r="25133" hidden="1"/>
    <row r="25134" hidden="1"/>
    <row r="25135" hidden="1"/>
    <row r="25136" hidden="1"/>
    <row r="25137" hidden="1"/>
    <row r="25138" hidden="1"/>
    <row r="25139" hidden="1"/>
    <row r="25140" hidden="1"/>
    <row r="25141" hidden="1"/>
    <row r="25142" hidden="1"/>
    <row r="25143" hidden="1"/>
    <row r="25144" hidden="1"/>
    <row r="25145" hidden="1"/>
    <row r="25146" hidden="1"/>
    <row r="25147" hidden="1"/>
    <row r="25148" hidden="1"/>
    <row r="25149" hidden="1"/>
    <row r="25150" hidden="1"/>
    <row r="25151" hidden="1"/>
    <row r="25152" hidden="1"/>
    <row r="25153" hidden="1"/>
    <row r="25154" hidden="1"/>
    <row r="25155" hidden="1"/>
    <row r="25156" hidden="1"/>
    <row r="25157" hidden="1"/>
    <row r="25158" hidden="1"/>
    <row r="25159" hidden="1"/>
    <row r="25160" hidden="1"/>
    <row r="25161" hidden="1"/>
    <row r="25162" hidden="1"/>
    <row r="25163" hidden="1"/>
    <row r="25164" hidden="1"/>
    <row r="25165" hidden="1"/>
    <row r="25166" hidden="1"/>
    <row r="25167" hidden="1"/>
    <row r="25168" hidden="1"/>
    <row r="25169" hidden="1"/>
    <row r="25170" hidden="1"/>
    <row r="25171" hidden="1"/>
    <row r="25172" hidden="1"/>
    <row r="25173" hidden="1"/>
    <row r="25174" hidden="1"/>
    <row r="25175" hidden="1"/>
    <row r="25176" hidden="1"/>
    <row r="25177" hidden="1"/>
    <row r="25178" hidden="1"/>
    <row r="25179" hidden="1"/>
    <row r="25180" hidden="1"/>
    <row r="25181" hidden="1"/>
    <row r="25182" hidden="1"/>
    <row r="25183" hidden="1"/>
    <row r="25184" hidden="1"/>
    <row r="25185" hidden="1"/>
    <row r="25186" hidden="1"/>
    <row r="25187" hidden="1"/>
    <row r="25188" hidden="1"/>
    <row r="25189" hidden="1"/>
    <row r="25190" hidden="1"/>
    <row r="25191" hidden="1"/>
    <row r="25192" hidden="1"/>
    <row r="25193" hidden="1"/>
    <row r="25194" hidden="1"/>
    <row r="25195" hidden="1"/>
    <row r="25196" hidden="1"/>
    <row r="25197" hidden="1"/>
    <row r="25198" hidden="1"/>
    <row r="25199" hidden="1"/>
    <row r="25200" hidden="1"/>
    <row r="25201" hidden="1"/>
    <row r="25202" hidden="1"/>
    <row r="25203" hidden="1"/>
    <row r="25204" hidden="1"/>
    <row r="25205" hidden="1"/>
    <row r="25206" hidden="1"/>
    <row r="25207" hidden="1"/>
    <row r="25208" hidden="1"/>
    <row r="25209" hidden="1"/>
    <row r="25210" hidden="1"/>
    <row r="25211" hidden="1"/>
    <row r="25212" hidden="1"/>
    <row r="25213" hidden="1"/>
    <row r="25214" hidden="1"/>
    <row r="25215" hidden="1"/>
    <row r="25216" hidden="1"/>
    <row r="25217" hidden="1"/>
    <row r="25218" hidden="1"/>
    <row r="25219" hidden="1"/>
    <row r="25220" hidden="1"/>
    <row r="25221" hidden="1"/>
    <row r="25222" hidden="1"/>
    <row r="25223" hidden="1"/>
    <row r="25224" hidden="1"/>
    <row r="25225" hidden="1"/>
    <row r="25226" hidden="1"/>
    <row r="25227" hidden="1"/>
    <row r="25228" hidden="1"/>
    <row r="25229" hidden="1"/>
    <row r="25230" hidden="1"/>
    <row r="25231" hidden="1"/>
    <row r="25232" hidden="1"/>
    <row r="25233" hidden="1"/>
    <row r="25234" hidden="1"/>
    <row r="25235" hidden="1"/>
    <row r="25236" hidden="1"/>
    <row r="25237" hidden="1"/>
    <row r="25238" hidden="1"/>
    <row r="25239" hidden="1"/>
    <row r="25240" hidden="1"/>
    <row r="25241" hidden="1"/>
    <row r="25242" hidden="1"/>
    <row r="25243" hidden="1"/>
    <row r="25244" hidden="1"/>
    <row r="25245" hidden="1"/>
    <row r="25246" hidden="1"/>
    <row r="25247" hidden="1"/>
    <row r="25248" hidden="1"/>
    <row r="25249" hidden="1"/>
    <row r="25250" hidden="1"/>
    <row r="25251" hidden="1"/>
    <row r="25252" hidden="1"/>
    <row r="25253" hidden="1"/>
    <row r="25254" hidden="1"/>
    <row r="25255" hidden="1"/>
    <row r="25256" hidden="1"/>
    <row r="25257" hidden="1"/>
    <row r="25258" hidden="1"/>
    <row r="25259" hidden="1"/>
    <row r="25260" hidden="1"/>
    <row r="25261" hidden="1"/>
    <row r="25262" hidden="1"/>
    <row r="25263" hidden="1"/>
    <row r="25264" hidden="1"/>
    <row r="25265" hidden="1"/>
    <row r="25266" hidden="1"/>
    <row r="25267" hidden="1"/>
    <row r="25268" hidden="1"/>
    <row r="25269" hidden="1"/>
    <row r="25270" hidden="1"/>
    <row r="25271" hidden="1"/>
    <row r="25272" hidden="1"/>
    <row r="25273" hidden="1"/>
    <row r="25274" hidden="1"/>
    <row r="25275" hidden="1"/>
    <row r="25276" hidden="1"/>
    <row r="25277" hidden="1"/>
    <row r="25278" hidden="1"/>
    <row r="25279" hidden="1"/>
    <row r="25280" hidden="1"/>
    <row r="25281" hidden="1"/>
    <row r="25282" hidden="1"/>
    <row r="25283" hidden="1"/>
    <row r="25284" hidden="1"/>
    <row r="25285" hidden="1"/>
    <row r="25286" hidden="1"/>
    <row r="25287" hidden="1"/>
    <row r="25288" hidden="1"/>
    <row r="25289" hidden="1"/>
    <row r="25290" hidden="1"/>
    <row r="25291" hidden="1"/>
    <row r="25292" hidden="1"/>
    <row r="25293" hidden="1"/>
    <row r="25294" hidden="1"/>
    <row r="25295" hidden="1"/>
    <row r="25296" hidden="1"/>
    <row r="25297" hidden="1"/>
    <row r="25298" hidden="1"/>
    <row r="25299" hidden="1"/>
    <row r="25300" hidden="1"/>
    <row r="25301" hidden="1"/>
    <row r="25302" hidden="1"/>
    <row r="25303" hidden="1"/>
    <row r="25304" hidden="1"/>
    <row r="25305" hidden="1"/>
    <row r="25306" hidden="1"/>
    <row r="25307" hidden="1"/>
    <row r="25308" hidden="1"/>
    <row r="25309" hidden="1"/>
    <row r="25310" hidden="1"/>
    <row r="25311" hidden="1"/>
    <row r="25312" hidden="1"/>
    <row r="25313" hidden="1"/>
    <row r="25314" hidden="1"/>
    <row r="25315" hidden="1"/>
    <row r="25316" hidden="1"/>
    <row r="25317" hidden="1"/>
    <row r="25318" hidden="1"/>
    <row r="25319" hidden="1"/>
    <row r="25320" hidden="1"/>
    <row r="25321" hidden="1"/>
    <row r="25322" hidden="1"/>
    <row r="25323" hidden="1"/>
    <row r="25324" hidden="1"/>
    <row r="25325" hidden="1"/>
    <row r="25326" hidden="1"/>
    <row r="25327" hidden="1"/>
    <row r="25328" hidden="1"/>
    <row r="25329" hidden="1"/>
    <row r="25330" hidden="1"/>
    <row r="25331" hidden="1"/>
    <row r="25332" hidden="1"/>
    <row r="25333" hidden="1"/>
    <row r="25334" hidden="1"/>
    <row r="25335" hidden="1"/>
    <row r="25336" hidden="1"/>
    <row r="25337" hidden="1"/>
    <row r="25338" hidden="1"/>
    <row r="25339" hidden="1"/>
    <row r="25340" hidden="1"/>
    <row r="25341" hidden="1"/>
    <row r="25342" hidden="1"/>
    <row r="25343" hidden="1"/>
    <row r="25344" hidden="1"/>
    <row r="25345" hidden="1"/>
    <row r="25346" hidden="1"/>
    <row r="25347" hidden="1"/>
    <row r="25348" hidden="1"/>
    <row r="25349" hidden="1"/>
    <row r="25350" hidden="1"/>
    <row r="25351" hidden="1"/>
    <row r="25352" hidden="1"/>
    <row r="25353" hidden="1"/>
    <row r="25354" hidden="1"/>
    <row r="25355" hidden="1"/>
    <row r="25356" hidden="1"/>
    <row r="25357" hidden="1"/>
    <row r="25358" hidden="1"/>
    <row r="25359" hidden="1"/>
    <row r="25360" hidden="1"/>
    <row r="25361" hidden="1"/>
    <row r="25362" hidden="1"/>
    <row r="25363" hidden="1"/>
    <row r="25364" hidden="1"/>
    <row r="25365" hidden="1"/>
    <row r="25366" hidden="1"/>
    <row r="25367" hidden="1"/>
    <row r="25368" hidden="1"/>
    <row r="25369" hidden="1"/>
    <row r="25370" hidden="1"/>
    <row r="25371" hidden="1"/>
    <row r="25372" hidden="1"/>
    <row r="25373" hidden="1"/>
    <row r="25374" hidden="1"/>
    <row r="25375" hidden="1"/>
    <row r="25376" hidden="1"/>
    <row r="25377" hidden="1"/>
    <row r="25378" hidden="1"/>
    <row r="25379" hidden="1"/>
    <row r="25380" hidden="1"/>
    <row r="25381" hidden="1"/>
    <row r="25382" hidden="1"/>
    <row r="25383" hidden="1"/>
    <row r="25384" hidden="1"/>
    <row r="25385" hidden="1"/>
    <row r="25386" hidden="1"/>
    <row r="25387" hidden="1"/>
    <row r="25388" hidden="1"/>
    <row r="25389" hidden="1"/>
    <row r="25390" hidden="1"/>
    <row r="25391" hidden="1"/>
    <row r="25392" hidden="1"/>
    <row r="25393" hidden="1"/>
    <row r="25394" hidden="1"/>
    <row r="25395" hidden="1"/>
    <row r="25396" hidden="1"/>
    <row r="25397" hidden="1"/>
    <row r="25398" hidden="1"/>
    <row r="25399" hidden="1"/>
    <row r="25400" hidden="1"/>
    <row r="25401" hidden="1"/>
    <row r="25402" hidden="1"/>
    <row r="25403" hidden="1"/>
    <row r="25404" hidden="1"/>
    <row r="25405" hidden="1"/>
    <row r="25406" hidden="1"/>
    <row r="25407" hidden="1"/>
    <row r="25408" hidden="1"/>
    <row r="25409" hidden="1"/>
    <row r="25410" hidden="1"/>
    <row r="25411" hidden="1"/>
    <row r="25412" hidden="1"/>
    <row r="25413" hidden="1"/>
    <row r="25414" hidden="1"/>
    <row r="25415" hidden="1"/>
    <row r="25416" hidden="1"/>
    <row r="25417" hidden="1"/>
    <row r="25418" hidden="1"/>
    <row r="25419" hidden="1"/>
    <row r="25420" hidden="1"/>
    <row r="25421" hidden="1"/>
    <row r="25422" hidden="1"/>
    <row r="25423" hidden="1"/>
    <row r="25424" hidden="1"/>
    <row r="25425" hidden="1"/>
    <row r="25426" hidden="1"/>
    <row r="25427" hidden="1"/>
    <row r="25428" hidden="1"/>
    <row r="25429" hidden="1"/>
    <row r="25430" hidden="1"/>
    <row r="25431" hidden="1"/>
    <row r="25432" hidden="1"/>
    <row r="25433" hidden="1"/>
    <row r="25434" hidden="1"/>
    <row r="25435" hidden="1"/>
    <row r="25436" hidden="1"/>
    <row r="25437" hidden="1"/>
    <row r="25438" hidden="1"/>
    <row r="25439" hidden="1"/>
    <row r="25440" hidden="1"/>
    <row r="25441" hidden="1"/>
    <row r="25442" hidden="1"/>
    <row r="25443" hidden="1"/>
    <row r="25444" hidden="1"/>
    <row r="25445" hidden="1"/>
    <row r="25446" hidden="1"/>
    <row r="25447" hidden="1"/>
    <row r="25448" hidden="1"/>
    <row r="25449" hidden="1"/>
    <row r="25450" hidden="1"/>
    <row r="25451" hidden="1"/>
    <row r="25452" hidden="1"/>
    <row r="25453" hidden="1"/>
    <row r="25454" hidden="1"/>
    <row r="25455" hidden="1"/>
    <row r="25456" hidden="1"/>
    <row r="25457" hidden="1"/>
    <row r="25458" hidden="1"/>
    <row r="25459" hidden="1"/>
    <row r="25460" hidden="1"/>
    <row r="25461" hidden="1"/>
    <row r="25462" hidden="1"/>
    <row r="25463" hidden="1"/>
    <row r="25464" hidden="1"/>
    <row r="25465" hidden="1"/>
    <row r="25466" hidden="1"/>
    <row r="25467" hidden="1"/>
    <row r="25468" hidden="1"/>
    <row r="25469" hidden="1"/>
    <row r="25470" hidden="1"/>
    <row r="25471" hidden="1"/>
    <row r="25472" hidden="1"/>
    <row r="25473" hidden="1"/>
    <row r="25474" hidden="1"/>
    <row r="25475" hidden="1"/>
    <row r="25476" hidden="1"/>
    <row r="25477" hidden="1"/>
    <row r="25478" hidden="1"/>
    <row r="25479" hidden="1"/>
    <row r="25480" hidden="1"/>
    <row r="25481" hidden="1"/>
    <row r="25482" hidden="1"/>
    <row r="25483" hidden="1"/>
    <row r="25484" hidden="1"/>
    <row r="25485" hidden="1"/>
    <row r="25486" hidden="1"/>
    <row r="25487" hidden="1"/>
    <row r="25488" hidden="1"/>
    <row r="25489" hidden="1"/>
    <row r="25490" hidden="1"/>
    <row r="25491" hidden="1"/>
    <row r="25492" hidden="1"/>
    <row r="25493" hidden="1"/>
    <row r="25494" hidden="1"/>
    <row r="25495" hidden="1"/>
    <row r="25496" hidden="1"/>
    <row r="25497" hidden="1"/>
    <row r="25498" hidden="1"/>
    <row r="25499" hidden="1"/>
    <row r="25500" hidden="1"/>
    <row r="25501" hidden="1"/>
    <row r="25502" hidden="1"/>
    <row r="25503" hidden="1"/>
    <row r="25504" hidden="1"/>
    <row r="25505" hidden="1"/>
    <row r="25506" hidden="1"/>
    <row r="25507" hidden="1"/>
    <row r="25508" hidden="1"/>
    <row r="25509" hidden="1"/>
    <row r="25510" hidden="1"/>
    <row r="25511" hidden="1"/>
    <row r="25512" hidden="1"/>
    <row r="25513" hidden="1"/>
    <row r="25514" hidden="1"/>
    <row r="25515" hidden="1"/>
    <row r="25516" hidden="1"/>
    <row r="25517" hidden="1"/>
    <row r="25518" hidden="1"/>
    <row r="25519" hidden="1"/>
    <row r="25520" hidden="1"/>
    <row r="25521" hidden="1"/>
    <row r="25522" hidden="1"/>
    <row r="25523" hidden="1"/>
    <row r="25524" hidden="1"/>
    <row r="25525" hidden="1"/>
    <row r="25526" hidden="1"/>
    <row r="25527" hidden="1"/>
    <row r="25528" hidden="1"/>
    <row r="25529" hidden="1"/>
    <row r="25530" hidden="1"/>
    <row r="25531" hidden="1"/>
    <row r="25532" hidden="1"/>
    <row r="25533" hidden="1"/>
    <row r="25534" hidden="1"/>
    <row r="25535" hidden="1"/>
    <row r="25536" hidden="1"/>
    <row r="25537" hidden="1"/>
    <row r="25538" hidden="1"/>
    <row r="25539" hidden="1"/>
    <row r="25540" hidden="1"/>
    <row r="25541" hidden="1"/>
    <row r="25542" hidden="1"/>
    <row r="25543" hidden="1"/>
    <row r="25544" hidden="1"/>
    <row r="25545" hidden="1"/>
    <row r="25546" hidden="1"/>
    <row r="25547" hidden="1"/>
    <row r="25548" hidden="1"/>
    <row r="25549" hidden="1"/>
    <row r="25550" hidden="1"/>
    <row r="25551" hidden="1"/>
    <row r="25552" hidden="1"/>
    <row r="25553" hidden="1"/>
    <row r="25554" hidden="1"/>
    <row r="25555" hidden="1"/>
    <row r="25556" hidden="1"/>
    <row r="25557" hidden="1"/>
    <row r="25558" hidden="1"/>
    <row r="25559" hidden="1"/>
    <row r="25560" hidden="1"/>
    <row r="25561" hidden="1"/>
    <row r="25562" hidden="1"/>
    <row r="25563" hidden="1"/>
    <row r="25564" hidden="1"/>
    <row r="25565" hidden="1"/>
    <row r="25566" hidden="1"/>
    <row r="25567" hidden="1"/>
    <row r="25568" hidden="1"/>
    <row r="25569" hidden="1"/>
    <row r="25570" hidden="1"/>
    <row r="25571" hidden="1"/>
    <row r="25572" hidden="1"/>
    <row r="25573" hidden="1"/>
    <row r="25574" hidden="1"/>
    <row r="25575" hidden="1"/>
    <row r="25576" hidden="1"/>
    <row r="25577" hidden="1"/>
    <row r="25578" hidden="1"/>
    <row r="25579" hidden="1"/>
    <row r="25580" hidden="1"/>
    <row r="25581" hidden="1"/>
    <row r="25582" hidden="1"/>
    <row r="25583" hidden="1"/>
    <row r="25584" hidden="1"/>
    <row r="25585" hidden="1"/>
    <row r="25586" hidden="1"/>
    <row r="25587" hidden="1"/>
    <row r="25588" hidden="1"/>
    <row r="25589" hidden="1"/>
    <row r="25590" hidden="1"/>
    <row r="25591" hidden="1"/>
    <row r="25592" hidden="1"/>
    <row r="25593" hidden="1"/>
    <row r="25594" hidden="1"/>
    <row r="25595" hidden="1"/>
    <row r="25596" hidden="1"/>
    <row r="25597" hidden="1"/>
    <row r="25598" hidden="1"/>
    <row r="25599" hidden="1"/>
    <row r="25600" hidden="1"/>
    <row r="25601" hidden="1"/>
    <row r="25602" hidden="1"/>
    <row r="25603" hidden="1"/>
    <row r="25604" hidden="1"/>
    <row r="25605" hidden="1"/>
    <row r="25606" hidden="1"/>
    <row r="25607" hidden="1"/>
    <row r="25608" hidden="1"/>
    <row r="25609" hidden="1"/>
    <row r="25610" hidden="1"/>
    <row r="25611" hidden="1"/>
    <row r="25612" hidden="1"/>
    <row r="25613" hidden="1"/>
    <row r="25614" hidden="1"/>
    <row r="25615" hidden="1"/>
    <row r="25616" hidden="1"/>
    <row r="25617" hidden="1"/>
    <row r="25618" hidden="1"/>
    <row r="25619" hidden="1"/>
    <row r="25620" hidden="1"/>
    <row r="25621" hidden="1"/>
    <row r="25622" hidden="1"/>
    <row r="25623" hidden="1"/>
    <row r="25624" hidden="1"/>
    <row r="25625" hidden="1"/>
    <row r="25626" hidden="1"/>
    <row r="25627" hidden="1"/>
    <row r="25628" hidden="1"/>
    <row r="25629" hidden="1"/>
    <row r="25630" hidden="1"/>
    <row r="25631" hidden="1"/>
    <row r="25632" hidden="1"/>
    <row r="25633" hidden="1"/>
    <row r="25634" hidden="1"/>
    <row r="25635" hidden="1"/>
    <row r="25636" hidden="1"/>
    <row r="25637" hidden="1"/>
    <row r="25638" hidden="1"/>
    <row r="25639" hidden="1"/>
    <row r="25640" hidden="1"/>
    <row r="25641" hidden="1"/>
    <row r="25642" hidden="1"/>
    <row r="25643" hidden="1"/>
    <row r="25644" hidden="1"/>
    <row r="25645" hidden="1"/>
    <row r="25646" hidden="1"/>
    <row r="25647" hidden="1"/>
    <row r="25648" hidden="1"/>
    <row r="25649" hidden="1"/>
    <row r="25650" hidden="1"/>
    <row r="25651" hidden="1"/>
    <row r="25652" hidden="1"/>
    <row r="25653" hidden="1"/>
    <row r="25654" hidden="1"/>
    <row r="25655" hidden="1"/>
    <row r="25656" hidden="1"/>
    <row r="25657" hidden="1"/>
    <row r="25658" hidden="1"/>
    <row r="25659" hidden="1"/>
    <row r="25660" hidden="1"/>
    <row r="25661" hidden="1"/>
    <row r="25662" hidden="1"/>
    <row r="25663" hidden="1"/>
    <row r="25664" hidden="1"/>
    <row r="25665" hidden="1"/>
    <row r="25666" hidden="1"/>
    <row r="25667" hidden="1"/>
    <row r="25668" hidden="1"/>
    <row r="25669" hidden="1"/>
    <row r="25670" hidden="1"/>
    <row r="25671" hidden="1"/>
    <row r="25672" hidden="1"/>
    <row r="25673" hidden="1"/>
    <row r="25674" hidden="1"/>
    <row r="25675" hidden="1"/>
    <row r="25676" hidden="1"/>
    <row r="25677" hidden="1"/>
    <row r="25678" hidden="1"/>
    <row r="25679" hidden="1"/>
    <row r="25680" hidden="1"/>
    <row r="25681" hidden="1"/>
    <row r="25682" hidden="1"/>
    <row r="25683" hidden="1"/>
    <row r="25684" hidden="1"/>
    <row r="25685" hidden="1"/>
    <row r="25686" hidden="1"/>
    <row r="25687" hidden="1"/>
    <row r="25688" hidden="1"/>
    <row r="25689" hidden="1"/>
    <row r="25690" hidden="1"/>
    <row r="25691" hidden="1"/>
    <row r="25692" hidden="1"/>
    <row r="25693" hidden="1"/>
    <row r="25694" hidden="1"/>
    <row r="25695" hidden="1"/>
    <row r="25696" hidden="1"/>
    <row r="25697" hidden="1"/>
    <row r="25698" hidden="1"/>
    <row r="25699" hidden="1"/>
    <row r="25700" hidden="1"/>
    <row r="25701" hidden="1"/>
    <row r="25702" hidden="1"/>
    <row r="25703" hidden="1"/>
    <row r="25704" hidden="1"/>
    <row r="25705" hidden="1"/>
    <row r="25706" hidden="1"/>
    <row r="25707" hidden="1"/>
    <row r="25708" hidden="1"/>
    <row r="25709" hidden="1"/>
    <row r="25710" hidden="1"/>
    <row r="25711" hidden="1"/>
    <row r="25712" hidden="1"/>
    <row r="25713" hidden="1"/>
    <row r="25714" hidden="1"/>
    <row r="25715" hidden="1"/>
    <row r="25716" hidden="1"/>
    <row r="25717" hidden="1"/>
    <row r="25718" hidden="1"/>
    <row r="25719" hidden="1"/>
    <row r="25720" hidden="1"/>
    <row r="25721" hidden="1"/>
    <row r="25722" hidden="1"/>
    <row r="25723" hidden="1"/>
    <row r="25724" hidden="1"/>
    <row r="25725" hidden="1"/>
    <row r="25726" hidden="1"/>
    <row r="25727" hidden="1"/>
    <row r="25728" hidden="1"/>
    <row r="25729" hidden="1"/>
    <row r="25730" hidden="1"/>
    <row r="25731" hidden="1"/>
    <row r="25732" hidden="1"/>
    <row r="25733" hidden="1"/>
    <row r="25734" hidden="1"/>
    <row r="25735" hidden="1"/>
    <row r="25736" hidden="1"/>
    <row r="25737" hidden="1"/>
    <row r="25738" hidden="1"/>
    <row r="25739" hidden="1"/>
    <row r="25740" hidden="1"/>
    <row r="25741" hidden="1"/>
    <row r="25742" hidden="1"/>
    <row r="25743" hidden="1"/>
    <row r="25744" hidden="1"/>
    <row r="25745" hidden="1"/>
    <row r="25746" hidden="1"/>
    <row r="25747" hidden="1"/>
    <row r="25748" hidden="1"/>
    <row r="25749" hidden="1"/>
    <row r="25750" hidden="1"/>
    <row r="25751" hidden="1"/>
    <row r="25752" hidden="1"/>
    <row r="25753" hidden="1"/>
    <row r="25754" hidden="1"/>
    <row r="25755" hidden="1"/>
    <row r="25756" hidden="1"/>
    <row r="25757" hidden="1"/>
    <row r="25758" hidden="1"/>
    <row r="25759" hidden="1"/>
    <row r="25760" hidden="1"/>
    <row r="25761" hidden="1"/>
    <row r="25762" hidden="1"/>
    <row r="25763" hidden="1"/>
    <row r="25764" hidden="1"/>
    <row r="25765" hidden="1"/>
    <row r="25766" hidden="1"/>
    <row r="25767" hidden="1"/>
    <row r="25768" hidden="1"/>
    <row r="25769" hidden="1"/>
    <row r="25770" hidden="1"/>
    <row r="25771" hidden="1"/>
    <row r="25772" hidden="1"/>
    <row r="25773" hidden="1"/>
    <row r="25774" hidden="1"/>
    <row r="25775" hidden="1"/>
    <row r="25776" hidden="1"/>
    <row r="25777" hidden="1"/>
    <row r="25778" hidden="1"/>
    <row r="25779" hidden="1"/>
    <row r="25780" hidden="1"/>
    <row r="25781" hidden="1"/>
    <row r="25782" hidden="1"/>
    <row r="25783" hidden="1"/>
    <row r="25784" hidden="1"/>
    <row r="25785" hidden="1"/>
    <row r="25786" hidden="1"/>
    <row r="25787" hidden="1"/>
    <row r="25788" hidden="1"/>
    <row r="25789" hidden="1"/>
    <row r="25790" hidden="1"/>
    <row r="25791" hidden="1"/>
    <row r="25792" hidden="1"/>
    <row r="25793" hidden="1"/>
    <row r="25794" hidden="1"/>
    <row r="25795" hidden="1"/>
    <row r="25796" hidden="1"/>
    <row r="25797" hidden="1"/>
    <row r="25798" hidden="1"/>
    <row r="25799" hidden="1"/>
    <row r="25800" hidden="1"/>
    <row r="25801" hidden="1"/>
    <row r="25802" hidden="1"/>
    <row r="25803" hidden="1"/>
    <row r="25804" hidden="1"/>
    <row r="25805" hidden="1"/>
    <row r="25806" hidden="1"/>
    <row r="25807" hidden="1"/>
    <row r="25808" hidden="1"/>
    <row r="25809" hidden="1"/>
    <row r="25810" hidden="1"/>
    <row r="25811" hidden="1"/>
    <row r="25812" hidden="1"/>
    <row r="25813" hidden="1"/>
    <row r="25814" hidden="1"/>
    <row r="25815" hidden="1"/>
    <row r="25816" hidden="1"/>
    <row r="25817" hidden="1"/>
    <row r="25818" hidden="1"/>
    <row r="25819" hidden="1"/>
    <row r="25820" hidden="1"/>
    <row r="25821" hidden="1"/>
    <row r="25822" hidden="1"/>
    <row r="25823" hidden="1"/>
    <row r="25824" hidden="1"/>
    <row r="25825" hidden="1"/>
    <row r="25826" hidden="1"/>
    <row r="25827" hidden="1"/>
    <row r="25828" hidden="1"/>
    <row r="25829" hidden="1"/>
    <row r="25830" hidden="1"/>
    <row r="25831" hidden="1"/>
    <row r="25832" hidden="1"/>
    <row r="25833" hidden="1"/>
    <row r="25834" hidden="1"/>
    <row r="25835" hidden="1"/>
    <row r="25836" hidden="1"/>
    <row r="25837" hidden="1"/>
    <row r="25838" hidden="1"/>
    <row r="25839" hidden="1"/>
    <row r="25840" hidden="1"/>
    <row r="25841" hidden="1"/>
    <row r="25842" hidden="1"/>
    <row r="25843" hidden="1"/>
    <row r="25844" hidden="1"/>
    <row r="25845" hidden="1"/>
    <row r="25846" hidden="1"/>
    <row r="25847" hidden="1"/>
    <row r="25848" hidden="1"/>
    <row r="25849" hidden="1"/>
    <row r="25850" hidden="1"/>
    <row r="25851" hidden="1"/>
    <row r="25852" hidden="1"/>
    <row r="25853" hidden="1"/>
    <row r="25854" hidden="1"/>
    <row r="25855" hidden="1"/>
    <row r="25856" hidden="1"/>
    <row r="25857" hidden="1"/>
    <row r="25858" hidden="1"/>
    <row r="25859" hidden="1"/>
    <row r="25860" hidden="1"/>
    <row r="25861" hidden="1"/>
    <row r="25862" hidden="1"/>
    <row r="25863" hidden="1"/>
    <row r="25864" hidden="1"/>
    <row r="25865" hidden="1"/>
    <row r="25866" hidden="1"/>
    <row r="25867" hidden="1"/>
    <row r="25868" hidden="1"/>
    <row r="25869" hidden="1"/>
    <row r="25870" hidden="1"/>
    <row r="25871" hidden="1"/>
    <row r="25872" hidden="1"/>
    <row r="25873" hidden="1"/>
    <row r="25874" hidden="1"/>
    <row r="25875" hidden="1"/>
    <row r="25876" hidden="1"/>
    <row r="25877" hidden="1"/>
    <row r="25878" hidden="1"/>
    <row r="25879" hidden="1"/>
    <row r="25880" hidden="1"/>
    <row r="25881" hidden="1"/>
    <row r="25882" hidden="1"/>
    <row r="25883" hidden="1"/>
    <row r="25884" hidden="1"/>
    <row r="25885" hidden="1"/>
    <row r="25886" hidden="1"/>
    <row r="25887" hidden="1"/>
    <row r="25888" hidden="1"/>
    <row r="25889" hidden="1"/>
    <row r="25890" hidden="1"/>
    <row r="25891" hidden="1"/>
    <row r="25892" hidden="1"/>
    <row r="25893" hidden="1"/>
    <row r="25894" hidden="1"/>
    <row r="25895" hidden="1"/>
    <row r="25896" hidden="1"/>
    <row r="25897" hidden="1"/>
    <row r="25898" hidden="1"/>
    <row r="25899" hidden="1"/>
    <row r="25900" hidden="1"/>
    <row r="25901" hidden="1"/>
    <row r="25902" hidden="1"/>
    <row r="25903" hidden="1"/>
    <row r="25904" hidden="1"/>
    <row r="25905" hidden="1"/>
    <row r="25906" hidden="1"/>
    <row r="25907" hidden="1"/>
    <row r="25908" hidden="1"/>
    <row r="25909" hidden="1"/>
    <row r="25910" hidden="1"/>
    <row r="25911" hidden="1"/>
    <row r="25912" hidden="1"/>
    <row r="25913" hidden="1"/>
    <row r="25914" hidden="1"/>
    <row r="25915" hidden="1"/>
    <row r="25916" hidden="1"/>
    <row r="25917" hidden="1"/>
    <row r="25918" hidden="1"/>
    <row r="25919" hidden="1"/>
    <row r="25920" hidden="1"/>
    <row r="25921" hidden="1"/>
    <row r="25922" hidden="1"/>
    <row r="25923" hidden="1"/>
    <row r="25924" hidden="1"/>
    <row r="25925" hidden="1"/>
    <row r="25926" hidden="1"/>
    <row r="25927" hidden="1"/>
    <row r="25928" hidden="1"/>
    <row r="25929" hidden="1"/>
    <row r="25930" hidden="1"/>
    <row r="25931" hidden="1"/>
    <row r="25932" hidden="1"/>
    <row r="25933" hidden="1"/>
    <row r="25934" hidden="1"/>
    <row r="25935" hidden="1"/>
    <row r="25936" hidden="1"/>
    <row r="25937" hidden="1"/>
    <row r="25938" hidden="1"/>
    <row r="25939" hidden="1"/>
    <row r="25940" hidden="1"/>
    <row r="25941" hidden="1"/>
    <row r="25942" hidden="1"/>
    <row r="25943" hidden="1"/>
    <row r="25944" hidden="1"/>
    <row r="25945" hidden="1"/>
    <row r="25946" hidden="1"/>
    <row r="25947" hidden="1"/>
    <row r="25948" hidden="1"/>
    <row r="25949" hidden="1"/>
    <row r="25950" hidden="1"/>
    <row r="25951" hidden="1"/>
    <row r="25952" hidden="1"/>
    <row r="25953" hidden="1"/>
    <row r="25954" hidden="1"/>
    <row r="25955" hidden="1"/>
    <row r="25956" hidden="1"/>
    <row r="25957" hidden="1"/>
    <row r="25958" hidden="1"/>
    <row r="25959" hidden="1"/>
    <row r="25960" hidden="1"/>
    <row r="25961" hidden="1"/>
    <row r="25962" hidden="1"/>
    <row r="25963" hidden="1"/>
    <row r="25964" hidden="1"/>
    <row r="25965" hidden="1"/>
    <row r="25966" hidden="1"/>
    <row r="25967" hidden="1"/>
    <row r="25968" hidden="1"/>
    <row r="25969" hidden="1"/>
    <row r="25970" hidden="1"/>
    <row r="25971" hidden="1"/>
    <row r="25972" hidden="1"/>
    <row r="25973" hidden="1"/>
    <row r="25974" hidden="1"/>
    <row r="25975" hidden="1"/>
    <row r="25976" hidden="1"/>
    <row r="25977" hidden="1"/>
    <row r="25978" hidden="1"/>
    <row r="25979" hidden="1"/>
    <row r="25980" hidden="1"/>
    <row r="25981" hidden="1"/>
    <row r="25982" hidden="1"/>
    <row r="25983" hidden="1"/>
    <row r="25984" hidden="1"/>
    <row r="25985" hidden="1"/>
    <row r="25986" hidden="1"/>
    <row r="25987" hidden="1"/>
    <row r="25988" hidden="1"/>
    <row r="25989" hidden="1"/>
    <row r="25990" hidden="1"/>
    <row r="25991" hidden="1"/>
    <row r="25992" hidden="1"/>
    <row r="25993" hidden="1"/>
    <row r="25994" hidden="1"/>
    <row r="25995" hidden="1"/>
    <row r="25996" hidden="1"/>
    <row r="25997" hidden="1"/>
    <row r="25998" hidden="1"/>
    <row r="25999" hidden="1"/>
    <row r="26000" hidden="1"/>
    <row r="26001" hidden="1"/>
    <row r="26002" hidden="1"/>
    <row r="26003" hidden="1"/>
    <row r="26004" hidden="1"/>
    <row r="26005" hidden="1"/>
    <row r="26006" hidden="1"/>
    <row r="26007" hidden="1"/>
    <row r="26008" hidden="1"/>
    <row r="26009" hidden="1"/>
    <row r="26010" hidden="1"/>
    <row r="26011" hidden="1"/>
    <row r="26012" hidden="1"/>
    <row r="26013" hidden="1"/>
    <row r="26014" hidden="1"/>
    <row r="26015" hidden="1"/>
    <row r="26016" hidden="1"/>
    <row r="26017" hidden="1"/>
    <row r="26018" hidden="1"/>
    <row r="26019" hidden="1"/>
    <row r="26020" hidden="1"/>
    <row r="26021" hidden="1"/>
    <row r="26022" hidden="1"/>
    <row r="26023" hidden="1"/>
    <row r="26024" hidden="1"/>
    <row r="26025" hidden="1"/>
    <row r="26026" hidden="1"/>
    <row r="26027" hidden="1"/>
    <row r="26028" hidden="1"/>
    <row r="26029" hidden="1"/>
    <row r="26030" hidden="1"/>
    <row r="26031" hidden="1"/>
    <row r="26032" hidden="1"/>
    <row r="26033" hidden="1"/>
    <row r="26034" hidden="1"/>
    <row r="26035" hidden="1"/>
    <row r="26036" hidden="1"/>
    <row r="26037" hidden="1"/>
    <row r="26038" hidden="1"/>
    <row r="26039" hidden="1"/>
    <row r="26040" hidden="1"/>
    <row r="26041" hidden="1"/>
    <row r="26042" hidden="1"/>
    <row r="26043" hidden="1"/>
    <row r="26044" hidden="1"/>
    <row r="26045" hidden="1"/>
    <row r="26046" hidden="1"/>
    <row r="26047" hidden="1"/>
    <row r="26048" hidden="1"/>
    <row r="26049" hidden="1"/>
    <row r="26050" hidden="1"/>
    <row r="26051" hidden="1"/>
    <row r="26052" hidden="1"/>
    <row r="26053" hidden="1"/>
    <row r="26054" hidden="1"/>
    <row r="26055" hidden="1"/>
    <row r="26056" hidden="1"/>
    <row r="26057" hidden="1"/>
    <row r="26058" hidden="1"/>
    <row r="26059" hidden="1"/>
    <row r="26060" hidden="1"/>
    <row r="26061" hidden="1"/>
    <row r="26062" hidden="1"/>
    <row r="26063" hidden="1"/>
    <row r="26064" hidden="1"/>
    <row r="26065" hidden="1"/>
    <row r="26066" hidden="1"/>
    <row r="26067" hidden="1"/>
    <row r="26068" hidden="1"/>
    <row r="26069" hidden="1"/>
    <row r="26070" hidden="1"/>
    <row r="26071" hidden="1"/>
    <row r="26072" hidden="1"/>
    <row r="26073" hidden="1"/>
    <row r="26074" hidden="1"/>
    <row r="26075" hidden="1"/>
    <row r="26076" hidden="1"/>
    <row r="26077" hidden="1"/>
    <row r="26078" hidden="1"/>
    <row r="26079" hidden="1"/>
    <row r="26080" hidden="1"/>
    <row r="26081" hidden="1"/>
    <row r="26082" hidden="1"/>
    <row r="26083" hidden="1"/>
    <row r="26084" hidden="1"/>
    <row r="26085" hidden="1"/>
    <row r="26086" hidden="1"/>
    <row r="26087" hidden="1"/>
    <row r="26088" hidden="1"/>
    <row r="26089" hidden="1"/>
    <row r="26090" hidden="1"/>
    <row r="26091" hidden="1"/>
    <row r="26092" hidden="1"/>
    <row r="26093" hidden="1"/>
    <row r="26094" hidden="1"/>
    <row r="26095" hidden="1"/>
    <row r="26096" hidden="1"/>
    <row r="26097" hidden="1"/>
    <row r="26098" hidden="1"/>
    <row r="26099" hidden="1"/>
    <row r="26100" hidden="1"/>
    <row r="26101" hidden="1"/>
    <row r="26102" hidden="1"/>
    <row r="26103" hidden="1"/>
    <row r="26104" hidden="1"/>
    <row r="26105" hidden="1"/>
    <row r="26106" hidden="1"/>
    <row r="26107" hidden="1"/>
    <row r="26108" hidden="1"/>
    <row r="26109" hidden="1"/>
    <row r="26110" hidden="1"/>
    <row r="26111" hidden="1"/>
    <row r="26112" hidden="1"/>
    <row r="26113" hidden="1"/>
    <row r="26114" hidden="1"/>
    <row r="26115" hidden="1"/>
    <row r="26116" hidden="1"/>
    <row r="26117" hidden="1"/>
    <row r="26118" hidden="1"/>
    <row r="26119" hidden="1"/>
    <row r="26120" hidden="1"/>
    <row r="26121" hidden="1"/>
    <row r="26122" hidden="1"/>
    <row r="26123" hidden="1"/>
    <row r="26124" hidden="1"/>
    <row r="26125" hidden="1"/>
    <row r="26126" hidden="1"/>
    <row r="26127" hidden="1"/>
    <row r="26128" hidden="1"/>
    <row r="26129" hidden="1"/>
    <row r="26130" hidden="1"/>
    <row r="26131" hidden="1"/>
    <row r="26132" hidden="1"/>
    <row r="26133" hidden="1"/>
    <row r="26134" hidden="1"/>
    <row r="26135" hidden="1"/>
    <row r="26136" hidden="1"/>
    <row r="26137" hidden="1"/>
    <row r="26138" hidden="1"/>
    <row r="26139" hidden="1"/>
    <row r="26140" hidden="1"/>
    <row r="26141" hidden="1"/>
    <row r="26142" hidden="1"/>
    <row r="26143" hidden="1"/>
    <row r="26144" hidden="1"/>
    <row r="26145" hidden="1"/>
    <row r="26146" hidden="1"/>
    <row r="26147" hidden="1"/>
    <row r="26148" hidden="1"/>
    <row r="26149" hidden="1"/>
    <row r="26150" hidden="1"/>
    <row r="26151" hidden="1"/>
    <row r="26152" hidden="1"/>
    <row r="26153" hidden="1"/>
    <row r="26154" hidden="1"/>
    <row r="26155" hidden="1"/>
    <row r="26156" hidden="1"/>
    <row r="26157" hidden="1"/>
    <row r="26158" hidden="1"/>
    <row r="26159" hidden="1"/>
    <row r="26160" hidden="1"/>
    <row r="26161" hidden="1"/>
    <row r="26162" hidden="1"/>
    <row r="26163" hidden="1"/>
    <row r="26164" hidden="1"/>
    <row r="26165" hidden="1"/>
    <row r="26166" hidden="1"/>
    <row r="26167" hidden="1"/>
    <row r="26168" hidden="1"/>
    <row r="26169" hidden="1"/>
    <row r="26170" hidden="1"/>
    <row r="26171" hidden="1"/>
    <row r="26172" hidden="1"/>
    <row r="26173" hidden="1"/>
    <row r="26174" hidden="1"/>
    <row r="26175" hidden="1"/>
    <row r="26176" hidden="1"/>
    <row r="26177" hidden="1"/>
    <row r="26178" hidden="1"/>
    <row r="26179" hidden="1"/>
    <row r="26180" hidden="1"/>
    <row r="26181" hidden="1"/>
    <row r="26182" hidden="1"/>
    <row r="26183" hidden="1"/>
    <row r="26184" hidden="1"/>
    <row r="26185" hidden="1"/>
    <row r="26186" hidden="1"/>
    <row r="26187" hidden="1"/>
    <row r="26188" hidden="1"/>
    <row r="26189" hidden="1"/>
    <row r="26190" hidden="1"/>
    <row r="26191" hidden="1"/>
    <row r="26192" hidden="1"/>
    <row r="26193" hidden="1"/>
    <row r="26194" hidden="1"/>
    <row r="26195" hidden="1"/>
    <row r="26196" hidden="1"/>
    <row r="26197" hidden="1"/>
    <row r="26198" hidden="1"/>
    <row r="26199" hidden="1"/>
    <row r="26200" hidden="1"/>
    <row r="26201" hidden="1"/>
    <row r="26202" hidden="1"/>
    <row r="26203" hidden="1"/>
    <row r="26204" hidden="1"/>
    <row r="26205" hidden="1"/>
    <row r="26206" hidden="1"/>
    <row r="26207" hidden="1"/>
    <row r="26208" hidden="1"/>
    <row r="26209" hidden="1"/>
    <row r="26210" hidden="1"/>
    <row r="26211" hidden="1"/>
    <row r="26212" hidden="1"/>
    <row r="26213" hidden="1"/>
    <row r="26214" hidden="1"/>
    <row r="26215" hidden="1"/>
    <row r="26216" hidden="1"/>
    <row r="26217" hidden="1"/>
    <row r="26218" hidden="1"/>
    <row r="26219" hidden="1"/>
    <row r="26220" hidden="1"/>
    <row r="26221" hidden="1"/>
    <row r="26222" hidden="1"/>
    <row r="26223" hidden="1"/>
    <row r="26224" hidden="1"/>
    <row r="26225" hidden="1"/>
    <row r="26226" hidden="1"/>
    <row r="26227" hidden="1"/>
    <row r="26228" hidden="1"/>
    <row r="26229" hidden="1"/>
    <row r="26230" hidden="1"/>
    <row r="26231" hidden="1"/>
    <row r="26232" hidden="1"/>
    <row r="26233" hidden="1"/>
    <row r="26234" hidden="1"/>
    <row r="26235" hidden="1"/>
    <row r="26236" hidden="1"/>
    <row r="26237" hidden="1"/>
    <row r="26238" hidden="1"/>
    <row r="26239" hidden="1"/>
    <row r="26240" hidden="1"/>
    <row r="26241" hidden="1"/>
    <row r="26242" hidden="1"/>
    <row r="26243" hidden="1"/>
    <row r="26244" hidden="1"/>
    <row r="26245" hidden="1"/>
    <row r="26246" hidden="1"/>
    <row r="26247" hidden="1"/>
    <row r="26248" hidden="1"/>
    <row r="26249" hidden="1"/>
    <row r="26250" hidden="1"/>
    <row r="26251" hidden="1"/>
    <row r="26252" hidden="1"/>
    <row r="26253" hidden="1"/>
    <row r="26254" hidden="1"/>
    <row r="26255" hidden="1"/>
    <row r="26256" hidden="1"/>
    <row r="26257" hidden="1"/>
    <row r="26258" hidden="1"/>
    <row r="26259" hidden="1"/>
    <row r="26260" hidden="1"/>
    <row r="26261" hidden="1"/>
    <row r="26262" hidden="1"/>
    <row r="26263" hidden="1"/>
    <row r="26264" hidden="1"/>
    <row r="26265" hidden="1"/>
    <row r="26266" hidden="1"/>
    <row r="26267" hidden="1"/>
    <row r="26268" hidden="1"/>
    <row r="26269" hidden="1"/>
    <row r="26270" hidden="1"/>
    <row r="26271" hidden="1"/>
    <row r="26272" hidden="1"/>
    <row r="26273" hidden="1"/>
    <row r="26274" hidden="1"/>
    <row r="26275" hidden="1"/>
    <row r="26276" hidden="1"/>
    <row r="26277" hidden="1"/>
    <row r="26278" hidden="1"/>
    <row r="26279" hidden="1"/>
    <row r="26280" hidden="1"/>
    <row r="26281" hidden="1"/>
    <row r="26282" hidden="1"/>
    <row r="26283" hidden="1"/>
    <row r="26284" hidden="1"/>
    <row r="26285" hidden="1"/>
    <row r="26286" hidden="1"/>
    <row r="26287" hidden="1"/>
    <row r="26288" hidden="1"/>
    <row r="26289" hidden="1"/>
    <row r="26290" hidden="1"/>
    <row r="26291" hidden="1"/>
    <row r="26292" hidden="1"/>
    <row r="26293" hidden="1"/>
    <row r="26294" hidden="1"/>
    <row r="26295" hidden="1"/>
    <row r="26296" hidden="1"/>
    <row r="26297" hidden="1"/>
    <row r="26298" hidden="1"/>
    <row r="26299" hidden="1"/>
    <row r="26300" hidden="1"/>
    <row r="26301" hidden="1"/>
    <row r="26302" hidden="1"/>
    <row r="26303" hidden="1"/>
    <row r="26304" hidden="1"/>
    <row r="26305" hidden="1"/>
    <row r="26306" hidden="1"/>
    <row r="26307" hidden="1"/>
    <row r="26308" hidden="1"/>
    <row r="26309" hidden="1"/>
    <row r="26310" hidden="1"/>
    <row r="26311" hidden="1"/>
    <row r="26312" hidden="1"/>
    <row r="26313" hidden="1"/>
    <row r="26314" hidden="1"/>
    <row r="26315" hidden="1"/>
    <row r="26316" hidden="1"/>
    <row r="26317" hidden="1"/>
    <row r="26318" hidden="1"/>
    <row r="26319" hidden="1"/>
    <row r="26320" hidden="1"/>
    <row r="26321" hidden="1"/>
    <row r="26322" hidden="1"/>
    <row r="26323" hidden="1"/>
    <row r="26324" hidden="1"/>
    <row r="26325" hidden="1"/>
    <row r="26326" hidden="1"/>
    <row r="26327" hidden="1"/>
    <row r="26328" hidden="1"/>
    <row r="26329" hidden="1"/>
    <row r="26330" hidden="1"/>
    <row r="26331" hidden="1"/>
    <row r="26332" hidden="1"/>
    <row r="26333" hidden="1"/>
    <row r="26334" hidden="1"/>
    <row r="26335" hidden="1"/>
    <row r="26336" hidden="1"/>
    <row r="26337" hidden="1"/>
    <row r="26338" hidden="1"/>
    <row r="26339" hidden="1"/>
    <row r="26340" hidden="1"/>
    <row r="26341" hidden="1"/>
    <row r="26342" hidden="1"/>
    <row r="26343" hidden="1"/>
    <row r="26344" hidden="1"/>
    <row r="26345" hidden="1"/>
    <row r="26346" hidden="1"/>
    <row r="26347" hidden="1"/>
    <row r="26348" hidden="1"/>
    <row r="26349" hidden="1"/>
    <row r="26350" hidden="1"/>
    <row r="26351" hidden="1"/>
    <row r="26352" hidden="1"/>
    <row r="26353" hidden="1"/>
    <row r="26354" hidden="1"/>
    <row r="26355" hidden="1"/>
    <row r="26356" hidden="1"/>
    <row r="26357" hidden="1"/>
    <row r="26358" hidden="1"/>
    <row r="26359" hidden="1"/>
    <row r="26360" hidden="1"/>
    <row r="26361" hidden="1"/>
    <row r="26362" hidden="1"/>
    <row r="26363" hidden="1"/>
    <row r="26364" hidden="1"/>
    <row r="26365" hidden="1"/>
    <row r="26366" hidden="1"/>
    <row r="26367" hidden="1"/>
    <row r="26368" hidden="1"/>
    <row r="26369" hidden="1"/>
    <row r="26370" hidden="1"/>
    <row r="26371" hidden="1"/>
    <row r="26372" hidden="1"/>
    <row r="26373" hidden="1"/>
    <row r="26374" hidden="1"/>
    <row r="26375" hidden="1"/>
    <row r="26376" hidden="1"/>
    <row r="26377" hidden="1"/>
    <row r="26378" hidden="1"/>
    <row r="26379" hidden="1"/>
    <row r="26380" hidden="1"/>
    <row r="26381" hidden="1"/>
    <row r="26382" hidden="1"/>
    <row r="26383" hidden="1"/>
    <row r="26384" hidden="1"/>
    <row r="26385" hidden="1"/>
    <row r="26386" hidden="1"/>
    <row r="26387" hidden="1"/>
    <row r="26388" hidden="1"/>
    <row r="26389" hidden="1"/>
    <row r="26390" hidden="1"/>
    <row r="26391" hidden="1"/>
    <row r="26392" hidden="1"/>
    <row r="26393" hidden="1"/>
    <row r="26394" hidden="1"/>
    <row r="26395" hidden="1"/>
    <row r="26396" hidden="1"/>
    <row r="26397" hidden="1"/>
    <row r="26398" hidden="1"/>
    <row r="26399" hidden="1"/>
    <row r="26400" hidden="1"/>
    <row r="26401" hidden="1"/>
    <row r="26402" hidden="1"/>
    <row r="26403" hidden="1"/>
    <row r="26404" hidden="1"/>
    <row r="26405" hidden="1"/>
    <row r="26406" hidden="1"/>
    <row r="26407" hidden="1"/>
    <row r="26408" hidden="1"/>
    <row r="26409" hidden="1"/>
    <row r="26410" hidden="1"/>
    <row r="26411" hidden="1"/>
    <row r="26412" hidden="1"/>
    <row r="26413" hidden="1"/>
    <row r="26414" hidden="1"/>
    <row r="26415" hidden="1"/>
    <row r="26416" hidden="1"/>
    <row r="26417" hidden="1"/>
    <row r="26418" hidden="1"/>
    <row r="26419" hidden="1"/>
    <row r="26420" hidden="1"/>
    <row r="26421" hidden="1"/>
    <row r="26422" hidden="1"/>
    <row r="26423" hidden="1"/>
    <row r="26424" hidden="1"/>
    <row r="26425" hidden="1"/>
    <row r="26426" hidden="1"/>
    <row r="26427" hidden="1"/>
    <row r="26428" hidden="1"/>
    <row r="26429" hidden="1"/>
    <row r="26430" hidden="1"/>
    <row r="26431" hidden="1"/>
    <row r="26432" hidden="1"/>
    <row r="26433" hidden="1"/>
    <row r="26434" hidden="1"/>
    <row r="26435" hidden="1"/>
    <row r="26436" hidden="1"/>
    <row r="26437" hidden="1"/>
    <row r="26438" hidden="1"/>
    <row r="26439" hidden="1"/>
    <row r="26440" hidden="1"/>
    <row r="26441" hidden="1"/>
    <row r="26442" hidden="1"/>
    <row r="26443" hidden="1"/>
    <row r="26444" hidden="1"/>
    <row r="26445" hidden="1"/>
    <row r="26446" hidden="1"/>
    <row r="26447" hidden="1"/>
    <row r="26448" hidden="1"/>
    <row r="26449" hidden="1"/>
    <row r="26450" hidden="1"/>
    <row r="26451" hidden="1"/>
    <row r="26452" hidden="1"/>
    <row r="26453" hidden="1"/>
    <row r="26454" hidden="1"/>
    <row r="26455" hidden="1"/>
    <row r="26456" hidden="1"/>
    <row r="26457" hidden="1"/>
    <row r="26458" hidden="1"/>
    <row r="26459" hidden="1"/>
    <row r="26460" hidden="1"/>
    <row r="26461" hidden="1"/>
    <row r="26462" hidden="1"/>
    <row r="26463" hidden="1"/>
    <row r="26464" hidden="1"/>
    <row r="26465" hidden="1"/>
    <row r="26466" hidden="1"/>
    <row r="26467" hidden="1"/>
    <row r="26468" hidden="1"/>
    <row r="26469" hidden="1"/>
    <row r="26470" hidden="1"/>
    <row r="26471" hidden="1"/>
    <row r="26472" hidden="1"/>
    <row r="26473" hidden="1"/>
    <row r="26474" hidden="1"/>
    <row r="26475" hidden="1"/>
    <row r="26476" hidden="1"/>
    <row r="26477" hidden="1"/>
    <row r="26478" hidden="1"/>
    <row r="26479" hidden="1"/>
    <row r="26480" hidden="1"/>
    <row r="26481" hidden="1"/>
    <row r="26482" hidden="1"/>
    <row r="26483" hidden="1"/>
    <row r="26484" hidden="1"/>
    <row r="26485" hidden="1"/>
    <row r="26486" hidden="1"/>
    <row r="26487" hidden="1"/>
    <row r="26488" hidden="1"/>
    <row r="26489" hidden="1"/>
    <row r="26490" hidden="1"/>
    <row r="26491" hidden="1"/>
    <row r="26492" hidden="1"/>
    <row r="26493" hidden="1"/>
    <row r="26494" hidden="1"/>
    <row r="26495" hidden="1"/>
    <row r="26496" hidden="1"/>
    <row r="26497" hidden="1"/>
    <row r="26498" hidden="1"/>
    <row r="26499" hidden="1"/>
    <row r="26500" hidden="1"/>
    <row r="26501" hidden="1"/>
    <row r="26502" hidden="1"/>
    <row r="26503" hidden="1"/>
    <row r="26504" hidden="1"/>
    <row r="26505" hidden="1"/>
    <row r="26506" hidden="1"/>
    <row r="26507" hidden="1"/>
    <row r="26508" hidden="1"/>
    <row r="26509" hidden="1"/>
    <row r="26510" hidden="1"/>
    <row r="26511" hidden="1"/>
    <row r="26512" hidden="1"/>
    <row r="26513" hidden="1"/>
    <row r="26514" hidden="1"/>
    <row r="26515" hidden="1"/>
    <row r="26516" hidden="1"/>
    <row r="26517" hidden="1"/>
    <row r="26518" hidden="1"/>
    <row r="26519" hidden="1"/>
    <row r="26520" hidden="1"/>
    <row r="26521" hidden="1"/>
    <row r="26522" hidden="1"/>
    <row r="26523" hidden="1"/>
    <row r="26524" hidden="1"/>
    <row r="26525" hidden="1"/>
    <row r="26526" hidden="1"/>
    <row r="26527" hidden="1"/>
    <row r="26528" hidden="1"/>
    <row r="26529" hidden="1"/>
    <row r="26530" hidden="1"/>
    <row r="26531" hidden="1"/>
    <row r="26532" hidden="1"/>
    <row r="26533" hidden="1"/>
    <row r="26534" hidden="1"/>
    <row r="26535" hidden="1"/>
    <row r="26536" hidden="1"/>
    <row r="26537" hidden="1"/>
    <row r="26538" hidden="1"/>
    <row r="26539" hidden="1"/>
    <row r="26540" hidden="1"/>
    <row r="26541" hidden="1"/>
    <row r="26542" hidden="1"/>
    <row r="26543" hidden="1"/>
    <row r="26544" hidden="1"/>
    <row r="26545" hidden="1"/>
    <row r="26546" hidden="1"/>
    <row r="26547" hidden="1"/>
    <row r="26548" hidden="1"/>
    <row r="26549" hidden="1"/>
    <row r="26550" hidden="1"/>
    <row r="26551" hidden="1"/>
    <row r="26552" hidden="1"/>
    <row r="26553" hidden="1"/>
    <row r="26554" hidden="1"/>
    <row r="26555" hidden="1"/>
    <row r="26556" hidden="1"/>
    <row r="26557" hidden="1"/>
    <row r="26558" hidden="1"/>
    <row r="26559" hidden="1"/>
    <row r="26560" hidden="1"/>
    <row r="26561" hidden="1"/>
    <row r="26562" hidden="1"/>
    <row r="26563" hidden="1"/>
    <row r="26564" hidden="1"/>
    <row r="26565" hidden="1"/>
    <row r="26566" hidden="1"/>
    <row r="26567" hidden="1"/>
    <row r="26568" hidden="1"/>
    <row r="26569" hidden="1"/>
    <row r="26570" hidden="1"/>
    <row r="26571" hidden="1"/>
    <row r="26572" hidden="1"/>
    <row r="26573" hidden="1"/>
    <row r="26574" hidden="1"/>
    <row r="26575" hidden="1"/>
    <row r="26576" hidden="1"/>
    <row r="26577" hidden="1"/>
    <row r="26578" hidden="1"/>
    <row r="26579" hidden="1"/>
    <row r="26580" hidden="1"/>
    <row r="26581" hidden="1"/>
    <row r="26582" hidden="1"/>
    <row r="26583" hidden="1"/>
    <row r="26584" hidden="1"/>
    <row r="26585" hidden="1"/>
    <row r="26586" hidden="1"/>
    <row r="26587" hidden="1"/>
    <row r="26588" hidden="1"/>
    <row r="26589" hidden="1"/>
    <row r="26590" hidden="1"/>
    <row r="26591" hidden="1"/>
    <row r="26592" hidden="1"/>
    <row r="26593" hidden="1"/>
    <row r="26594" hidden="1"/>
    <row r="26595" hidden="1"/>
    <row r="26596" hidden="1"/>
    <row r="26597" hidden="1"/>
    <row r="26598" hidden="1"/>
    <row r="26599" hidden="1"/>
    <row r="26600" hidden="1"/>
    <row r="26601" hidden="1"/>
    <row r="26602" hidden="1"/>
    <row r="26603" hidden="1"/>
    <row r="26604" hidden="1"/>
    <row r="26605" hidden="1"/>
    <row r="26606" hidden="1"/>
    <row r="26607" hidden="1"/>
    <row r="26608" hidden="1"/>
    <row r="26609" hidden="1"/>
    <row r="26610" hidden="1"/>
    <row r="26611" hidden="1"/>
    <row r="26612" hidden="1"/>
    <row r="26613" hidden="1"/>
    <row r="26614" hidden="1"/>
    <row r="26615" hidden="1"/>
    <row r="26616" hidden="1"/>
    <row r="26617" hidden="1"/>
    <row r="26618" hidden="1"/>
    <row r="26619" hidden="1"/>
    <row r="26620" hidden="1"/>
    <row r="26621" hidden="1"/>
    <row r="26622" hidden="1"/>
    <row r="26623" hidden="1"/>
    <row r="26624" hidden="1"/>
    <row r="26625" hidden="1"/>
    <row r="26626" hidden="1"/>
    <row r="26627" hidden="1"/>
    <row r="26628" hidden="1"/>
    <row r="26629" hidden="1"/>
    <row r="26630" hidden="1"/>
    <row r="26631" hidden="1"/>
    <row r="26632" hidden="1"/>
    <row r="26633" hidden="1"/>
    <row r="26634" hidden="1"/>
    <row r="26635" hidden="1"/>
    <row r="26636" hidden="1"/>
    <row r="26637" hidden="1"/>
    <row r="26638" hidden="1"/>
    <row r="26639" hidden="1"/>
    <row r="26640" hidden="1"/>
    <row r="26641" hidden="1"/>
    <row r="26642" hidden="1"/>
    <row r="26643" hidden="1"/>
    <row r="26644" hidden="1"/>
    <row r="26645" hidden="1"/>
    <row r="26646" hidden="1"/>
    <row r="26647" hidden="1"/>
    <row r="26648" hidden="1"/>
    <row r="26649" hidden="1"/>
    <row r="26650" hidden="1"/>
    <row r="26651" hidden="1"/>
    <row r="26652" hidden="1"/>
    <row r="26653" hidden="1"/>
    <row r="26654" hidden="1"/>
    <row r="26655" hidden="1"/>
    <row r="26656" hidden="1"/>
    <row r="26657" hidden="1"/>
    <row r="26658" hidden="1"/>
    <row r="26659" hidden="1"/>
    <row r="26660" hidden="1"/>
    <row r="26661" hidden="1"/>
    <row r="26662" hidden="1"/>
    <row r="26663" hidden="1"/>
    <row r="26664" hidden="1"/>
    <row r="26665" hidden="1"/>
    <row r="26666" hidden="1"/>
    <row r="26667" hidden="1"/>
    <row r="26668" hidden="1"/>
    <row r="26669" hidden="1"/>
    <row r="26670" hidden="1"/>
    <row r="26671" hidden="1"/>
    <row r="26672" hidden="1"/>
    <row r="26673" hidden="1"/>
    <row r="26674" hidden="1"/>
    <row r="26675" hidden="1"/>
    <row r="26676" hidden="1"/>
    <row r="26677" hidden="1"/>
    <row r="26678" hidden="1"/>
    <row r="26679" hidden="1"/>
    <row r="26680" hidden="1"/>
    <row r="26681" hidden="1"/>
    <row r="26682" hidden="1"/>
    <row r="26683" hidden="1"/>
    <row r="26684" hidden="1"/>
    <row r="26685" hidden="1"/>
    <row r="26686" hidden="1"/>
    <row r="26687" hidden="1"/>
    <row r="26688" hidden="1"/>
    <row r="26689" hidden="1"/>
    <row r="26690" hidden="1"/>
    <row r="26691" hidden="1"/>
    <row r="26692" hidden="1"/>
    <row r="26693" hidden="1"/>
    <row r="26694" hidden="1"/>
    <row r="26695" hidden="1"/>
    <row r="26696" hidden="1"/>
    <row r="26697" hidden="1"/>
    <row r="26698" hidden="1"/>
    <row r="26699" hidden="1"/>
    <row r="26700" hidden="1"/>
    <row r="26701" hidden="1"/>
    <row r="26702" hidden="1"/>
    <row r="26703" hidden="1"/>
    <row r="26704" hidden="1"/>
    <row r="26705" hidden="1"/>
    <row r="26706" hidden="1"/>
    <row r="26707" hidden="1"/>
    <row r="26708" hidden="1"/>
    <row r="26709" hidden="1"/>
    <row r="26710" hidden="1"/>
    <row r="26711" hidden="1"/>
    <row r="26712" hidden="1"/>
    <row r="26713" hidden="1"/>
    <row r="26714" hidden="1"/>
    <row r="26715" hidden="1"/>
    <row r="26716" hidden="1"/>
    <row r="26717" hidden="1"/>
    <row r="26718" hidden="1"/>
    <row r="26719" hidden="1"/>
    <row r="26720" hidden="1"/>
    <row r="26721" hidden="1"/>
    <row r="26722" hidden="1"/>
    <row r="26723" hidden="1"/>
    <row r="26724" hidden="1"/>
    <row r="26725" hidden="1"/>
    <row r="26726" hidden="1"/>
    <row r="26727" hidden="1"/>
    <row r="26728" hidden="1"/>
    <row r="26729" hidden="1"/>
    <row r="26730" hidden="1"/>
    <row r="26731" hidden="1"/>
    <row r="26732" hidden="1"/>
    <row r="26733" hidden="1"/>
    <row r="26734" hidden="1"/>
    <row r="26735" hidden="1"/>
    <row r="26736" hidden="1"/>
    <row r="26737" hidden="1"/>
    <row r="26738" hidden="1"/>
    <row r="26739" hidden="1"/>
    <row r="26740" hidden="1"/>
    <row r="26741" hidden="1"/>
    <row r="26742" hidden="1"/>
    <row r="26743" hidden="1"/>
    <row r="26744" hidden="1"/>
    <row r="26745" hidden="1"/>
    <row r="26746" hidden="1"/>
    <row r="26747" hidden="1"/>
    <row r="26748" hidden="1"/>
    <row r="26749" hidden="1"/>
    <row r="26750" hidden="1"/>
    <row r="26751" hidden="1"/>
    <row r="26752" hidden="1"/>
    <row r="26753" hidden="1"/>
    <row r="26754" hidden="1"/>
    <row r="26755" hidden="1"/>
    <row r="26756" hidden="1"/>
    <row r="26757" hidden="1"/>
    <row r="26758" hidden="1"/>
    <row r="26759" hidden="1"/>
    <row r="26760" hidden="1"/>
    <row r="26761" hidden="1"/>
    <row r="26762" hidden="1"/>
    <row r="26763" hidden="1"/>
    <row r="26764" hidden="1"/>
    <row r="26765" hidden="1"/>
    <row r="26766" hidden="1"/>
    <row r="26767" hidden="1"/>
    <row r="26768" hidden="1"/>
    <row r="26769" hidden="1"/>
    <row r="26770" hidden="1"/>
    <row r="26771" hidden="1"/>
    <row r="26772" hidden="1"/>
    <row r="26773" hidden="1"/>
    <row r="26774" hidden="1"/>
    <row r="26775" hidden="1"/>
    <row r="26776" hidden="1"/>
    <row r="26777" hidden="1"/>
    <row r="26778" hidden="1"/>
    <row r="26779" hidden="1"/>
    <row r="26780" hidden="1"/>
    <row r="26781" hidden="1"/>
    <row r="26782" hidden="1"/>
    <row r="26783" hidden="1"/>
    <row r="26784" hidden="1"/>
    <row r="26785" hidden="1"/>
    <row r="26786" hidden="1"/>
    <row r="26787" hidden="1"/>
    <row r="26788" hidden="1"/>
    <row r="26789" hidden="1"/>
    <row r="26790" hidden="1"/>
    <row r="26791" hidden="1"/>
    <row r="26792" hidden="1"/>
    <row r="26793" hidden="1"/>
    <row r="26794" hidden="1"/>
    <row r="26795" hidden="1"/>
    <row r="26796" hidden="1"/>
    <row r="26797" hidden="1"/>
    <row r="26798" hidden="1"/>
    <row r="26799" hidden="1"/>
    <row r="26800" hidden="1"/>
    <row r="26801" hidden="1"/>
    <row r="26802" hidden="1"/>
    <row r="26803" hidden="1"/>
    <row r="26804" hidden="1"/>
    <row r="26805" hidden="1"/>
    <row r="26806" hidden="1"/>
    <row r="26807" hidden="1"/>
    <row r="26808" hidden="1"/>
    <row r="26809" hidden="1"/>
    <row r="26810" hidden="1"/>
    <row r="26811" hidden="1"/>
    <row r="26812" hidden="1"/>
    <row r="26813" hidden="1"/>
    <row r="26814" hidden="1"/>
    <row r="26815" hidden="1"/>
    <row r="26816" hidden="1"/>
    <row r="26817" hidden="1"/>
    <row r="26818" hidden="1"/>
    <row r="26819" hidden="1"/>
    <row r="26820" hidden="1"/>
    <row r="26821" hidden="1"/>
    <row r="26822" hidden="1"/>
    <row r="26823" hidden="1"/>
    <row r="26824" hidden="1"/>
    <row r="26825" hidden="1"/>
    <row r="26826" hidden="1"/>
    <row r="26827" hidden="1"/>
    <row r="26828" hidden="1"/>
    <row r="26829" hidden="1"/>
    <row r="26830" hidden="1"/>
    <row r="26831" hidden="1"/>
    <row r="26832" hidden="1"/>
    <row r="26833" hidden="1"/>
    <row r="26834" hidden="1"/>
    <row r="26835" hidden="1"/>
    <row r="26836" hidden="1"/>
    <row r="26837" hidden="1"/>
    <row r="26838" hidden="1"/>
    <row r="26839" hidden="1"/>
    <row r="26840" hidden="1"/>
    <row r="26841" hidden="1"/>
    <row r="26842" hidden="1"/>
    <row r="26843" hidden="1"/>
    <row r="26844" hidden="1"/>
    <row r="26845" hidden="1"/>
    <row r="26846" hidden="1"/>
    <row r="26847" hidden="1"/>
    <row r="26848" hidden="1"/>
    <row r="26849" hidden="1"/>
    <row r="26850" hidden="1"/>
    <row r="26851" hidden="1"/>
    <row r="26852" hidden="1"/>
    <row r="26853" hidden="1"/>
    <row r="26854" hidden="1"/>
    <row r="26855" hidden="1"/>
    <row r="26856" hidden="1"/>
    <row r="26857" hidden="1"/>
    <row r="26858" hidden="1"/>
    <row r="26859" hidden="1"/>
    <row r="26860" hidden="1"/>
    <row r="26861" hidden="1"/>
    <row r="26862" hidden="1"/>
    <row r="26863" hidden="1"/>
    <row r="26864" hidden="1"/>
    <row r="26865" hidden="1"/>
    <row r="26866" hidden="1"/>
    <row r="26867" hidden="1"/>
    <row r="26868" hidden="1"/>
    <row r="26869" hidden="1"/>
    <row r="26870" hidden="1"/>
    <row r="26871" hidden="1"/>
    <row r="26872" hidden="1"/>
    <row r="26873" hidden="1"/>
    <row r="26874" hidden="1"/>
    <row r="26875" hidden="1"/>
    <row r="26876" hidden="1"/>
    <row r="26877" hidden="1"/>
    <row r="26878" hidden="1"/>
    <row r="26879" hidden="1"/>
    <row r="26880" hidden="1"/>
    <row r="26881" hidden="1"/>
    <row r="26882" hidden="1"/>
    <row r="26883" hidden="1"/>
    <row r="26884" hidden="1"/>
    <row r="26885" hidden="1"/>
    <row r="26886" hidden="1"/>
    <row r="26887" hidden="1"/>
    <row r="26888" hidden="1"/>
    <row r="26889" hidden="1"/>
    <row r="26890" hidden="1"/>
    <row r="26891" hidden="1"/>
    <row r="26892" hidden="1"/>
    <row r="26893" hidden="1"/>
    <row r="26894" hidden="1"/>
    <row r="26895" hidden="1"/>
    <row r="26896" hidden="1"/>
    <row r="26897" hidden="1"/>
    <row r="26898" hidden="1"/>
    <row r="26899" hidden="1"/>
    <row r="26900" hidden="1"/>
    <row r="26901" hidden="1"/>
    <row r="26902" hidden="1"/>
    <row r="26903" hidden="1"/>
    <row r="26904" hidden="1"/>
    <row r="26905" hidden="1"/>
    <row r="26906" hidden="1"/>
    <row r="26907" hidden="1"/>
    <row r="26908" hidden="1"/>
    <row r="26909" hidden="1"/>
    <row r="26910" hidden="1"/>
    <row r="26911" hidden="1"/>
    <row r="26912" hidden="1"/>
    <row r="26913" hidden="1"/>
    <row r="26914" hidden="1"/>
    <row r="26915" hidden="1"/>
    <row r="26916" hidden="1"/>
    <row r="26917" hidden="1"/>
    <row r="26918" hidden="1"/>
    <row r="26919" hidden="1"/>
    <row r="26920" hidden="1"/>
    <row r="26921" hidden="1"/>
    <row r="26922" hidden="1"/>
    <row r="26923" hidden="1"/>
    <row r="26924" hidden="1"/>
    <row r="26925" hidden="1"/>
    <row r="26926" hidden="1"/>
    <row r="26927" hidden="1"/>
    <row r="26928" hidden="1"/>
    <row r="26929" hidden="1"/>
    <row r="26930" hidden="1"/>
    <row r="26931" hidden="1"/>
    <row r="26932" hidden="1"/>
    <row r="26933" hidden="1"/>
    <row r="26934" hidden="1"/>
    <row r="26935" hidden="1"/>
    <row r="26936" hidden="1"/>
    <row r="26937" hidden="1"/>
    <row r="26938" hidden="1"/>
    <row r="26939" hidden="1"/>
    <row r="26940" hidden="1"/>
    <row r="26941" hidden="1"/>
    <row r="26942" hidden="1"/>
    <row r="26943" hidden="1"/>
    <row r="26944" hidden="1"/>
    <row r="26945" hidden="1"/>
    <row r="26946" hidden="1"/>
    <row r="26947" hidden="1"/>
    <row r="26948" hidden="1"/>
    <row r="26949" hidden="1"/>
    <row r="26950" hidden="1"/>
    <row r="26951" hidden="1"/>
    <row r="26952" hidden="1"/>
    <row r="26953" hidden="1"/>
    <row r="26954" hidden="1"/>
    <row r="26955" hidden="1"/>
    <row r="26956" hidden="1"/>
    <row r="26957" hidden="1"/>
    <row r="26958" hidden="1"/>
    <row r="26959" hidden="1"/>
    <row r="26960" hidden="1"/>
    <row r="26961" hidden="1"/>
    <row r="26962" hidden="1"/>
    <row r="26963" hidden="1"/>
    <row r="26964" hidden="1"/>
    <row r="26965" hidden="1"/>
    <row r="26966" hidden="1"/>
    <row r="26967" hidden="1"/>
    <row r="26968" hidden="1"/>
    <row r="26969" hidden="1"/>
    <row r="26970" hidden="1"/>
    <row r="26971" hidden="1"/>
    <row r="26972" hidden="1"/>
    <row r="26973" hidden="1"/>
    <row r="26974" hidden="1"/>
    <row r="26975" hidden="1"/>
    <row r="26976" hidden="1"/>
    <row r="26977" hidden="1"/>
    <row r="26978" hidden="1"/>
    <row r="26979" hidden="1"/>
    <row r="26980" hidden="1"/>
    <row r="26981" hidden="1"/>
    <row r="26982" hidden="1"/>
    <row r="26983" hidden="1"/>
    <row r="26984" hidden="1"/>
    <row r="26985" hidden="1"/>
    <row r="26986" hidden="1"/>
    <row r="26987" hidden="1"/>
    <row r="26988" hidden="1"/>
    <row r="26989" hidden="1"/>
    <row r="26990" hidden="1"/>
    <row r="26991" hidden="1"/>
    <row r="26992" hidden="1"/>
    <row r="26993" hidden="1"/>
    <row r="26994" hidden="1"/>
    <row r="26995" hidden="1"/>
    <row r="26996" hidden="1"/>
    <row r="26997" hidden="1"/>
    <row r="26998" hidden="1"/>
    <row r="26999" hidden="1"/>
    <row r="27000" hidden="1"/>
    <row r="27001" hidden="1"/>
    <row r="27002" hidden="1"/>
    <row r="27003" hidden="1"/>
    <row r="27004" hidden="1"/>
    <row r="27005" hidden="1"/>
    <row r="27006" hidden="1"/>
    <row r="27007" hidden="1"/>
    <row r="27008" hidden="1"/>
    <row r="27009" hidden="1"/>
    <row r="27010" hidden="1"/>
    <row r="27011" hidden="1"/>
    <row r="27012" hidden="1"/>
    <row r="27013" hidden="1"/>
    <row r="27014" hidden="1"/>
    <row r="27015" hidden="1"/>
    <row r="27016" hidden="1"/>
    <row r="27017" hidden="1"/>
    <row r="27018" hidden="1"/>
    <row r="27019" hidden="1"/>
    <row r="27020" hidden="1"/>
    <row r="27021" hidden="1"/>
    <row r="27022" hidden="1"/>
    <row r="27023" hidden="1"/>
    <row r="27024" hidden="1"/>
    <row r="27025" hidden="1"/>
    <row r="27026" hidden="1"/>
    <row r="27027" hidden="1"/>
    <row r="27028" hidden="1"/>
    <row r="27029" hidden="1"/>
    <row r="27030" hidden="1"/>
    <row r="27031" hidden="1"/>
    <row r="27032" hidden="1"/>
    <row r="27033" hidden="1"/>
    <row r="27034" hidden="1"/>
    <row r="27035" hidden="1"/>
    <row r="27036" hidden="1"/>
    <row r="27037" hidden="1"/>
    <row r="27038" hidden="1"/>
    <row r="27039" hidden="1"/>
    <row r="27040" hidden="1"/>
    <row r="27041" hidden="1"/>
    <row r="27042" hidden="1"/>
    <row r="27043" hidden="1"/>
    <row r="27044" hidden="1"/>
    <row r="27045" hidden="1"/>
    <row r="27046" hidden="1"/>
    <row r="27047" hidden="1"/>
    <row r="27048" hidden="1"/>
    <row r="27049" hidden="1"/>
    <row r="27050" hidden="1"/>
    <row r="27051" hidden="1"/>
    <row r="27052" hidden="1"/>
    <row r="27053" hidden="1"/>
    <row r="27054" hidden="1"/>
    <row r="27055" hidden="1"/>
    <row r="27056" hidden="1"/>
    <row r="27057" hidden="1"/>
    <row r="27058" hidden="1"/>
    <row r="27059" hidden="1"/>
    <row r="27060" hidden="1"/>
    <row r="27061" hidden="1"/>
    <row r="27062" hidden="1"/>
    <row r="27063" hidden="1"/>
    <row r="27064" hidden="1"/>
    <row r="27065" hidden="1"/>
    <row r="27066" hidden="1"/>
    <row r="27067" hidden="1"/>
    <row r="27068" hidden="1"/>
    <row r="27069" hidden="1"/>
    <row r="27070" hidden="1"/>
    <row r="27071" hidden="1"/>
    <row r="27072" hidden="1"/>
    <row r="27073" hidden="1"/>
    <row r="27074" hidden="1"/>
    <row r="27075" hidden="1"/>
    <row r="27076" hidden="1"/>
    <row r="27077" hidden="1"/>
    <row r="27078" hidden="1"/>
    <row r="27079" hidden="1"/>
    <row r="27080" hidden="1"/>
    <row r="27081" hidden="1"/>
    <row r="27082" hidden="1"/>
    <row r="27083" hidden="1"/>
    <row r="27084" hidden="1"/>
    <row r="27085" hidden="1"/>
    <row r="27086" hidden="1"/>
    <row r="27087" hidden="1"/>
    <row r="27088" hidden="1"/>
    <row r="27089" hidden="1"/>
    <row r="27090" hidden="1"/>
    <row r="27091" hidden="1"/>
    <row r="27092" hidden="1"/>
    <row r="27093" hidden="1"/>
    <row r="27094" hidden="1"/>
    <row r="27095" hidden="1"/>
    <row r="27096" hidden="1"/>
    <row r="27097" hidden="1"/>
    <row r="27098" hidden="1"/>
    <row r="27099" hidden="1"/>
    <row r="27100" hidden="1"/>
    <row r="27101" hidden="1"/>
    <row r="27102" hidden="1"/>
    <row r="27103" hidden="1"/>
    <row r="27104" hidden="1"/>
    <row r="27105" hidden="1"/>
    <row r="27106" hidden="1"/>
    <row r="27107" hidden="1"/>
    <row r="27108" hidden="1"/>
    <row r="27109" hidden="1"/>
    <row r="27110" hidden="1"/>
    <row r="27111" hidden="1"/>
    <row r="27112" hidden="1"/>
    <row r="27113" hidden="1"/>
    <row r="27114" hidden="1"/>
    <row r="27115" hidden="1"/>
    <row r="27116" hidden="1"/>
    <row r="27117" hidden="1"/>
    <row r="27118" hidden="1"/>
    <row r="27119" hidden="1"/>
    <row r="27120" hidden="1"/>
    <row r="27121" hidden="1"/>
    <row r="27122" hidden="1"/>
    <row r="27123" hidden="1"/>
    <row r="27124" hidden="1"/>
    <row r="27125" hidden="1"/>
    <row r="27126" hidden="1"/>
    <row r="27127" hidden="1"/>
    <row r="27128" hidden="1"/>
    <row r="27129" hidden="1"/>
    <row r="27130" hidden="1"/>
    <row r="27131" hidden="1"/>
    <row r="27132" hidden="1"/>
    <row r="27133" hidden="1"/>
    <row r="27134" hidden="1"/>
    <row r="27135" hidden="1"/>
    <row r="27136" hidden="1"/>
    <row r="27137" hidden="1"/>
    <row r="27138" hidden="1"/>
    <row r="27139" hidden="1"/>
    <row r="27140" hidden="1"/>
    <row r="27141" hidden="1"/>
    <row r="27142" hidden="1"/>
    <row r="27143" hidden="1"/>
    <row r="27144" hidden="1"/>
    <row r="27145" hidden="1"/>
    <row r="27146" hidden="1"/>
    <row r="27147" hidden="1"/>
    <row r="27148" hidden="1"/>
    <row r="27149" hidden="1"/>
    <row r="27150" hidden="1"/>
    <row r="27151" hidden="1"/>
    <row r="27152" hidden="1"/>
    <row r="27153" hidden="1"/>
    <row r="27154" hidden="1"/>
    <row r="27155" hidden="1"/>
    <row r="27156" hidden="1"/>
    <row r="27157" hidden="1"/>
    <row r="27158" hidden="1"/>
    <row r="27159" hidden="1"/>
    <row r="27160" hidden="1"/>
    <row r="27161" hidden="1"/>
    <row r="27162" hidden="1"/>
    <row r="27163" hidden="1"/>
    <row r="27164" hidden="1"/>
    <row r="27165" hidden="1"/>
    <row r="27166" hidden="1"/>
    <row r="27167" hidden="1"/>
    <row r="27168" hidden="1"/>
    <row r="27169" hidden="1"/>
    <row r="27170" hidden="1"/>
    <row r="27171" hidden="1"/>
    <row r="27172" hidden="1"/>
    <row r="27173" hidden="1"/>
    <row r="27174" hidden="1"/>
    <row r="27175" hidden="1"/>
    <row r="27176" hidden="1"/>
    <row r="27177" hidden="1"/>
    <row r="27178" hidden="1"/>
    <row r="27179" hidden="1"/>
    <row r="27180" hidden="1"/>
    <row r="27181" hidden="1"/>
    <row r="27182" hidden="1"/>
    <row r="27183" hidden="1"/>
    <row r="27184" hidden="1"/>
    <row r="27185" hidden="1"/>
    <row r="27186" hidden="1"/>
    <row r="27187" hidden="1"/>
    <row r="27188" hidden="1"/>
    <row r="27189" hidden="1"/>
    <row r="27190" hidden="1"/>
    <row r="27191" hidden="1"/>
    <row r="27192" hidden="1"/>
    <row r="27193" hidden="1"/>
    <row r="27194" hidden="1"/>
    <row r="27195" hidden="1"/>
    <row r="27196" hidden="1"/>
    <row r="27197" hidden="1"/>
    <row r="27198" hidden="1"/>
    <row r="27199" hidden="1"/>
    <row r="27200" hidden="1"/>
    <row r="27201" hidden="1"/>
    <row r="27202" hidden="1"/>
    <row r="27203" hidden="1"/>
    <row r="27204" hidden="1"/>
    <row r="27205" hidden="1"/>
    <row r="27206" hidden="1"/>
    <row r="27207" hidden="1"/>
    <row r="27208" hidden="1"/>
    <row r="27209" hidden="1"/>
    <row r="27210" hidden="1"/>
    <row r="27211" hidden="1"/>
    <row r="27212" hidden="1"/>
    <row r="27213" hidden="1"/>
    <row r="27214" hidden="1"/>
    <row r="27215" hidden="1"/>
    <row r="27216" hidden="1"/>
    <row r="27217" hidden="1"/>
    <row r="27218" hidden="1"/>
    <row r="27219" hidden="1"/>
    <row r="27220" hidden="1"/>
    <row r="27221" hidden="1"/>
    <row r="27222" hidden="1"/>
    <row r="27223" hidden="1"/>
    <row r="27224" hidden="1"/>
    <row r="27225" hidden="1"/>
    <row r="27226" hidden="1"/>
    <row r="27227" hidden="1"/>
    <row r="27228" hidden="1"/>
    <row r="27229" hidden="1"/>
    <row r="27230" hidden="1"/>
    <row r="27231" hidden="1"/>
    <row r="27232" hidden="1"/>
    <row r="27233" hidden="1"/>
    <row r="27234" hidden="1"/>
    <row r="27235" hidden="1"/>
    <row r="27236" hidden="1"/>
    <row r="27237" hidden="1"/>
    <row r="27238" hidden="1"/>
    <row r="27239" hidden="1"/>
    <row r="27240" hidden="1"/>
    <row r="27241" hidden="1"/>
    <row r="27242" hidden="1"/>
    <row r="27243" hidden="1"/>
    <row r="27244" hidden="1"/>
    <row r="27245" hidden="1"/>
    <row r="27246" hidden="1"/>
    <row r="27247" hidden="1"/>
    <row r="27248" hidden="1"/>
    <row r="27249" hidden="1"/>
    <row r="27250" hidden="1"/>
    <row r="27251" hidden="1"/>
    <row r="27252" hidden="1"/>
    <row r="27253" hidden="1"/>
    <row r="27254" hidden="1"/>
    <row r="27255" hidden="1"/>
    <row r="27256" hidden="1"/>
    <row r="27257" hidden="1"/>
    <row r="27258" hidden="1"/>
    <row r="27259" hidden="1"/>
    <row r="27260" hidden="1"/>
    <row r="27261" hidden="1"/>
    <row r="27262" hidden="1"/>
    <row r="27263" hidden="1"/>
    <row r="27264" hidden="1"/>
    <row r="27265" hidden="1"/>
    <row r="27266" hidden="1"/>
    <row r="27267" hidden="1"/>
    <row r="27268" hidden="1"/>
    <row r="27269" hidden="1"/>
    <row r="27270" hidden="1"/>
    <row r="27271" hidden="1"/>
    <row r="27272" hidden="1"/>
    <row r="27273" hidden="1"/>
    <row r="27274" hidden="1"/>
    <row r="27275" hidden="1"/>
    <row r="27276" hidden="1"/>
    <row r="27277" hidden="1"/>
    <row r="27278" hidden="1"/>
    <row r="27279" hidden="1"/>
    <row r="27280" hidden="1"/>
    <row r="27281" hidden="1"/>
    <row r="27282" hidden="1"/>
    <row r="27283" hidden="1"/>
    <row r="27284" hidden="1"/>
    <row r="27285" hidden="1"/>
    <row r="27286" hidden="1"/>
    <row r="27287" hidden="1"/>
    <row r="27288" hidden="1"/>
    <row r="27289" hidden="1"/>
    <row r="27290" hidden="1"/>
    <row r="27291" hidden="1"/>
    <row r="27292" hidden="1"/>
    <row r="27293" hidden="1"/>
    <row r="27294" hidden="1"/>
    <row r="27295" hidden="1"/>
    <row r="27296" hidden="1"/>
    <row r="27297" hidden="1"/>
    <row r="27298" hidden="1"/>
    <row r="27299" hidden="1"/>
    <row r="27300" hidden="1"/>
    <row r="27301" hidden="1"/>
    <row r="27302" hidden="1"/>
    <row r="27303" hidden="1"/>
    <row r="27304" hidden="1"/>
    <row r="27305" hidden="1"/>
    <row r="27306" hidden="1"/>
    <row r="27307" hidden="1"/>
    <row r="27308" hidden="1"/>
    <row r="27309" hidden="1"/>
    <row r="27310" hidden="1"/>
    <row r="27311" hidden="1"/>
    <row r="27312" hidden="1"/>
    <row r="27313" hidden="1"/>
    <row r="27314" hidden="1"/>
    <row r="27315" hidden="1"/>
    <row r="27316" hidden="1"/>
    <row r="27317" hidden="1"/>
    <row r="27318" hidden="1"/>
    <row r="27319" hidden="1"/>
    <row r="27320" hidden="1"/>
    <row r="27321" hidden="1"/>
    <row r="27322" hidden="1"/>
    <row r="27323" hidden="1"/>
    <row r="27324" hidden="1"/>
    <row r="27325" hidden="1"/>
    <row r="27326" hidden="1"/>
    <row r="27327" hidden="1"/>
    <row r="27328" hidden="1"/>
    <row r="27329" hidden="1"/>
    <row r="27330" hidden="1"/>
    <row r="27331" hidden="1"/>
    <row r="27332" hidden="1"/>
    <row r="27333" hidden="1"/>
    <row r="27334" hidden="1"/>
    <row r="27335" hidden="1"/>
    <row r="27336" hidden="1"/>
    <row r="27337" hidden="1"/>
    <row r="27338" hidden="1"/>
    <row r="27339" hidden="1"/>
    <row r="27340" hidden="1"/>
    <row r="27341" hidden="1"/>
    <row r="27342" hidden="1"/>
    <row r="27343" hidden="1"/>
    <row r="27344" hidden="1"/>
    <row r="27345" hidden="1"/>
    <row r="27346" hidden="1"/>
    <row r="27347" hidden="1"/>
    <row r="27348" hidden="1"/>
    <row r="27349" hidden="1"/>
    <row r="27350" hidden="1"/>
    <row r="27351" hidden="1"/>
    <row r="27352" hidden="1"/>
    <row r="27353" hidden="1"/>
    <row r="27354" hidden="1"/>
    <row r="27355" hidden="1"/>
    <row r="27356" hidden="1"/>
    <row r="27357" hidden="1"/>
    <row r="27358" hidden="1"/>
    <row r="27359" hidden="1"/>
    <row r="27360" hidden="1"/>
    <row r="27361" hidden="1"/>
    <row r="27362" hidden="1"/>
    <row r="27363" hidden="1"/>
    <row r="27364" hidden="1"/>
    <row r="27365" hidden="1"/>
    <row r="27366" hidden="1"/>
    <row r="27367" hidden="1"/>
    <row r="27368" hidden="1"/>
    <row r="27369" hidden="1"/>
    <row r="27370" hidden="1"/>
    <row r="27371" hidden="1"/>
    <row r="27372" hidden="1"/>
    <row r="27373" hidden="1"/>
    <row r="27374" hidden="1"/>
    <row r="27375" hidden="1"/>
    <row r="27376" hidden="1"/>
    <row r="27377" hidden="1"/>
    <row r="27378" hidden="1"/>
    <row r="27379" hidden="1"/>
    <row r="27380" hidden="1"/>
    <row r="27381" hidden="1"/>
    <row r="27382" hidden="1"/>
    <row r="27383" hidden="1"/>
    <row r="27384" hidden="1"/>
    <row r="27385" hidden="1"/>
    <row r="27386" hidden="1"/>
    <row r="27387" hidden="1"/>
    <row r="27388" hidden="1"/>
    <row r="27389" hidden="1"/>
    <row r="27390" hidden="1"/>
    <row r="27391" hidden="1"/>
    <row r="27392" hidden="1"/>
    <row r="27393" hidden="1"/>
    <row r="27394" hidden="1"/>
    <row r="27395" hidden="1"/>
    <row r="27396" hidden="1"/>
    <row r="27397" hidden="1"/>
    <row r="27398" hidden="1"/>
    <row r="27399" hidden="1"/>
    <row r="27400" hidden="1"/>
    <row r="27401" hidden="1"/>
    <row r="27402" hidden="1"/>
    <row r="27403" hidden="1"/>
    <row r="27404" hidden="1"/>
    <row r="27405" hidden="1"/>
    <row r="27406" hidden="1"/>
    <row r="27407" hidden="1"/>
    <row r="27408" hidden="1"/>
    <row r="27409" hidden="1"/>
    <row r="27410" hidden="1"/>
    <row r="27411" hidden="1"/>
    <row r="27412" hidden="1"/>
    <row r="27413" hidden="1"/>
    <row r="27414" hidden="1"/>
    <row r="27415" hidden="1"/>
    <row r="27416" hidden="1"/>
    <row r="27417" hidden="1"/>
    <row r="27418" hidden="1"/>
    <row r="27419" hidden="1"/>
    <row r="27420" hidden="1"/>
    <row r="27421" hidden="1"/>
    <row r="27422" hidden="1"/>
    <row r="27423" hidden="1"/>
    <row r="27424" hidden="1"/>
    <row r="27425" hidden="1"/>
    <row r="27426" hidden="1"/>
    <row r="27427" hidden="1"/>
    <row r="27428" hidden="1"/>
    <row r="27429" hidden="1"/>
    <row r="27430" hidden="1"/>
    <row r="27431" hidden="1"/>
    <row r="27432" hidden="1"/>
    <row r="27433" hidden="1"/>
    <row r="27434" hidden="1"/>
    <row r="27435" hidden="1"/>
    <row r="27436" hidden="1"/>
    <row r="27437" hidden="1"/>
    <row r="27438" hidden="1"/>
    <row r="27439" hidden="1"/>
    <row r="27440" hidden="1"/>
    <row r="27441" hidden="1"/>
    <row r="27442" hidden="1"/>
    <row r="27443" hidden="1"/>
    <row r="27444" hidden="1"/>
    <row r="27445" hidden="1"/>
    <row r="27446" hidden="1"/>
    <row r="27447" hidden="1"/>
    <row r="27448" hidden="1"/>
    <row r="27449" hidden="1"/>
    <row r="27450" hidden="1"/>
    <row r="27451" hidden="1"/>
    <row r="27452" hidden="1"/>
    <row r="27453" hidden="1"/>
    <row r="27454" hidden="1"/>
    <row r="27455" hidden="1"/>
    <row r="27456" hidden="1"/>
    <row r="27457" hidden="1"/>
    <row r="27458" hidden="1"/>
    <row r="27459" hidden="1"/>
    <row r="27460" hidden="1"/>
    <row r="27461" hidden="1"/>
    <row r="27462" hidden="1"/>
    <row r="27463" hidden="1"/>
    <row r="27464" hidden="1"/>
    <row r="27465" hidden="1"/>
    <row r="27466" hidden="1"/>
    <row r="27467" hidden="1"/>
    <row r="27468" hidden="1"/>
    <row r="27469" hidden="1"/>
    <row r="27470" hidden="1"/>
    <row r="27471" hidden="1"/>
    <row r="27472" hidden="1"/>
    <row r="27473" hidden="1"/>
    <row r="27474" hidden="1"/>
    <row r="27475" hidden="1"/>
    <row r="27476" hidden="1"/>
    <row r="27477" hidden="1"/>
    <row r="27478" hidden="1"/>
    <row r="27479" hidden="1"/>
    <row r="27480" hidden="1"/>
    <row r="27481" hidden="1"/>
    <row r="27482" hidden="1"/>
    <row r="27483" hidden="1"/>
    <row r="27484" hidden="1"/>
    <row r="27485" hidden="1"/>
    <row r="27486" hidden="1"/>
    <row r="27487" hidden="1"/>
    <row r="27488" hidden="1"/>
    <row r="27489" hidden="1"/>
    <row r="27490" hidden="1"/>
    <row r="27491" hidden="1"/>
    <row r="27492" hidden="1"/>
    <row r="27493" hidden="1"/>
    <row r="27494" hidden="1"/>
    <row r="27495" hidden="1"/>
    <row r="27496" hidden="1"/>
    <row r="27497" hidden="1"/>
    <row r="27498" hidden="1"/>
    <row r="27499" hidden="1"/>
    <row r="27500" hidden="1"/>
    <row r="27501" hidden="1"/>
    <row r="27502" hidden="1"/>
    <row r="27503" hidden="1"/>
    <row r="27504" hidden="1"/>
    <row r="27505" hidden="1"/>
    <row r="27506" hidden="1"/>
    <row r="27507" hidden="1"/>
    <row r="27508" hidden="1"/>
    <row r="27509" hidden="1"/>
    <row r="27510" hidden="1"/>
    <row r="27511" hidden="1"/>
    <row r="27512" hidden="1"/>
    <row r="27513" hidden="1"/>
    <row r="27514" hidden="1"/>
    <row r="27515" hidden="1"/>
    <row r="27516" hidden="1"/>
    <row r="27517" hidden="1"/>
    <row r="27518" hidden="1"/>
    <row r="27519" hidden="1"/>
    <row r="27520" hidden="1"/>
    <row r="27521" hidden="1"/>
    <row r="27522" hidden="1"/>
    <row r="27523" hidden="1"/>
    <row r="27524" hidden="1"/>
    <row r="27525" hidden="1"/>
    <row r="27526" hidden="1"/>
    <row r="27527" hidden="1"/>
    <row r="27528" hidden="1"/>
    <row r="27529" hidden="1"/>
    <row r="27530" hidden="1"/>
    <row r="27531" hidden="1"/>
    <row r="27532" hidden="1"/>
    <row r="27533" hidden="1"/>
    <row r="27534" hidden="1"/>
    <row r="27535" hidden="1"/>
    <row r="27536" hidden="1"/>
    <row r="27537" hidden="1"/>
    <row r="27538" hidden="1"/>
    <row r="27539" hidden="1"/>
    <row r="27540" hidden="1"/>
    <row r="27541" hidden="1"/>
    <row r="27542" hidden="1"/>
    <row r="27543" hidden="1"/>
    <row r="27544" hidden="1"/>
    <row r="27545" hidden="1"/>
    <row r="27546" hidden="1"/>
    <row r="27547" hidden="1"/>
    <row r="27548" hidden="1"/>
    <row r="27549" hidden="1"/>
    <row r="27550" hidden="1"/>
    <row r="27551" hidden="1"/>
    <row r="27552" hidden="1"/>
    <row r="27553" hidden="1"/>
    <row r="27554" hidden="1"/>
    <row r="27555" hidden="1"/>
    <row r="27556" hidden="1"/>
    <row r="27557" hidden="1"/>
    <row r="27558" hidden="1"/>
    <row r="27559" hidden="1"/>
    <row r="27560" hidden="1"/>
    <row r="27561" hidden="1"/>
    <row r="27562" hidden="1"/>
    <row r="27563" hidden="1"/>
    <row r="27564" hidden="1"/>
    <row r="27565" hidden="1"/>
    <row r="27566" hidden="1"/>
    <row r="27567" hidden="1"/>
    <row r="27568" hidden="1"/>
    <row r="27569" hidden="1"/>
    <row r="27570" hidden="1"/>
    <row r="27571" hidden="1"/>
    <row r="27572" hidden="1"/>
    <row r="27573" hidden="1"/>
    <row r="27574" hidden="1"/>
    <row r="27575" hidden="1"/>
    <row r="27576" hidden="1"/>
    <row r="27577" hidden="1"/>
    <row r="27578" hidden="1"/>
    <row r="27579" hidden="1"/>
    <row r="27580" hidden="1"/>
    <row r="27581" hidden="1"/>
    <row r="27582" hidden="1"/>
    <row r="27583" hidden="1"/>
    <row r="27584" hidden="1"/>
    <row r="27585" hidden="1"/>
    <row r="27586" hidden="1"/>
    <row r="27587" hidden="1"/>
    <row r="27588" hidden="1"/>
    <row r="27589" hidden="1"/>
    <row r="27590" hidden="1"/>
    <row r="27591" hidden="1"/>
    <row r="27592" hidden="1"/>
    <row r="27593" hidden="1"/>
    <row r="27594" hidden="1"/>
    <row r="27595" hidden="1"/>
    <row r="27596" hidden="1"/>
    <row r="27597" hidden="1"/>
    <row r="27598" hidden="1"/>
    <row r="27599" hidden="1"/>
    <row r="27600" hidden="1"/>
    <row r="27601" hidden="1"/>
    <row r="27602" hidden="1"/>
    <row r="27603" hidden="1"/>
    <row r="27604" hidden="1"/>
    <row r="27605" hidden="1"/>
    <row r="27606" hidden="1"/>
    <row r="27607" hidden="1"/>
    <row r="27608" hidden="1"/>
    <row r="27609" hidden="1"/>
    <row r="27610" hidden="1"/>
    <row r="27611" hidden="1"/>
    <row r="27612" hidden="1"/>
    <row r="27613" hidden="1"/>
    <row r="27614" hidden="1"/>
    <row r="27615" hidden="1"/>
    <row r="27616" hidden="1"/>
    <row r="27617" hidden="1"/>
    <row r="27618" hidden="1"/>
    <row r="27619" hidden="1"/>
    <row r="27620" hidden="1"/>
    <row r="27621" hidden="1"/>
    <row r="27622" hidden="1"/>
    <row r="27623" hidden="1"/>
    <row r="27624" hidden="1"/>
    <row r="27625" hidden="1"/>
    <row r="27626" hidden="1"/>
    <row r="27627" hidden="1"/>
    <row r="27628" hidden="1"/>
    <row r="27629" hidden="1"/>
    <row r="27630" hidden="1"/>
    <row r="27631" hidden="1"/>
    <row r="27632" hidden="1"/>
    <row r="27633" hidden="1"/>
    <row r="27634" hidden="1"/>
    <row r="27635" hidden="1"/>
    <row r="27636" hidden="1"/>
    <row r="27637" hidden="1"/>
    <row r="27638" hidden="1"/>
    <row r="27639" hidden="1"/>
    <row r="27640" hidden="1"/>
    <row r="27641" hidden="1"/>
    <row r="27642" hidden="1"/>
    <row r="27643" hidden="1"/>
    <row r="27644" hidden="1"/>
    <row r="27645" hidden="1"/>
    <row r="27646" hidden="1"/>
    <row r="27647" hidden="1"/>
    <row r="27648" hidden="1"/>
    <row r="27649" hidden="1"/>
    <row r="27650" hidden="1"/>
    <row r="27651" hidden="1"/>
    <row r="27652" hidden="1"/>
    <row r="27653" hidden="1"/>
    <row r="27654" hidden="1"/>
    <row r="27655" hidden="1"/>
    <row r="27656" hidden="1"/>
    <row r="27657" hidden="1"/>
    <row r="27658" hidden="1"/>
    <row r="27659" hidden="1"/>
    <row r="27660" hidden="1"/>
    <row r="27661" hidden="1"/>
    <row r="27662" hidden="1"/>
    <row r="27663" hidden="1"/>
    <row r="27664" hidden="1"/>
    <row r="27665" hidden="1"/>
    <row r="27666" hidden="1"/>
    <row r="27667" hidden="1"/>
    <row r="27668" hidden="1"/>
    <row r="27669" hidden="1"/>
    <row r="27670" hidden="1"/>
    <row r="27671" hidden="1"/>
    <row r="27672" hidden="1"/>
    <row r="27673" hidden="1"/>
    <row r="27674" hidden="1"/>
    <row r="27675" hidden="1"/>
    <row r="27676" hidden="1"/>
    <row r="27677" hidden="1"/>
    <row r="27678" hidden="1"/>
    <row r="27679" hidden="1"/>
    <row r="27680" hidden="1"/>
    <row r="27681" hidden="1"/>
    <row r="27682" hidden="1"/>
    <row r="27683" hidden="1"/>
    <row r="27684" hidden="1"/>
    <row r="27685" hidden="1"/>
    <row r="27686" hidden="1"/>
    <row r="27687" hidden="1"/>
    <row r="27688" hidden="1"/>
    <row r="27689" hidden="1"/>
    <row r="27690" hidden="1"/>
    <row r="27691" hidden="1"/>
    <row r="27692" hidden="1"/>
    <row r="27693" hidden="1"/>
    <row r="27694" hidden="1"/>
    <row r="27695" hidden="1"/>
    <row r="27696" hidden="1"/>
    <row r="27697" hidden="1"/>
    <row r="27698" hidden="1"/>
    <row r="27699" hidden="1"/>
    <row r="27700" hidden="1"/>
    <row r="27701" hidden="1"/>
    <row r="27702" hidden="1"/>
    <row r="27703" hidden="1"/>
    <row r="27704" hidden="1"/>
    <row r="27705" hidden="1"/>
    <row r="27706" hidden="1"/>
    <row r="27707" hidden="1"/>
    <row r="27708" hidden="1"/>
    <row r="27709" hidden="1"/>
    <row r="27710" hidden="1"/>
    <row r="27711" hidden="1"/>
    <row r="27712" hidden="1"/>
    <row r="27713" hidden="1"/>
    <row r="27714" hidden="1"/>
    <row r="27715" hidden="1"/>
    <row r="27716" hidden="1"/>
    <row r="27717" hidden="1"/>
    <row r="27718" hidden="1"/>
    <row r="27719" hidden="1"/>
    <row r="27720" hidden="1"/>
    <row r="27721" hidden="1"/>
    <row r="27722" hidden="1"/>
    <row r="27723" hidden="1"/>
    <row r="27724" hidden="1"/>
    <row r="27725" hidden="1"/>
    <row r="27726" hidden="1"/>
    <row r="27727" hidden="1"/>
    <row r="27728" hidden="1"/>
    <row r="27729" hidden="1"/>
    <row r="27730" hidden="1"/>
    <row r="27731" hidden="1"/>
    <row r="27732" hidden="1"/>
    <row r="27733" hidden="1"/>
    <row r="27734" hidden="1"/>
    <row r="27735" hidden="1"/>
    <row r="27736" hidden="1"/>
    <row r="27737" hidden="1"/>
    <row r="27738" hidden="1"/>
    <row r="27739" hidden="1"/>
    <row r="27740" hidden="1"/>
    <row r="27741" hidden="1"/>
    <row r="27742" hidden="1"/>
    <row r="27743" hidden="1"/>
    <row r="27744" hidden="1"/>
    <row r="27745" hidden="1"/>
    <row r="27746" hidden="1"/>
    <row r="27747" hidden="1"/>
    <row r="27748" hidden="1"/>
    <row r="27749" hidden="1"/>
    <row r="27750" hidden="1"/>
    <row r="27751" hidden="1"/>
    <row r="27752" hidden="1"/>
    <row r="27753" hidden="1"/>
    <row r="27754" hidden="1"/>
    <row r="27755" hidden="1"/>
    <row r="27756" hidden="1"/>
    <row r="27757" hidden="1"/>
    <row r="27758" hidden="1"/>
    <row r="27759" hidden="1"/>
    <row r="27760" hidden="1"/>
    <row r="27761" hidden="1"/>
    <row r="27762" hidden="1"/>
    <row r="27763" hidden="1"/>
    <row r="27764" hidden="1"/>
    <row r="27765" hidden="1"/>
    <row r="27766" hidden="1"/>
    <row r="27767" hidden="1"/>
    <row r="27768" hidden="1"/>
    <row r="27769" hidden="1"/>
    <row r="27770" hidden="1"/>
    <row r="27771" hidden="1"/>
    <row r="27772" hidden="1"/>
    <row r="27773" hidden="1"/>
    <row r="27774" hidden="1"/>
    <row r="27775" hidden="1"/>
    <row r="27776" hidden="1"/>
    <row r="27777" hidden="1"/>
    <row r="27778" hidden="1"/>
    <row r="27779" hidden="1"/>
    <row r="27780" hidden="1"/>
    <row r="27781" hidden="1"/>
    <row r="27782" hidden="1"/>
    <row r="27783" hidden="1"/>
    <row r="27784" hidden="1"/>
    <row r="27785" hidden="1"/>
    <row r="27786" hidden="1"/>
    <row r="27787" hidden="1"/>
    <row r="27788" hidden="1"/>
    <row r="27789" hidden="1"/>
    <row r="27790" hidden="1"/>
    <row r="27791" hidden="1"/>
    <row r="27792" hidden="1"/>
    <row r="27793" hidden="1"/>
    <row r="27794" hidden="1"/>
    <row r="27795" hidden="1"/>
    <row r="27796" hidden="1"/>
    <row r="27797" hidden="1"/>
    <row r="27798" hidden="1"/>
    <row r="27799" hidden="1"/>
    <row r="27800" hidden="1"/>
    <row r="27801" hidden="1"/>
    <row r="27802" hidden="1"/>
    <row r="27803" hidden="1"/>
    <row r="27804" hidden="1"/>
    <row r="27805" hidden="1"/>
    <row r="27806" hidden="1"/>
    <row r="27807" hidden="1"/>
    <row r="27808" hidden="1"/>
    <row r="27809" hidden="1"/>
    <row r="27810" hidden="1"/>
    <row r="27811" hidden="1"/>
    <row r="27812" hidden="1"/>
    <row r="27813" hidden="1"/>
    <row r="27814" hidden="1"/>
    <row r="27815" hidden="1"/>
    <row r="27816" hidden="1"/>
    <row r="27817" hidden="1"/>
    <row r="27818" hidden="1"/>
    <row r="27819" hidden="1"/>
    <row r="27820" hidden="1"/>
    <row r="27821" hidden="1"/>
    <row r="27822" hidden="1"/>
    <row r="27823" hidden="1"/>
    <row r="27824" hidden="1"/>
    <row r="27825" hidden="1"/>
    <row r="27826" hidden="1"/>
    <row r="27827" hidden="1"/>
    <row r="27828" hidden="1"/>
    <row r="27829" hidden="1"/>
    <row r="27830" hidden="1"/>
    <row r="27831" hidden="1"/>
    <row r="27832" hidden="1"/>
    <row r="27833" hidden="1"/>
    <row r="27834" hidden="1"/>
    <row r="27835" hidden="1"/>
    <row r="27836" hidden="1"/>
    <row r="27837" hidden="1"/>
    <row r="27838" hidden="1"/>
    <row r="27839" hidden="1"/>
    <row r="27840" hidden="1"/>
    <row r="27841" hidden="1"/>
    <row r="27842" hidden="1"/>
    <row r="27843" hidden="1"/>
    <row r="27844" hidden="1"/>
    <row r="27845" hidden="1"/>
    <row r="27846" hidden="1"/>
    <row r="27847" hidden="1"/>
    <row r="27848" hidden="1"/>
    <row r="27849" hidden="1"/>
    <row r="27850" hidden="1"/>
    <row r="27851" hidden="1"/>
    <row r="27852" hidden="1"/>
    <row r="27853" hidden="1"/>
    <row r="27854" hidden="1"/>
    <row r="27855" hidden="1"/>
    <row r="27856" hidden="1"/>
    <row r="27857" hidden="1"/>
    <row r="27858" hidden="1"/>
    <row r="27859" hidden="1"/>
    <row r="27860" hidden="1"/>
    <row r="27861" hidden="1"/>
    <row r="27862" hidden="1"/>
    <row r="27863" hidden="1"/>
    <row r="27864" hidden="1"/>
    <row r="27865" hidden="1"/>
    <row r="27866" hidden="1"/>
    <row r="27867" hidden="1"/>
    <row r="27868" hidden="1"/>
    <row r="27869" hidden="1"/>
    <row r="27870" hidden="1"/>
    <row r="27871" hidden="1"/>
    <row r="27872" hidden="1"/>
    <row r="27873" hidden="1"/>
    <row r="27874" hidden="1"/>
    <row r="27875" hidden="1"/>
    <row r="27876" hidden="1"/>
    <row r="27877" hidden="1"/>
    <row r="27878" hidden="1"/>
    <row r="27879" hidden="1"/>
    <row r="27880" hidden="1"/>
    <row r="27881" hidden="1"/>
    <row r="27882" hidden="1"/>
    <row r="27883" hidden="1"/>
    <row r="27884" hidden="1"/>
    <row r="27885" hidden="1"/>
    <row r="27886" hidden="1"/>
    <row r="27887" hidden="1"/>
    <row r="27888" hidden="1"/>
    <row r="27889" hidden="1"/>
    <row r="27890" hidden="1"/>
    <row r="27891" hidden="1"/>
    <row r="27892" hidden="1"/>
    <row r="27893" hidden="1"/>
    <row r="27894" hidden="1"/>
    <row r="27895" hidden="1"/>
    <row r="27896" hidden="1"/>
    <row r="27897" hidden="1"/>
    <row r="27898" hidden="1"/>
    <row r="27899" hidden="1"/>
    <row r="27900" hidden="1"/>
    <row r="27901" hidden="1"/>
    <row r="27902" hidden="1"/>
    <row r="27903" hidden="1"/>
    <row r="27904" hidden="1"/>
    <row r="27905" hidden="1"/>
    <row r="27906" hidden="1"/>
    <row r="27907" hidden="1"/>
    <row r="27908" hidden="1"/>
    <row r="27909" hidden="1"/>
    <row r="27910" hidden="1"/>
    <row r="27911" hidden="1"/>
    <row r="27912" hidden="1"/>
    <row r="27913" hidden="1"/>
    <row r="27914" hidden="1"/>
    <row r="27915" hidden="1"/>
    <row r="27916" hidden="1"/>
    <row r="27917" hidden="1"/>
    <row r="27918" hidden="1"/>
    <row r="27919" hidden="1"/>
    <row r="27920" hidden="1"/>
    <row r="27921" hidden="1"/>
    <row r="27922" hidden="1"/>
    <row r="27923" hidden="1"/>
    <row r="27924" hidden="1"/>
    <row r="27925" hidden="1"/>
    <row r="27926" hidden="1"/>
    <row r="27927" hidden="1"/>
    <row r="27928" hidden="1"/>
    <row r="27929" hidden="1"/>
    <row r="27930" hidden="1"/>
    <row r="27931" hidden="1"/>
    <row r="27932" hidden="1"/>
    <row r="27933" hidden="1"/>
    <row r="27934" hidden="1"/>
    <row r="27935" hidden="1"/>
    <row r="27936" hidden="1"/>
    <row r="27937" hidden="1"/>
    <row r="27938" hidden="1"/>
    <row r="27939" hidden="1"/>
    <row r="27940" hidden="1"/>
    <row r="27941" hidden="1"/>
    <row r="27942" hidden="1"/>
    <row r="27943" hidden="1"/>
    <row r="27944" hidden="1"/>
    <row r="27945" hidden="1"/>
    <row r="27946" hidden="1"/>
    <row r="27947" hidden="1"/>
    <row r="27948" hidden="1"/>
    <row r="27949" hidden="1"/>
    <row r="27950" hidden="1"/>
    <row r="27951" hidden="1"/>
    <row r="27952" hidden="1"/>
    <row r="27953" hidden="1"/>
    <row r="27954" hidden="1"/>
    <row r="27955" hidden="1"/>
    <row r="27956" hidden="1"/>
    <row r="27957" hidden="1"/>
    <row r="27958" hidden="1"/>
    <row r="27959" hidden="1"/>
    <row r="27960" hidden="1"/>
    <row r="27961" hidden="1"/>
    <row r="27962" hidden="1"/>
    <row r="27963" hidden="1"/>
    <row r="27964" hidden="1"/>
    <row r="27965" hidden="1"/>
    <row r="27966" hidden="1"/>
    <row r="27967" hidden="1"/>
    <row r="27968" hidden="1"/>
    <row r="27969" hidden="1"/>
    <row r="27970" hidden="1"/>
    <row r="27971" hidden="1"/>
    <row r="27972" hidden="1"/>
    <row r="27973" hidden="1"/>
    <row r="27974" hidden="1"/>
    <row r="27975" hidden="1"/>
    <row r="27976" hidden="1"/>
    <row r="27977" hidden="1"/>
    <row r="27978" hidden="1"/>
    <row r="27979" hidden="1"/>
    <row r="27980" hidden="1"/>
    <row r="27981" hidden="1"/>
    <row r="27982" hidden="1"/>
    <row r="27983" hidden="1"/>
    <row r="27984" hidden="1"/>
    <row r="27985" hidden="1"/>
    <row r="27986" hidden="1"/>
    <row r="27987" hidden="1"/>
    <row r="27988" hidden="1"/>
    <row r="27989" hidden="1"/>
    <row r="27990" hidden="1"/>
    <row r="27991" hidden="1"/>
    <row r="27992" hidden="1"/>
    <row r="27993" hidden="1"/>
    <row r="27994" hidden="1"/>
    <row r="27995" hidden="1"/>
    <row r="27996" hidden="1"/>
    <row r="27997" hidden="1"/>
    <row r="27998" hidden="1"/>
    <row r="27999" hidden="1"/>
    <row r="28000" hidden="1"/>
    <row r="28001" hidden="1"/>
    <row r="28002" hidden="1"/>
    <row r="28003" hidden="1"/>
    <row r="28004" hidden="1"/>
    <row r="28005" hidden="1"/>
    <row r="28006" hidden="1"/>
    <row r="28007" hidden="1"/>
    <row r="28008" hidden="1"/>
    <row r="28009" hidden="1"/>
    <row r="28010" hidden="1"/>
    <row r="28011" hidden="1"/>
    <row r="28012" hidden="1"/>
    <row r="28013" hidden="1"/>
    <row r="28014" hidden="1"/>
    <row r="28015" hidden="1"/>
    <row r="28016" hidden="1"/>
    <row r="28017" hidden="1"/>
    <row r="28018" hidden="1"/>
    <row r="28019" hidden="1"/>
    <row r="28020" hidden="1"/>
    <row r="28021" hidden="1"/>
    <row r="28022" hidden="1"/>
    <row r="28023" hidden="1"/>
    <row r="28024" hidden="1"/>
    <row r="28025" hidden="1"/>
    <row r="28026" hidden="1"/>
    <row r="28027" hidden="1"/>
    <row r="28028" hidden="1"/>
    <row r="28029" hidden="1"/>
    <row r="28030" hidden="1"/>
    <row r="28031" hidden="1"/>
    <row r="28032" hidden="1"/>
    <row r="28033" hidden="1"/>
    <row r="28034" hidden="1"/>
    <row r="28035" hidden="1"/>
    <row r="28036" hidden="1"/>
    <row r="28037" hidden="1"/>
    <row r="28038" hidden="1"/>
    <row r="28039" hidden="1"/>
    <row r="28040" hidden="1"/>
    <row r="28041" hidden="1"/>
    <row r="28042" hidden="1"/>
    <row r="28043" hidden="1"/>
    <row r="28044" hidden="1"/>
    <row r="28045" hidden="1"/>
    <row r="28046" hidden="1"/>
    <row r="28047" hidden="1"/>
    <row r="28048" hidden="1"/>
    <row r="28049" hidden="1"/>
    <row r="28050" hidden="1"/>
    <row r="28051" hidden="1"/>
    <row r="28052" hidden="1"/>
    <row r="28053" hidden="1"/>
    <row r="28054" hidden="1"/>
    <row r="28055" hidden="1"/>
    <row r="28056" hidden="1"/>
    <row r="28057" hidden="1"/>
    <row r="28058" hidden="1"/>
    <row r="28059" hidden="1"/>
    <row r="28060" hidden="1"/>
    <row r="28061" hidden="1"/>
    <row r="28062" hidden="1"/>
    <row r="28063" hidden="1"/>
    <row r="28064" hidden="1"/>
    <row r="28065" hidden="1"/>
    <row r="28066" hidden="1"/>
    <row r="28067" hidden="1"/>
    <row r="28068" hidden="1"/>
    <row r="28069" hidden="1"/>
    <row r="28070" hidden="1"/>
    <row r="28071" hidden="1"/>
    <row r="28072" hidden="1"/>
    <row r="28073" hidden="1"/>
    <row r="28074" hidden="1"/>
    <row r="28075" hidden="1"/>
    <row r="28076" hidden="1"/>
    <row r="28077" hidden="1"/>
    <row r="28078" hidden="1"/>
    <row r="28079" hidden="1"/>
    <row r="28080" hidden="1"/>
    <row r="28081" hidden="1"/>
    <row r="28082" hidden="1"/>
    <row r="28083" hidden="1"/>
    <row r="28084" hidden="1"/>
    <row r="28085" hidden="1"/>
    <row r="28086" hidden="1"/>
    <row r="28087" hidden="1"/>
    <row r="28088" hidden="1"/>
    <row r="28089" hidden="1"/>
    <row r="28090" hidden="1"/>
    <row r="28091" hidden="1"/>
    <row r="28092" hidden="1"/>
    <row r="28093" hidden="1"/>
    <row r="28094" hidden="1"/>
    <row r="28095" hidden="1"/>
    <row r="28096" hidden="1"/>
    <row r="28097" hidden="1"/>
    <row r="28098" hidden="1"/>
    <row r="28099" hidden="1"/>
    <row r="28100" hidden="1"/>
    <row r="28101" hidden="1"/>
    <row r="28102" hidden="1"/>
    <row r="28103" hidden="1"/>
    <row r="28104" hidden="1"/>
    <row r="28105" hidden="1"/>
    <row r="28106" hidden="1"/>
    <row r="28107" hidden="1"/>
    <row r="28108" hidden="1"/>
    <row r="28109" hidden="1"/>
    <row r="28110" hidden="1"/>
    <row r="28111" hidden="1"/>
    <row r="28112" hidden="1"/>
    <row r="28113" hidden="1"/>
    <row r="28114" hidden="1"/>
    <row r="28115" hidden="1"/>
    <row r="28116" hidden="1"/>
    <row r="28117" hidden="1"/>
    <row r="28118" hidden="1"/>
    <row r="28119" hidden="1"/>
    <row r="28120" hidden="1"/>
    <row r="28121" hidden="1"/>
    <row r="28122" hidden="1"/>
    <row r="28123" hidden="1"/>
    <row r="28124" hidden="1"/>
    <row r="28125" hidden="1"/>
    <row r="28126" hidden="1"/>
    <row r="28127" hidden="1"/>
    <row r="28128" hidden="1"/>
    <row r="28129" hidden="1"/>
    <row r="28130" hidden="1"/>
    <row r="28131" hidden="1"/>
    <row r="28132" hidden="1"/>
    <row r="28133" hidden="1"/>
    <row r="28134" hidden="1"/>
    <row r="28135" hidden="1"/>
    <row r="28136" hidden="1"/>
    <row r="28137" hidden="1"/>
    <row r="28138" hidden="1"/>
    <row r="28139" hidden="1"/>
    <row r="28140" hidden="1"/>
    <row r="28141" hidden="1"/>
    <row r="28142" hidden="1"/>
    <row r="28143" hidden="1"/>
    <row r="28144" hidden="1"/>
    <row r="28145" hidden="1"/>
    <row r="28146" hidden="1"/>
    <row r="28147" hidden="1"/>
    <row r="28148" hidden="1"/>
    <row r="28149" hidden="1"/>
    <row r="28150" hidden="1"/>
    <row r="28151" hidden="1"/>
    <row r="28152" hidden="1"/>
    <row r="28153" hidden="1"/>
    <row r="28154" hidden="1"/>
    <row r="28155" hidden="1"/>
    <row r="28156" hidden="1"/>
    <row r="28157" hidden="1"/>
    <row r="28158" hidden="1"/>
    <row r="28159" hidden="1"/>
    <row r="28160" hidden="1"/>
    <row r="28161" hidden="1"/>
    <row r="28162" hidden="1"/>
    <row r="28163" hidden="1"/>
    <row r="28164" hidden="1"/>
    <row r="28165" hidden="1"/>
    <row r="28166" hidden="1"/>
    <row r="28167" hidden="1"/>
    <row r="28168" hidden="1"/>
    <row r="28169" hidden="1"/>
    <row r="28170" hidden="1"/>
    <row r="28171" hidden="1"/>
    <row r="28172" hidden="1"/>
    <row r="28173" hidden="1"/>
    <row r="28174" hidden="1"/>
    <row r="28175" hidden="1"/>
    <row r="28176" hidden="1"/>
    <row r="28177" hidden="1"/>
    <row r="28178" hidden="1"/>
    <row r="28179" hidden="1"/>
    <row r="28180" hidden="1"/>
    <row r="28181" hidden="1"/>
    <row r="28182" hidden="1"/>
    <row r="28183" hidden="1"/>
    <row r="28184" hidden="1"/>
    <row r="28185" hidden="1"/>
    <row r="28186" hidden="1"/>
    <row r="28187" hidden="1"/>
    <row r="28188" hidden="1"/>
    <row r="28189" hidden="1"/>
    <row r="28190" hidden="1"/>
    <row r="28191" hidden="1"/>
    <row r="28192" hidden="1"/>
    <row r="28193" hidden="1"/>
    <row r="28194" hidden="1"/>
    <row r="28195" hidden="1"/>
    <row r="28196" hidden="1"/>
    <row r="28197" hidden="1"/>
    <row r="28198" hidden="1"/>
    <row r="28199" hidden="1"/>
    <row r="28200" hidden="1"/>
    <row r="28201" hidden="1"/>
    <row r="28202" hidden="1"/>
    <row r="28203" hidden="1"/>
    <row r="28204" hidden="1"/>
    <row r="28205" hidden="1"/>
    <row r="28206" hidden="1"/>
    <row r="28207" hidden="1"/>
    <row r="28208" hidden="1"/>
    <row r="28209" hidden="1"/>
    <row r="28210" hidden="1"/>
    <row r="28211" hidden="1"/>
    <row r="28212" hidden="1"/>
    <row r="28213" hidden="1"/>
    <row r="28214" hidden="1"/>
    <row r="28215" hidden="1"/>
    <row r="28216" hidden="1"/>
    <row r="28217" hidden="1"/>
    <row r="28218" hidden="1"/>
    <row r="28219" hidden="1"/>
    <row r="28220" hidden="1"/>
    <row r="28221" hidden="1"/>
    <row r="28222" hidden="1"/>
    <row r="28223" hidden="1"/>
    <row r="28224" hidden="1"/>
    <row r="28225" hidden="1"/>
    <row r="28226" hidden="1"/>
    <row r="28227" hidden="1"/>
    <row r="28228" hidden="1"/>
    <row r="28229" hidden="1"/>
    <row r="28230" hidden="1"/>
    <row r="28231" hidden="1"/>
    <row r="28232" hidden="1"/>
    <row r="28233" hidden="1"/>
    <row r="28234" hidden="1"/>
    <row r="28235" hidden="1"/>
    <row r="28236" hidden="1"/>
    <row r="28237" hidden="1"/>
    <row r="28238" hidden="1"/>
    <row r="28239" hidden="1"/>
    <row r="28240" hidden="1"/>
    <row r="28241" hidden="1"/>
    <row r="28242" hidden="1"/>
    <row r="28243" hidden="1"/>
    <row r="28244" hidden="1"/>
    <row r="28245" hidden="1"/>
    <row r="28246" hidden="1"/>
    <row r="28247" hidden="1"/>
    <row r="28248" hidden="1"/>
    <row r="28249" hidden="1"/>
    <row r="28250" hidden="1"/>
    <row r="28251" hidden="1"/>
    <row r="28252" hidden="1"/>
    <row r="28253" hidden="1"/>
    <row r="28254" hidden="1"/>
    <row r="28255" hidden="1"/>
    <row r="28256" hidden="1"/>
    <row r="28257" hidden="1"/>
    <row r="28258" hidden="1"/>
    <row r="28259" hidden="1"/>
    <row r="28260" hidden="1"/>
    <row r="28261" hidden="1"/>
    <row r="28262" hidden="1"/>
    <row r="28263" hidden="1"/>
    <row r="28264" hidden="1"/>
    <row r="28265" hidden="1"/>
    <row r="28266" hidden="1"/>
    <row r="28267" hidden="1"/>
    <row r="28268" hidden="1"/>
    <row r="28269" hidden="1"/>
    <row r="28270" hidden="1"/>
    <row r="28271" hidden="1"/>
    <row r="28272" hidden="1"/>
    <row r="28273" hidden="1"/>
    <row r="28274" hidden="1"/>
    <row r="28275" hidden="1"/>
    <row r="28276" hidden="1"/>
    <row r="28277" hidden="1"/>
    <row r="28278" hidden="1"/>
    <row r="28279" hidden="1"/>
    <row r="28280" hidden="1"/>
    <row r="28281" hidden="1"/>
    <row r="28282" hidden="1"/>
    <row r="28283" hidden="1"/>
    <row r="28284" hidden="1"/>
    <row r="28285" hidden="1"/>
    <row r="28286" hidden="1"/>
    <row r="28287" hidden="1"/>
    <row r="28288" hidden="1"/>
    <row r="28289" hidden="1"/>
    <row r="28290" hidden="1"/>
    <row r="28291" hidden="1"/>
    <row r="28292" hidden="1"/>
    <row r="28293" hidden="1"/>
    <row r="28294" hidden="1"/>
    <row r="28295" hidden="1"/>
    <row r="28296" hidden="1"/>
    <row r="28297" hidden="1"/>
    <row r="28298" hidden="1"/>
    <row r="28299" hidden="1"/>
    <row r="28300" hidden="1"/>
    <row r="28301" hidden="1"/>
    <row r="28302" hidden="1"/>
    <row r="28303" hidden="1"/>
    <row r="28304" hidden="1"/>
    <row r="28305" hidden="1"/>
    <row r="28306" hidden="1"/>
    <row r="28307" hidden="1"/>
    <row r="28308" hidden="1"/>
    <row r="28309" hidden="1"/>
    <row r="28310" hidden="1"/>
    <row r="28311" hidden="1"/>
    <row r="28312" hidden="1"/>
    <row r="28313" hidden="1"/>
    <row r="28314" hidden="1"/>
    <row r="28315" hidden="1"/>
    <row r="28316" hidden="1"/>
    <row r="28317" hidden="1"/>
    <row r="28318" hidden="1"/>
    <row r="28319" hidden="1"/>
    <row r="28320" hidden="1"/>
    <row r="28321" hidden="1"/>
    <row r="28322" hidden="1"/>
    <row r="28323" hidden="1"/>
    <row r="28324" hidden="1"/>
    <row r="28325" hidden="1"/>
    <row r="28326" hidden="1"/>
    <row r="28327" hidden="1"/>
    <row r="28328" hidden="1"/>
    <row r="28329" hidden="1"/>
    <row r="28330" hidden="1"/>
    <row r="28331" hidden="1"/>
    <row r="28332" hidden="1"/>
    <row r="28333" hidden="1"/>
    <row r="28334" hidden="1"/>
    <row r="28335" hidden="1"/>
    <row r="28336" hidden="1"/>
    <row r="28337" hidden="1"/>
    <row r="28338" hidden="1"/>
    <row r="28339" hidden="1"/>
    <row r="28340" hidden="1"/>
    <row r="28341" hidden="1"/>
    <row r="28342" hidden="1"/>
    <row r="28343" hidden="1"/>
    <row r="28344" hidden="1"/>
    <row r="28345" hidden="1"/>
    <row r="28346" hidden="1"/>
    <row r="28347" hidden="1"/>
    <row r="28348" hidden="1"/>
    <row r="28349" hidden="1"/>
    <row r="28350" hidden="1"/>
    <row r="28351" hidden="1"/>
    <row r="28352" hidden="1"/>
    <row r="28353" hidden="1"/>
    <row r="28354" hidden="1"/>
    <row r="28355" hidden="1"/>
    <row r="28356" hidden="1"/>
    <row r="28357" hidden="1"/>
    <row r="28358" hidden="1"/>
    <row r="28359" hidden="1"/>
    <row r="28360" hidden="1"/>
    <row r="28361" hidden="1"/>
    <row r="28362" hidden="1"/>
    <row r="28363" hidden="1"/>
    <row r="28364" hidden="1"/>
    <row r="28365" hidden="1"/>
    <row r="28366" hidden="1"/>
    <row r="28367" hidden="1"/>
    <row r="28368" hidden="1"/>
    <row r="28369" hidden="1"/>
    <row r="28370" hidden="1"/>
    <row r="28371" hidden="1"/>
    <row r="28372" hidden="1"/>
    <row r="28373" hidden="1"/>
    <row r="28374" hidden="1"/>
    <row r="28375" hidden="1"/>
    <row r="28376" hidden="1"/>
    <row r="28377" hidden="1"/>
    <row r="28378" hidden="1"/>
    <row r="28379" hidden="1"/>
    <row r="28380" hidden="1"/>
    <row r="28381" hidden="1"/>
    <row r="28382" hidden="1"/>
    <row r="28383" hidden="1"/>
    <row r="28384" hidden="1"/>
    <row r="28385" hidden="1"/>
    <row r="28386" hidden="1"/>
    <row r="28387" hidden="1"/>
    <row r="28388" hidden="1"/>
    <row r="28389" hidden="1"/>
    <row r="28390" hidden="1"/>
    <row r="28391" hidden="1"/>
    <row r="28392" hidden="1"/>
    <row r="28393" hidden="1"/>
    <row r="28394" hidden="1"/>
    <row r="28395" hidden="1"/>
    <row r="28396" hidden="1"/>
    <row r="28397" hidden="1"/>
    <row r="28398" hidden="1"/>
    <row r="28399" hidden="1"/>
    <row r="28400" hidden="1"/>
    <row r="28401" hidden="1"/>
    <row r="28402" hidden="1"/>
    <row r="28403" hidden="1"/>
    <row r="28404" hidden="1"/>
    <row r="28405" hidden="1"/>
    <row r="28406" hidden="1"/>
    <row r="28407" hidden="1"/>
    <row r="28408" hidden="1"/>
    <row r="28409" hidden="1"/>
    <row r="28410" hidden="1"/>
    <row r="28411" hidden="1"/>
    <row r="28412" hidden="1"/>
    <row r="28413" hidden="1"/>
    <row r="28414" hidden="1"/>
    <row r="28415" hidden="1"/>
    <row r="28416" hidden="1"/>
    <row r="28417" hidden="1"/>
    <row r="28418" hidden="1"/>
    <row r="28419" hidden="1"/>
    <row r="28420" hidden="1"/>
    <row r="28421" hidden="1"/>
    <row r="28422" hidden="1"/>
    <row r="28423" hidden="1"/>
    <row r="28424" hidden="1"/>
    <row r="28425" hidden="1"/>
    <row r="28426" hidden="1"/>
    <row r="28427" hidden="1"/>
    <row r="28428" hidden="1"/>
    <row r="28429" hidden="1"/>
    <row r="28430" hidden="1"/>
    <row r="28431" hidden="1"/>
    <row r="28432" hidden="1"/>
    <row r="28433" hidden="1"/>
    <row r="28434" hidden="1"/>
    <row r="28435" hidden="1"/>
    <row r="28436" hidden="1"/>
    <row r="28437" hidden="1"/>
    <row r="28438" hidden="1"/>
    <row r="28439" hidden="1"/>
    <row r="28440" hidden="1"/>
    <row r="28441" hidden="1"/>
    <row r="28442" hidden="1"/>
    <row r="28443" hidden="1"/>
    <row r="28444" hidden="1"/>
    <row r="28445" hidden="1"/>
    <row r="28446" hidden="1"/>
    <row r="28447" hidden="1"/>
    <row r="28448" hidden="1"/>
    <row r="28449" hidden="1"/>
    <row r="28450" hidden="1"/>
    <row r="28451" hidden="1"/>
    <row r="28452" hidden="1"/>
    <row r="28453" hidden="1"/>
    <row r="28454" hidden="1"/>
    <row r="28455" hidden="1"/>
    <row r="28456" hidden="1"/>
    <row r="28457" hidden="1"/>
    <row r="28458" hidden="1"/>
    <row r="28459" hidden="1"/>
    <row r="28460" hidden="1"/>
    <row r="28461" hidden="1"/>
    <row r="28462" hidden="1"/>
    <row r="28463" hidden="1"/>
    <row r="28464" hidden="1"/>
    <row r="28465" hidden="1"/>
    <row r="28466" hidden="1"/>
    <row r="28467" hidden="1"/>
    <row r="28468" hidden="1"/>
    <row r="28469" hidden="1"/>
    <row r="28470" hidden="1"/>
    <row r="28471" hidden="1"/>
    <row r="28472" hidden="1"/>
    <row r="28473" hidden="1"/>
    <row r="28474" hidden="1"/>
    <row r="28475" hidden="1"/>
    <row r="28476" hidden="1"/>
    <row r="28477" hidden="1"/>
    <row r="28478" hidden="1"/>
    <row r="28479" hidden="1"/>
    <row r="28480" hidden="1"/>
    <row r="28481" hidden="1"/>
    <row r="28482" hidden="1"/>
    <row r="28483" hidden="1"/>
    <row r="28484" hidden="1"/>
    <row r="28485" hidden="1"/>
    <row r="28486" hidden="1"/>
    <row r="28487" hidden="1"/>
    <row r="28488" hidden="1"/>
    <row r="28489" hidden="1"/>
    <row r="28490" hidden="1"/>
    <row r="28491" hidden="1"/>
    <row r="28492" hidden="1"/>
    <row r="28493" hidden="1"/>
    <row r="28494" hidden="1"/>
    <row r="28495" hidden="1"/>
    <row r="28496" hidden="1"/>
    <row r="28497" hidden="1"/>
    <row r="28498" hidden="1"/>
    <row r="28499" hidden="1"/>
    <row r="28500" hidden="1"/>
    <row r="28501" hidden="1"/>
    <row r="28502" hidden="1"/>
    <row r="28503" hidden="1"/>
    <row r="28504" hidden="1"/>
    <row r="28505" hidden="1"/>
    <row r="28506" hidden="1"/>
    <row r="28507" hidden="1"/>
    <row r="28508" hidden="1"/>
    <row r="28509" hidden="1"/>
    <row r="28510" hidden="1"/>
    <row r="28511" hidden="1"/>
    <row r="28512" hidden="1"/>
    <row r="28513" hidden="1"/>
    <row r="28514" hidden="1"/>
    <row r="28515" hidden="1"/>
    <row r="28516" hidden="1"/>
    <row r="28517" hidden="1"/>
    <row r="28518" hidden="1"/>
    <row r="28519" hidden="1"/>
    <row r="28520" hidden="1"/>
    <row r="28521" hidden="1"/>
    <row r="28522" hidden="1"/>
    <row r="28523" hidden="1"/>
    <row r="28524" hidden="1"/>
    <row r="28525" hidden="1"/>
    <row r="28526" hidden="1"/>
    <row r="28527" hidden="1"/>
    <row r="28528" hidden="1"/>
    <row r="28529" hidden="1"/>
    <row r="28530" hidden="1"/>
    <row r="28531" hidden="1"/>
    <row r="28532" hidden="1"/>
    <row r="28533" hidden="1"/>
    <row r="28534" hidden="1"/>
    <row r="28535" hidden="1"/>
    <row r="28536" hidden="1"/>
    <row r="28537" hidden="1"/>
    <row r="28538" hidden="1"/>
    <row r="28539" hidden="1"/>
    <row r="28540" hidden="1"/>
    <row r="28541" hidden="1"/>
    <row r="28542" hidden="1"/>
    <row r="28543" hidden="1"/>
    <row r="28544" hidden="1"/>
    <row r="28545" hidden="1"/>
    <row r="28546" hidden="1"/>
    <row r="28547" hidden="1"/>
    <row r="28548" hidden="1"/>
    <row r="28549" hidden="1"/>
    <row r="28550" hidden="1"/>
    <row r="28551" hidden="1"/>
    <row r="28552" hidden="1"/>
    <row r="28553" hidden="1"/>
    <row r="28554" hidden="1"/>
    <row r="28555" hidden="1"/>
    <row r="28556" hidden="1"/>
    <row r="28557" hidden="1"/>
    <row r="28558" hidden="1"/>
    <row r="28559" hidden="1"/>
    <row r="28560" hidden="1"/>
    <row r="28561" hidden="1"/>
    <row r="28562" hidden="1"/>
    <row r="28563" hidden="1"/>
    <row r="28564" hidden="1"/>
    <row r="28565" hidden="1"/>
    <row r="28566" hidden="1"/>
    <row r="28567" hidden="1"/>
    <row r="28568" hidden="1"/>
    <row r="28569" hidden="1"/>
    <row r="28570" hidden="1"/>
    <row r="28571" hidden="1"/>
    <row r="28572" hidden="1"/>
    <row r="28573" hidden="1"/>
    <row r="28574" hidden="1"/>
    <row r="28575" hidden="1"/>
    <row r="28576" hidden="1"/>
    <row r="28577" hidden="1"/>
    <row r="28578" hidden="1"/>
    <row r="28579" hidden="1"/>
    <row r="28580" hidden="1"/>
    <row r="28581" hidden="1"/>
    <row r="28582" hidden="1"/>
    <row r="28583" hidden="1"/>
    <row r="28584" hidden="1"/>
    <row r="28585" hidden="1"/>
    <row r="28586" hidden="1"/>
    <row r="28587" hidden="1"/>
    <row r="28588" hidden="1"/>
    <row r="28589" hidden="1"/>
    <row r="28590" hidden="1"/>
    <row r="28591" hidden="1"/>
    <row r="28592" hidden="1"/>
    <row r="28593" hidden="1"/>
    <row r="28594" hidden="1"/>
    <row r="28595" hidden="1"/>
    <row r="28596" hidden="1"/>
    <row r="28597" hidden="1"/>
    <row r="28598" hidden="1"/>
    <row r="28599" hidden="1"/>
    <row r="28600" hidden="1"/>
    <row r="28601" hidden="1"/>
    <row r="28602" hidden="1"/>
    <row r="28603" hidden="1"/>
    <row r="28604" hidden="1"/>
    <row r="28605" hidden="1"/>
    <row r="28606" hidden="1"/>
    <row r="28607" hidden="1"/>
    <row r="28608" hidden="1"/>
    <row r="28609" hidden="1"/>
    <row r="28610" hidden="1"/>
    <row r="28611" hidden="1"/>
    <row r="28612" hidden="1"/>
    <row r="28613" hidden="1"/>
    <row r="28614" hidden="1"/>
    <row r="28615" hidden="1"/>
    <row r="28616" hidden="1"/>
    <row r="28617" hidden="1"/>
    <row r="28618" hidden="1"/>
    <row r="28619" hidden="1"/>
    <row r="28620" hidden="1"/>
    <row r="28621" hidden="1"/>
    <row r="28622" hidden="1"/>
    <row r="28623" hidden="1"/>
    <row r="28624" hidden="1"/>
    <row r="28625" hidden="1"/>
    <row r="28626" hidden="1"/>
    <row r="28627" hidden="1"/>
    <row r="28628" hidden="1"/>
    <row r="28629" hidden="1"/>
    <row r="28630" hidden="1"/>
    <row r="28631" hidden="1"/>
    <row r="28632" hidden="1"/>
    <row r="28633" hidden="1"/>
    <row r="28634" hidden="1"/>
    <row r="28635" hidden="1"/>
    <row r="28636" hidden="1"/>
    <row r="28637" hidden="1"/>
    <row r="28638" hidden="1"/>
    <row r="28639" hidden="1"/>
    <row r="28640" hidden="1"/>
    <row r="28641" hidden="1"/>
    <row r="28642" hidden="1"/>
    <row r="28643" hidden="1"/>
    <row r="28644" hidden="1"/>
    <row r="28645" hidden="1"/>
    <row r="28646" hidden="1"/>
    <row r="28647" hidden="1"/>
    <row r="28648" hidden="1"/>
    <row r="28649" hidden="1"/>
    <row r="28650" hidden="1"/>
    <row r="28651" hidden="1"/>
    <row r="28652" hidden="1"/>
    <row r="28653" hidden="1"/>
    <row r="28654" hidden="1"/>
    <row r="28655" hidden="1"/>
    <row r="28656" hidden="1"/>
    <row r="28657" hidden="1"/>
    <row r="28658" hidden="1"/>
    <row r="28659" hidden="1"/>
    <row r="28660" hidden="1"/>
    <row r="28661" hidden="1"/>
    <row r="28662" hidden="1"/>
    <row r="28663" hidden="1"/>
    <row r="28664" hidden="1"/>
    <row r="28665" hidden="1"/>
    <row r="28666" hidden="1"/>
    <row r="28667" hidden="1"/>
    <row r="28668" hidden="1"/>
    <row r="28669" hidden="1"/>
    <row r="28670" hidden="1"/>
    <row r="28671" hidden="1"/>
    <row r="28672" hidden="1"/>
    <row r="28673" hidden="1"/>
    <row r="28674" hidden="1"/>
    <row r="28675" hidden="1"/>
    <row r="28676" hidden="1"/>
    <row r="28677" hidden="1"/>
    <row r="28678" hidden="1"/>
    <row r="28679" hidden="1"/>
    <row r="28680" hidden="1"/>
    <row r="28681" hidden="1"/>
    <row r="28682" hidden="1"/>
    <row r="28683" hidden="1"/>
    <row r="28684" hidden="1"/>
    <row r="28685" hidden="1"/>
    <row r="28686" hidden="1"/>
    <row r="28687" hidden="1"/>
    <row r="28688" hidden="1"/>
    <row r="28689" hidden="1"/>
    <row r="28690" hidden="1"/>
    <row r="28691" hidden="1"/>
    <row r="28692" hidden="1"/>
    <row r="28693" hidden="1"/>
    <row r="28694" hidden="1"/>
    <row r="28695" hidden="1"/>
    <row r="28696" hidden="1"/>
    <row r="28697" hidden="1"/>
    <row r="28698" hidden="1"/>
    <row r="28699" hidden="1"/>
    <row r="28700" hidden="1"/>
    <row r="28701" hidden="1"/>
    <row r="28702" hidden="1"/>
    <row r="28703" hidden="1"/>
    <row r="28704" hidden="1"/>
    <row r="28705" hidden="1"/>
    <row r="28706" hidden="1"/>
    <row r="28707" hidden="1"/>
    <row r="28708" hidden="1"/>
    <row r="28709" hidden="1"/>
    <row r="28710" hidden="1"/>
    <row r="28711" hidden="1"/>
    <row r="28712" hidden="1"/>
    <row r="28713" hidden="1"/>
    <row r="28714" hidden="1"/>
    <row r="28715" hidden="1"/>
    <row r="28716" hidden="1"/>
    <row r="28717" hidden="1"/>
    <row r="28718" hidden="1"/>
    <row r="28719" hidden="1"/>
    <row r="28720" hidden="1"/>
    <row r="28721" hidden="1"/>
    <row r="28722" hidden="1"/>
    <row r="28723" hidden="1"/>
    <row r="28724" hidden="1"/>
    <row r="28725" hidden="1"/>
    <row r="28726" hidden="1"/>
    <row r="28727" hidden="1"/>
    <row r="28728" hidden="1"/>
    <row r="28729" hidden="1"/>
    <row r="28730" hidden="1"/>
    <row r="28731" hidden="1"/>
    <row r="28732" hidden="1"/>
    <row r="28733" hidden="1"/>
    <row r="28734" hidden="1"/>
    <row r="28735" hidden="1"/>
    <row r="28736" hidden="1"/>
    <row r="28737" hidden="1"/>
    <row r="28738" hidden="1"/>
    <row r="28739" hidden="1"/>
    <row r="28740" hidden="1"/>
    <row r="28741" hidden="1"/>
    <row r="28742" hidden="1"/>
    <row r="28743" hidden="1"/>
    <row r="28744" hidden="1"/>
    <row r="28745" hidden="1"/>
    <row r="28746" hidden="1"/>
    <row r="28747" hidden="1"/>
    <row r="28748" hidden="1"/>
    <row r="28749" hidden="1"/>
    <row r="28750" hidden="1"/>
    <row r="28751" hidden="1"/>
    <row r="28752" hidden="1"/>
    <row r="28753" hidden="1"/>
    <row r="28754" hidden="1"/>
    <row r="28755" hidden="1"/>
    <row r="28756" hidden="1"/>
    <row r="28757" hidden="1"/>
    <row r="28758" hidden="1"/>
    <row r="28759" hidden="1"/>
    <row r="28760" hidden="1"/>
    <row r="28761" hidden="1"/>
    <row r="28762" hidden="1"/>
    <row r="28763" hidden="1"/>
    <row r="28764" hidden="1"/>
    <row r="28765" hidden="1"/>
    <row r="28766" hidden="1"/>
    <row r="28767" hidden="1"/>
    <row r="28768" hidden="1"/>
    <row r="28769" hidden="1"/>
    <row r="28770" hidden="1"/>
    <row r="28771" hidden="1"/>
    <row r="28772" hidden="1"/>
    <row r="28773" hidden="1"/>
    <row r="28774" hidden="1"/>
    <row r="28775" hidden="1"/>
    <row r="28776" hidden="1"/>
    <row r="28777" hidden="1"/>
    <row r="28778" hidden="1"/>
    <row r="28779" hidden="1"/>
    <row r="28780" hidden="1"/>
    <row r="28781" hidden="1"/>
    <row r="28782" hidden="1"/>
    <row r="28783" hidden="1"/>
    <row r="28784" hidden="1"/>
    <row r="28785" hidden="1"/>
    <row r="28786" hidden="1"/>
    <row r="28787" hidden="1"/>
    <row r="28788" hidden="1"/>
    <row r="28789" hidden="1"/>
    <row r="28790" hidden="1"/>
    <row r="28791" hidden="1"/>
    <row r="28792" hidden="1"/>
    <row r="28793" hidden="1"/>
    <row r="28794" hidden="1"/>
    <row r="28795" hidden="1"/>
    <row r="28796" hidden="1"/>
    <row r="28797" hidden="1"/>
    <row r="28798" hidden="1"/>
    <row r="28799" hidden="1"/>
    <row r="28800" hidden="1"/>
    <row r="28801" hidden="1"/>
    <row r="28802" hidden="1"/>
    <row r="28803" hidden="1"/>
    <row r="28804" hidden="1"/>
    <row r="28805" hidden="1"/>
    <row r="28806" hidden="1"/>
    <row r="28807" hidden="1"/>
    <row r="28808" hidden="1"/>
    <row r="28809" hidden="1"/>
    <row r="28810" hidden="1"/>
    <row r="28811" hidden="1"/>
    <row r="28812" hidden="1"/>
    <row r="28813" hidden="1"/>
    <row r="28814" hidden="1"/>
    <row r="28815" hidden="1"/>
    <row r="28816" hidden="1"/>
    <row r="28817" hidden="1"/>
    <row r="28818" hidden="1"/>
    <row r="28819" hidden="1"/>
    <row r="28820" hidden="1"/>
    <row r="28821" hidden="1"/>
    <row r="28822" hidden="1"/>
    <row r="28823" hidden="1"/>
    <row r="28824" hidden="1"/>
    <row r="28825" hidden="1"/>
    <row r="28826" hidden="1"/>
    <row r="28827" hidden="1"/>
    <row r="28828" hidden="1"/>
    <row r="28829" hidden="1"/>
    <row r="28830" hidden="1"/>
    <row r="28831" hidden="1"/>
    <row r="28832" hidden="1"/>
    <row r="28833" hidden="1"/>
    <row r="28834" hidden="1"/>
    <row r="28835" hidden="1"/>
    <row r="28836" hidden="1"/>
    <row r="28837" hidden="1"/>
    <row r="28838" hidden="1"/>
    <row r="28839" hidden="1"/>
    <row r="28840" hidden="1"/>
    <row r="28841" hidden="1"/>
    <row r="28842" hidden="1"/>
    <row r="28843" hidden="1"/>
    <row r="28844" hidden="1"/>
    <row r="28845" hidden="1"/>
    <row r="28846" hidden="1"/>
    <row r="28847" hidden="1"/>
    <row r="28848" hidden="1"/>
    <row r="28849" hidden="1"/>
    <row r="28850" hidden="1"/>
    <row r="28851" hidden="1"/>
    <row r="28852" hidden="1"/>
    <row r="28853" hidden="1"/>
    <row r="28854" hidden="1"/>
    <row r="28855" hidden="1"/>
    <row r="28856" hidden="1"/>
    <row r="28857" hidden="1"/>
    <row r="28858" hidden="1"/>
    <row r="28859" hidden="1"/>
    <row r="28860" hidden="1"/>
    <row r="28861" hidden="1"/>
    <row r="28862" hidden="1"/>
    <row r="28863" hidden="1"/>
    <row r="28864" hidden="1"/>
    <row r="28865" hidden="1"/>
    <row r="28866" hidden="1"/>
    <row r="28867" hidden="1"/>
    <row r="28868" hidden="1"/>
    <row r="28869" hidden="1"/>
    <row r="28870" hidden="1"/>
    <row r="28871" hidden="1"/>
    <row r="28872" hidden="1"/>
    <row r="28873" hidden="1"/>
    <row r="28874" hidden="1"/>
    <row r="28875" hidden="1"/>
    <row r="28876" hidden="1"/>
    <row r="28877" hidden="1"/>
    <row r="28878" hidden="1"/>
    <row r="28879" hidden="1"/>
    <row r="28880" hidden="1"/>
    <row r="28881" hidden="1"/>
    <row r="28882" hidden="1"/>
    <row r="28883" hidden="1"/>
    <row r="28884" hidden="1"/>
    <row r="28885" hidden="1"/>
    <row r="28886" hidden="1"/>
    <row r="28887" hidden="1"/>
    <row r="28888" hidden="1"/>
    <row r="28889" hidden="1"/>
    <row r="28890" hidden="1"/>
    <row r="28891" hidden="1"/>
    <row r="28892" hidden="1"/>
    <row r="28893" hidden="1"/>
    <row r="28894" hidden="1"/>
    <row r="28895" hidden="1"/>
    <row r="28896" hidden="1"/>
    <row r="28897" hidden="1"/>
    <row r="28898" hidden="1"/>
    <row r="28899" hidden="1"/>
    <row r="28900" hidden="1"/>
    <row r="28901" hidden="1"/>
    <row r="28902" hidden="1"/>
    <row r="28903" hidden="1"/>
    <row r="28904" hidden="1"/>
    <row r="28905" hidden="1"/>
    <row r="28906" hidden="1"/>
    <row r="28907" hidden="1"/>
    <row r="28908" hidden="1"/>
    <row r="28909" hidden="1"/>
    <row r="28910" hidden="1"/>
    <row r="28911" hidden="1"/>
    <row r="28912" hidden="1"/>
    <row r="28913" hidden="1"/>
    <row r="28914" hidden="1"/>
    <row r="28915" hidden="1"/>
    <row r="28916" hidden="1"/>
    <row r="28917" hidden="1"/>
    <row r="28918" hidden="1"/>
    <row r="28919" hidden="1"/>
    <row r="28920" hidden="1"/>
    <row r="28921" hidden="1"/>
    <row r="28922" hidden="1"/>
    <row r="28923" hidden="1"/>
    <row r="28924" hidden="1"/>
    <row r="28925" hidden="1"/>
    <row r="28926" hidden="1"/>
    <row r="28927" hidden="1"/>
    <row r="28928" hidden="1"/>
    <row r="28929" hidden="1"/>
    <row r="28930" hidden="1"/>
    <row r="28931" hidden="1"/>
    <row r="28932" hidden="1"/>
    <row r="28933" hidden="1"/>
    <row r="28934" hidden="1"/>
    <row r="28935" hidden="1"/>
    <row r="28936" hidden="1"/>
    <row r="28937" hidden="1"/>
    <row r="28938" hidden="1"/>
    <row r="28939" hidden="1"/>
    <row r="28940" hidden="1"/>
    <row r="28941" hidden="1"/>
    <row r="28942" hidden="1"/>
    <row r="28943" hidden="1"/>
    <row r="28944" hidden="1"/>
    <row r="28945" hidden="1"/>
    <row r="28946" hidden="1"/>
    <row r="28947" hidden="1"/>
    <row r="28948" hidden="1"/>
    <row r="28949" hidden="1"/>
    <row r="28950" hidden="1"/>
    <row r="28951" hidden="1"/>
    <row r="28952" hidden="1"/>
    <row r="28953" hidden="1"/>
    <row r="28954" hidden="1"/>
    <row r="28955" hidden="1"/>
    <row r="28956" hidden="1"/>
    <row r="28957" hidden="1"/>
    <row r="28958" hidden="1"/>
    <row r="28959" hidden="1"/>
    <row r="28960" hidden="1"/>
    <row r="28961" hidden="1"/>
    <row r="28962" hidden="1"/>
    <row r="28963" hidden="1"/>
    <row r="28964" hidden="1"/>
    <row r="28965" hidden="1"/>
    <row r="28966" hidden="1"/>
    <row r="28967" hidden="1"/>
    <row r="28968" hidden="1"/>
    <row r="28969" hidden="1"/>
    <row r="28970" hidden="1"/>
    <row r="28971" hidden="1"/>
    <row r="28972" hidden="1"/>
    <row r="28973" hidden="1"/>
    <row r="28974" hidden="1"/>
    <row r="28975" hidden="1"/>
    <row r="28976" hidden="1"/>
    <row r="28977" hidden="1"/>
    <row r="28978" hidden="1"/>
    <row r="28979" hidden="1"/>
    <row r="28980" hidden="1"/>
    <row r="28981" hidden="1"/>
    <row r="28982" hidden="1"/>
    <row r="28983" hidden="1"/>
    <row r="28984" hidden="1"/>
    <row r="28985" hidden="1"/>
    <row r="28986" hidden="1"/>
    <row r="28987" hidden="1"/>
    <row r="28988" hidden="1"/>
    <row r="28989" hidden="1"/>
    <row r="28990" hidden="1"/>
    <row r="28991" hidden="1"/>
    <row r="28992" hidden="1"/>
    <row r="28993" hidden="1"/>
    <row r="28994" hidden="1"/>
    <row r="28995" hidden="1"/>
    <row r="28996" hidden="1"/>
    <row r="28997" hidden="1"/>
    <row r="28998" hidden="1"/>
    <row r="28999" hidden="1"/>
    <row r="29000" hidden="1"/>
    <row r="29001" hidden="1"/>
    <row r="29002" hidden="1"/>
    <row r="29003" hidden="1"/>
    <row r="29004" hidden="1"/>
    <row r="29005" hidden="1"/>
    <row r="29006" hidden="1"/>
    <row r="29007" hidden="1"/>
    <row r="29008" hidden="1"/>
    <row r="29009" hidden="1"/>
    <row r="29010" hidden="1"/>
    <row r="29011" hidden="1"/>
    <row r="29012" hidden="1"/>
    <row r="29013" hidden="1"/>
    <row r="29014" hidden="1"/>
    <row r="29015" hidden="1"/>
    <row r="29016" hidden="1"/>
    <row r="29017" hidden="1"/>
    <row r="29018" hidden="1"/>
    <row r="29019" hidden="1"/>
    <row r="29020" hidden="1"/>
    <row r="29021" hidden="1"/>
    <row r="29022" hidden="1"/>
    <row r="29023" hidden="1"/>
    <row r="29024" hidden="1"/>
    <row r="29025" hidden="1"/>
    <row r="29026" hidden="1"/>
    <row r="29027" hidden="1"/>
    <row r="29028" hidden="1"/>
    <row r="29029" hidden="1"/>
    <row r="29030" hidden="1"/>
    <row r="29031" hidden="1"/>
    <row r="29032" hidden="1"/>
    <row r="29033" hidden="1"/>
    <row r="29034" hidden="1"/>
    <row r="29035" hidden="1"/>
    <row r="29036" hidden="1"/>
    <row r="29037" hidden="1"/>
    <row r="29038" hidden="1"/>
    <row r="29039" hidden="1"/>
    <row r="29040" hidden="1"/>
    <row r="29041" hidden="1"/>
    <row r="29042" hidden="1"/>
    <row r="29043" hidden="1"/>
    <row r="29044" hidden="1"/>
    <row r="29045" hidden="1"/>
    <row r="29046" hidden="1"/>
    <row r="29047" hidden="1"/>
    <row r="29048" hidden="1"/>
    <row r="29049" hidden="1"/>
    <row r="29050" hidden="1"/>
    <row r="29051" hidden="1"/>
    <row r="29052" hidden="1"/>
    <row r="29053" hidden="1"/>
    <row r="29054" hidden="1"/>
    <row r="29055" hidden="1"/>
    <row r="29056" hidden="1"/>
    <row r="29057" hidden="1"/>
    <row r="29058" hidden="1"/>
    <row r="29059" hidden="1"/>
    <row r="29060" hidden="1"/>
    <row r="29061" hidden="1"/>
    <row r="29062" hidden="1"/>
    <row r="29063" hidden="1"/>
    <row r="29064" hidden="1"/>
    <row r="29065" hidden="1"/>
    <row r="29066" hidden="1"/>
    <row r="29067" hidden="1"/>
    <row r="29068" hidden="1"/>
    <row r="29069" hidden="1"/>
    <row r="29070" hidden="1"/>
    <row r="29071" hidden="1"/>
    <row r="29072" hidden="1"/>
    <row r="29073" hidden="1"/>
    <row r="29074" hidden="1"/>
    <row r="29075" hidden="1"/>
    <row r="29076" hidden="1"/>
    <row r="29077" hidden="1"/>
    <row r="29078" hidden="1"/>
    <row r="29079" hidden="1"/>
    <row r="29080" hidden="1"/>
    <row r="29081" hidden="1"/>
    <row r="29082" hidden="1"/>
    <row r="29083" hidden="1"/>
    <row r="29084" hidden="1"/>
    <row r="29085" hidden="1"/>
    <row r="29086" hidden="1"/>
    <row r="29087" hidden="1"/>
    <row r="29088" hidden="1"/>
    <row r="29089" hidden="1"/>
    <row r="29090" hidden="1"/>
    <row r="29091" hidden="1"/>
    <row r="29092" hidden="1"/>
    <row r="29093" hidden="1"/>
    <row r="29094" hidden="1"/>
    <row r="29095" hidden="1"/>
    <row r="29096" hidden="1"/>
    <row r="29097" hidden="1"/>
    <row r="29098" hidden="1"/>
    <row r="29099" hidden="1"/>
    <row r="29100" hidden="1"/>
    <row r="29101" hidden="1"/>
    <row r="29102" hidden="1"/>
    <row r="29103" hidden="1"/>
    <row r="29104" hidden="1"/>
    <row r="29105" hidden="1"/>
    <row r="29106" hidden="1"/>
    <row r="29107" hidden="1"/>
    <row r="29108" hidden="1"/>
    <row r="29109" hidden="1"/>
    <row r="29110" hidden="1"/>
    <row r="29111" hidden="1"/>
    <row r="29112" hidden="1"/>
    <row r="29113" hidden="1"/>
    <row r="29114" hidden="1"/>
    <row r="29115" hidden="1"/>
    <row r="29116" hidden="1"/>
    <row r="29117" hidden="1"/>
    <row r="29118" hidden="1"/>
    <row r="29119" hidden="1"/>
    <row r="29120" hidden="1"/>
    <row r="29121" hidden="1"/>
    <row r="29122" hidden="1"/>
    <row r="29123" hidden="1"/>
    <row r="29124" hidden="1"/>
    <row r="29125" hidden="1"/>
    <row r="29126" hidden="1"/>
    <row r="29127" hidden="1"/>
    <row r="29128" hidden="1"/>
    <row r="29129" hidden="1"/>
    <row r="29130" hidden="1"/>
    <row r="29131" hidden="1"/>
    <row r="29132" hidden="1"/>
    <row r="29133" hidden="1"/>
    <row r="29134" hidden="1"/>
    <row r="29135" hidden="1"/>
    <row r="29136" hidden="1"/>
    <row r="29137" hidden="1"/>
    <row r="29138" hidden="1"/>
    <row r="29139" hidden="1"/>
    <row r="29140" hidden="1"/>
    <row r="29141" hidden="1"/>
    <row r="29142" hidden="1"/>
    <row r="29143" hidden="1"/>
    <row r="29144" hidden="1"/>
    <row r="29145" hidden="1"/>
    <row r="29146" hidden="1"/>
    <row r="29147" hidden="1"/>
    <row r="29148" hidden="1"/>
    <row r="29149" hidden="1"/>
    <row r="29150" hidden="1"/>
    <row r="29151" hidden="1"/>
    <row r="29152" hidden="1"/>
    <row r="29153" hidden="1"/>
    <row r="29154" hidden="1"/>
    <row r="29155" hidden="1"/>
    <row r="29156" hidden="1"/>
    <row r="29157" hidden="1"/>
    <row r="29158" hidden="1"/>
    <row r="29159" hidden="1"/>
    <row r="29160" hidden="1"/>
    <row r="29161" hidden="1"/>
    <row r="29162" hidden="1"/>
    <row r="29163" hidden="1"/>
    <row r="29164" hidden="1"/>
    <row r="29165" hidden="1"/>
    <row r="29166" hidden="1"/>
    <row r="29167" hidden="1"/>
    <row r="29168" hidden="1"/>
    <row r="29169" hidden="1"/>
    <row r="29170" hidden="1"/>
    <row r="29171" hidden="1"/>
    <row r="29172" hidden="1"/>
    <row r="29173" hidden="1"/>
    <row r="29174" hidden="1"/>
    <row r="29175" hidden="1"/>
    <row r="29176" hidden="1"/>
    <row r="29177" hidden="1"/>
    <row r="29178" hidden="1"/>
    <row r="29179" hidden="1"/>
    <row r="29180" hidden="1"/>
    <row r="29181" hidden="1"/>
    <row r="29182" hidden="1"/>
    <row r="29183" hidden="1"/>
    <row r="29184" hidden="1"/>
    <row r="29185" hidden="1"/>
    <row r="29186" hidden="1"/>
    <row r="29187" hidden="1"/>
    <row r="29188" hidden="1"/>
    <row r="29189" hidden="1"/>
    <row r="29190" hidden="1"/>
    <row r="29191" hidden="1"/>
    <row r="29192" hidden="1"/>
    <row r="29193" hidden="1"/>
    <row r="29194" hidden="1"/>
    <row r="29195" hidden="1"/>
    <row r="29196" hidden="1"/>
    <row r="29197" hidden="1"/>
    <row r="29198" hidden="1"/>
    <row r="29199" hidden="1"/>
    <row r="29200" hidden="1"/>
    <row r="29201" hidden="1"/>
    <row r="29202" hidden="1"/>
    <row r="29203" hidden="1"/>
    <row r="29204" hidden="1"/>
    <row r="29205" hidden="1"/>
    <row r="29206" hidden="1"/>
    <row r="29207" hidden="1"/>
    <row r="29208" hidden="1"/>
    <row r="29209" hidden="1"/>
    <row r="29210" hidden="1"/>
    <row r="29211" hidden="1"/>
    <row r="29212" hidden="1"/>
    <row r="29213" hidden="1"/>
    <row r="29214" hidden="1"/>
    <row r="29215" hidden="1"/>
    <row r="29216" hidden="1"/>
    <row r="29217" hidden="1"/>
    <row r="29218" hidden="1"/>
    <row r="29219" hidden="1"/>
    <row r="29220" hidden="1"/>
    <row r="29221" hidden="1"/>
    <row r="29222" hidden="1"/>
    <row r="29223" hidden="1"/>
    <row r="29224" hidden="1"/>
    <row r="29225" hidden="1"/>
    <row r="29226" hidden="1"/>
    <row r="29227" hidden="1"/>
    <row r="29228" hidden="1"/>
    <row r="29229" hidden="1"/>
    <row r="29230" hidden="1"/>
    <row r="29231" hidden="1"/>
    <row r="29232" hidden="1"/>
    <row r="29233" hidden="1"/>
    <row r="29234" hidden="1"/>
    <row r="29235" hidden="1"/>
    <row r="29236" hidden="1"/>
    <row r="29237" hidden="1"/>
    <row r="29238" hidden="1"/>
    <row r="29239" hidden="1"/>
    <row r="29240" hidden="1"/>
    <row r="29241" hidden="1"/>
    <row r="29242" hidden="1"/>
    <row r="29243" hidden="1"/>
    <row r="29244" hidden="1"/>
    <row r="29245" hidden="1"/>
    <row r="29246" hidden="1"/>
    <row r="29247" hidden="1"/>
    <row r="29248" hidden="1"/>
    <row r="29249" hidden="1"/>
    <row r="29250" hidden="1"/>
    <row r="29251" hidden="1"/>
    <row r="29252" hidden="1"/>
    <row r="29253" hidden="1"/>
    <row r="29254" hidden="1"/>
    <row r="29255" hidden="1"/>
    <row r="29256" hidden="1"/>
    <row r="29257" hidden="1"/>
    <row r="29258" hidden="1"/>
    <row r="29259" hidden="1"/>
    <row r="29260" hidden="1"/>
    <row r="29261" hidden="1"/>
    <row r="29262" hidden="1"/>
    <row r="29263" hidden="1"/>
    <row r="29264" hidden="1"/>
    <row r="29265" hidden="1"/>
    <row r="29266" hidden="1"/>
    <row r="29267" hidden="1"/>
    <row r="29268" hidden="1"/>
    <row r="29269" hidden="1"/>
    <row r="29270" hidden="1"/>
    <row r="29271" hidden="1"/>
    <row r="29272" hidden="1"/>
    <row r="29273" hidden="1"/>
    <row r="29274" hidden="1"/>
    <row r="29275" hidden="1"/>
    <row r="29276" hidden="1"/>
    <row r="29277" hidden="1"/>
    <row r="29278" hidden="1"/>
    <row r="29279" hidden="1"/>
    <row r="29280" hidden="1"/>
    <row r="29281" hidden="1"/>
    <row r="29282" hidden="1"/>
    <row r="29283" hidden="1"/>
    <row r="29284" hidden="1"/>
    <row r="29285" hidden="1"/>
    <row r="29286" hidden="1"/>
    <row r="29287" hidden="1"/>
    <row r="29288" hidden="1"/>
    <row r="29289" hidden="1"/>
    <row r="29290" hidden="1"/>
    <row r="29291" hidden="1"/>
    <row r="29292" hidden="1"/>
    <row r="29293" hidden="1"/>
    <row r="29294" hidden="1"/>
    <row r="29295" hidden="1"/>
    <row r="29296" hidden="1"/>
    <row r="29297" hidden="1"/>
    <row r="29298" hidden="1"/>
    <row r="29299" hidden="1"/>
    <row r="29300" hidden="1"/>
    <row r="29301" hidden="1"/>
    <row r="29302" hidden="1"/>
    <row r="29303" hidden="1"/>
    <row r="29304" hidden="1"/>
    <row r="29305" hidden="1"/>
    <row r="29306" hidden="1"/>
    <row r="29307" hidden="1"/>
    <row r="29308" hidden="1"/>
    <row r="29309" hidden="1"/>
    <row r="29310" hidden="1"/>
    <row r="29311" hidden="1"/>
    <row r="29312" hidden="1"/>
    <row r="29313" hidden="1"/>
    <row r="29314" hidden="1"/>
    <row r="29315" hidden="1"/>
    <row r="29316" hidden="1"/>
    <row r="29317" hidden="1"/>
    <row r="29318" hidden="1"/>
    <row r="29319" hidden="1"/>
    <row r="29320" hidden="1"/>
    <row r="29321" hidden="1"/>
    <row r="29322" hidden="1"/>
    <row r="29323" hidden="1"/>
    <row r="29324" hidden="1"/>
    <row r="29325" hidden="1"/>
    <row r="29326" hidden="1"/>
    <row r="29327" hidden="1"/>
    <row r="29328" hidden="1"/>
    <row r="29329" hidden="1"/>
    <row r="29330" hidden="1"/>
    <row r="29331" hidden="1"/>
    <row r="29332" hidden="1"/>
    <row r="29333" hidden="1"/>
    <row r="29334" hidden="1"/>
    <row r="29335" hidden="1"/>
    <row r="29336" hidden="1"/>
    <row r="29337" hidden="1"/>
    <row r="29338" hidden="1"/>
    <row r="29339" hidden="1"/>
    <row r="29340" hidden="1"/>
    <row r="29341" hidden="1"/>
    <row r="29342" hidden="1"/>
    <row r="29343" hidden="1"/>
    <row r="29344" hidden="1"/>
    <row r="29345" hidden="1"/>
    <row r="29346" hidden="1"/>
    <row r="29347" hidden="1"/>
    <row r="29348" hidden="1"/>
    <row r="29349" hidden="1"/>
    <row r="29350" hidden="1"/>
    <row r="29351" hidden="1"/>
    <row r="29352" hidden="1"/>
    <row r="29353" hidden="1"/>
    <row r="29354" hidden="1"/>
    <row r="29355" hidden="1"/>
    <row r="29356" hidden="1"/>
    <row r="29357" hidden="1"/>
    <row r="29358" hidden="1"/>
    <row r="29359" hidden="1"/>
    <row r="29360" hidden="1"/>
    <row r="29361" hidden="1"/>
    <row r="29362" hidden="1"/>
    <row r="29363" hidden="1"/>
    <row r="29364" hidden="1"/>
    <row r="29365" hidden="1"/>
    <row r="29366" hidden="1"/>
    <row r="29367" hidden="1"/>
    <row r="29368" hidden="1"/>
    <row r="29369" hidden="1"/>
    <row r="29370" hidden="1"/>
    <row r="29371" hidden="1"/>
    <row r="29372" hidden="1"/>
    <row r="29373" hidden="1"/>
    <row r="29374" hidden="1"/>
    <row r="29375" hidden="1"/>
    <row r="29376" hidden="1"/>
    <row r="29377" hidden="1"/>
    <row r="29378" hidden="1"/>
    <row r="29379" hidden="1"/>
    <row r="29380" hidden="1"/>
    <row r="29381" hidden="1"/>
    <row r="29382" hidden="1"/>
    <row r="29383" hidden="1"/>
    <row r="29384" hidden="1"/>
    <row r="29385" hidden="1"/>
    <row r="29386" hidden="1"/>
    <row r="29387" hidden="1"/>
    <row r="29388" hidden="1"/>
    <row r="29389" hidden="1"/>
    <row r="29390" hidden="1"/>
    <row r="29391" hidden="1"/>
    <row r="29392" hidden="1"/>
    <row r="29393" hidden="1"/>
    <row r="29394" hidden="1"/>
    <row r="29395" hidden="1"/>
    <row r="29396" hidden="1"/>
    <row r="29397" hidden="1"/>
    <row r="29398" hidden="1"/>
    <row r="29399" hidden="1"/>
    <row r="29400" hidden="1"/>
    <row r="29401" hidden="1"/>
    <row r="29402" hidden="1"/>
    <row r="29403" hidden="1"/>
    <row r="29404" hidden="1"/>
    <row r="29405" hidden="1"/>
    <row r="29406" hidden="1"/>
    <row r="29407" hidden="1"/>
    <row r="29408" hidden="1"/>
    <row r="29409" hidden="1"/>
    <row r="29410" hidden="1"/>
    <row r="29411" hidden="1"/>
    <row r="29412" hidden="1"/>
    <row r="29413" hidden="1"/>
    <row r="29414" hidden="1"/>
    <row r="29415" hidden="1"/>
    <row r="29416" hidden="1"/>
    <row r="29417" hidden="1"/>
    <row r="29418" hidden="1"/>
    <row r="29419" hidden="1"/>
    <row r="29420" hidden="1"/>
    <row r="29421" hidden="1"/>
    <row r="29422" hidden="1"/>
    <row r="29423" hidden="1"/>
    <row r="29424" hidden="1"/>
    <row r="29425" hidden="1"/>
    <row r="29426" hidden="1"/>
    <row r="29427" hidden="1"/>
    <row r="29428" hidden="1"/>
    <row r="29429" hidden="1"/>
    <row r="29430" hidden="1"/>
    <row r="29431" hidden="1"/>
    <row r="29432" hidden="1"/>
    <row r="29433" hidden="1"/>
    <row r="29434" hidden="1"/>
    <row r="29435" hidden="1"/>
    <row r="29436" hidden="1"/>
    <row r="29437" hidden="1"/>
    <row r="29438" hidden="1"/>
    <row r="29439" hidden="1"/>
    <row r="29440" hidden="1"/>
    <row r="29441" hidden="1"/>
    <row r="29442" hidden="1"/>
    <row r="29443" hidden="1"/>
    <row r="29444" hidden="1"/>
    <row r="29445" hidden="1"/>
    <row r="29446" hidden="1"/>
    <row r="29447" hidden="1"/>
    <row r="29448" hidden="1"/>
    <row r="29449" hidden="1"/>
    <row r="29450" hidden="1"/>
    <row r="29451" hidden="1"/>
    <row r="29452" hidden="1"/>
    <row r="29453" hidden="1"/>
    <row r="29454" hidden="1"/>
    <row r="29455" hidden="1"/>
    <row r="29456" hidden="1"/>
    <row r="29457" hidden="1"/>
    <row r="29458" hidden="1"/>
    <row r="29459" hidden="1"/>
    <row r="29460" hidden="1"/>
    <row r="29461" hidden="1"/>
    <row r="29462" hidden="1"/>
    <row r="29463" hidden="1"/>
    <row r="29464" hidden="1"/>
    <row r="29465" hidden="1"/>
    <row r="29466" hidden="1"/>
    <row r="29467" hidden="1"/>
    <row r="29468" hidden="1"/>
    <row r="29469" hidden="1"/>
    <row r="29470" hidden="1"/>
    <row r="29471" hidden="1"/>
    <row r="29472" hidden="1"/>
    <row r="29473" hidden="1"/>
    <row r="29474" hidden="1"/>
    <row r="29475" hidden="1"/>
    <row r="29476" hidden="1"/>
    <row r="29477" hidden="1"/>
    <row r="29478" hidden="1"/>
    <row r="29479" hidden="1"/>
    <row r="29480" hidden="1"/>
    <row r="29481" hidden="1"/>
    <row r="29482" hidden="1"/>
    <row r="29483" hidden="1"/>
    <row r="29484" hidden="1"/>
    <row r="29485" hidden="1"/>
    <row r="29486" hidden="1"/>
    <row r="29487" hidden="1"/>
    <row r="29488" hidden="1"/>
    <row r="29489" hidden="1"/>
    <row r="29490" hidden="1"/>
    <row r="29491" hidden="1"/>
    <row r="29492" hidden="1"/>
    <row r="29493" hidden="1"/>
    <row r="29494" hidden="1"/>
    <row r="29495" hidden="1"/>
    <row r="29496" hidden="1"/>
    <row r="29497" hidden="1"/>
    <row r="29498" hidden="1"/>
    <row r="29499" hidden="1"/>
    <row r="29500" hidden="1"/>
    <row r="29501" hidden="1"/>
    <row r="29502" hidden="1"/>
    <row r="29503" hidden="1"/>
    <row r="29504" hidden="1"/>
    <row r="29505" hidden="1"/>
    <row r="29506" hidden="1"/>
    <row r="29507" hidden="1"/>
    <row r="29508" hidden="1"/>
    <row r="29509" hidden="1"/>
    <row r="29510" hidden="1"/>
    <row r="29511" hidden="1"/>
    <row r="29512" hidden="1"/>
    <row r="29513" hidden="1"/>
    <row r="29514" hidden="1"/>
    <row r="29515" hidden="1"/>
    <row r="29516" hidden="1"/>
    <row r="29517" hidden="1"/>
    <row r="29518" hidden="1"/>
    <row r="29519" hidden="1"/>
    <row r="29520" hidden="1"/>
    <row r="29521" hidden="1"/>
    <row r="29522" hidden="1"/>
    <row r="29523" hidden="1"/>
    <row r="29524" hidden="1"/>
    <row r="29525" hidden="1"/>
    <row r="29526" hidden="1"/>
    <row r="29527" hidden="1"/>
    <row r="29528" hidden="1"/>
    <row r="29529" hidden="1"/>
    <row r="29530" hidden="1"/>
    <row r="29531" hidden="1"/>
    <row r="29532" hidden="1"/>
    <row r="29533" hidden="1"/>
    <row r="29534" hidden="1"/>
    <row r="29535" hidden="1"/>
    <row r="29536" hidden="1"/>
    <row r="29537" hidden="1"/>
    <row r="29538" hidden="1"/>
    <row r="29539" hidden="1"/>
    <row r="29540" hidden="1"/>
    <row r="29541" hidden="1"/>
    <row r="29542" hidden="1"/>
    <row r="29543" hidden="1"/>
    <row r="29544" hidden="1"/>
    <row r="29545" hidden="1"/>
    <row r="29546" hidden="1"/>
    <row r="29547" hidden="1"/>
    <row r="29548" hidden="1"/>
    <row r="29549" hidden="1"/>
    <row r="29550" hidden="1"/>
    <row r="29551" hidden="1"/>
    <row r="29552" hidden="1"/>
    <row r="29553" hidden="1"/>
    <row r="29554" hidden="1"/>
    <row r="29555" hidden="1"/>
    <row r="29556" hidden="1"/>
    <row r="29557" hidden="1"/>
    <row r="29558" hidden="1"/>
    <row r="29559" hidden="1"/>
    <row r="29560" hidden="1"/>
    <row r="29561" hidden="1"/>
    <row r="29562" hidden="1"/>
    <row r="29563" hidden="1"/>
    <row r="29564" hidden="1"/>
    <row r="29565" hidden="1"/>
    <row r="29566" hidden="1"/>
    <row r="29567" hidden="1"/>
    <row r="29568" hidden="1"/>
    <row r="29569" hidden="1"/>
    <row r="29570" hidden="1"/>
    <row r="29571" hidden="1"/>
    <row r="29572" hidden="1"/>
    <row r="29573" hidden="1"/>
    <row r="29574" hidden="1"/>
    <row r="29575" hidden="1"/>
    <row r="29576" hidden="1"/>
    <row r="29577" hidden="1"/>
    <row r="29578" hidden="1"/>
    <row r="29579" hidden="1"/>
    <row r="29580" hidden="1"/>
    <row r="29581" hidden="1"/>
    <row r="29582" hidden="1"/>
    <row r="29583" hidden="1"/>
    <row r="29584" hidden="1"/>
    <row r="29585" hidden="1"/>
    <row r="29586" hidden="1"/>
    <row r="29587" hidden="1"/>
    <row r="29588" hidden="1"/>
    <row r="29589" hidden="1"/>
    <row r="29590" hidden="1"/>
    <row r="29591" hidden="1"/>
    <row r="29592" hidden="1"/>
    <row r="29593" hidden="1"/>
    <row r="29594" hidden="1"/>
    <row r="29595" hidden="1"/>
    <row r="29596" hidden="1"/>
    <row r="29597" hidden="1"/>
    <row r="29598" hidden="1"/>
    <row r="29599" hidden="1"/>
    <row r="29600" hidden="1"/>
    <row r="29601" hidden="1"/>
    <row r="29602" hidden="1"/>
    <row r="29603" hidden="1"/>
    <row r="29604" hidden="1"/>
    <row r="29605" hidden="1"/>
    <row r="29606" hidden="1"/>
    <row r="29607" hidden="1"/>
    <row r="29608" hidden="1"/>
    <row r="29609" hidden="1"/>
    <row r="29610" hidden="1"/>
    <row r="29611" hidden="1"/>
    <row r="29612" hidden="1"/>
    <row r="29613" hidden="1"/>
    <row r="29614" hidden="1"/>
    <row r="29615" hidden="1"/>
    <row r="29616" hidden="1"/>
    <row r="29617" hidden="1"/>
    <row r="29618" hidden="1"/>
    <row r="29619" hidden="1"/>
    <row r="29620" hidden="1"/>
    <row r="29621" hidden="1"/>
    <row r="29622" hidden="1"/>
    <row r="29623" hidden="1"/>
    <row r="29624" hidden="1"/>
    <row r="29625" hidden="1"/>
    <row r="29626" hidden="1"/>
    <row r="29627" hidden="1"/>
    <row r="29628" hidden="1"/>
    <row r="29629" hidden="1"/>
    <row r="29630" hidden="1"/>
    <row r="29631" hidden="1"/>
    <row r="29632" hidden="1"/>
    <row r="29633" hidden="1"/>
    <row r="29634" hidden="1"/>
    <row r="29635" hidden="1"/>
    <row r="29636" hidden="1"/>
    <row r="29637" hidden="1"/>
    <row r="29638" hidden="1"/>
    <row r="29639" hidden="1"/>
    <row r="29640" hidden="1"/>
    <row r="29641" hidden="1"/>
    <row r="29642" hidden="1"/>
    <row r="29643" hidden="1"/>
    <row r="29644" hidden="1"/>
    <row r="29645" hidden="1"/>
    <row r="29646" hidden="1"/>
    <row r="29647" hidden="1"/>
    <row r="29648" hidden="1"/>
    <row r="29649" hidden="1"/>
    <row r="29650" hidden="1"/>
    <row r="29651" hidden="1"/>
    <row r="29652" hidden="1"/>
    <row r="29653" hidden="1"/>
    <row r="29654" hidden="1"/>
    <row r="29655" hidden="1"/>
    <row r="29656" hidden="1"/>
    <row r="29657" hidden="1"/>
    <row r="29658" hidden="1"/>
    <row r="29659" hidden="1"/>
    <row r="29660" hidden="1"/>
    <row r="29661" hidden="1"/>
    <row r="29662" hidden="1"/>
    <row r="29663" hidden="1"/>
    <row r="29664" hidden="1"/>
    <row r="29665" hidden="1"/>
    <row r="29666" hidden="1"/>
    <row r="29667" hidden="1"/>
    <row r="29668" hidden="1"/>
    <row r="29669" hidden="1"/>
    <row r="29670" hidden="1"/>
    <row r="29671" hidden="1"/>
    <row r="29672" hidden="1"/>
    <row r="29673" hidden="1"/>
    <row r="29674" hidden="1"/>
    <row r="29675" hidden="1"/>
    <row r="29676" hidden="1"/>
    <row r="29677" hidden="1"/>
    <row r="29678" hidden="1"/>
    <row r="29679" hidden="1"/>
    <row r="29680" hidden="1"/>
    <row r="29681" hidden="1"/>
    <row r="29682" hidden="1"/>
    <row r="29683" hidden="1"/>
    <row r="29684" hidden="1"/>
    <row r="29685" hidden="1"/>
    <row r="29686" hidden="1"/>
    <row r="29687" hidden="1"/>
    <row r="29688" hidden="1"/>
    <row r="29689" hidden="1"/>
    <row r="29690" hidden="1"/>
    <row r="29691" hidden="1"/>
    <row r="29692" hidden="1"/>
    <row r="29693" hidden="1"/>
    <row r="29694" hidden="1"/>
    <row r="29695" hidden="1"/>
    <row r="29696" hidden="1"/>
    <row r="29697" hidden="1"/>
    <row r="29698" hidden="1"/>
    <row r="29699" hidden="1"/>
    <row r="29700" hidden="1"/>
    <row r="29701" hidden="1"/>
    <row r="29702" hidden="1"/>
    <row r="29703" hidden="1"/>
    <row r="29704" hidden="1"/>
    <row r="29705" hidden="1"/>
    <row r="29706" hidden="1"/>
    <row r="29707" hidden="1"/>
    <row r="29708" hidden="1"/>
    <row r="29709" hidden="1"/>
    <row r="29710" hidden="1"/>
    <row r="29711" hidden="1"/>
    <row r="29712" hidden="1"/>
    <row r="29713" hidden="1"/>
    <row r="29714" hidden="1"/>
    <row r="29715" hidden="1"/>
    <row r="29716" hidden="1"/>
    <row r="29717" hidden="1"/>
    <row r="29718" hidden="1"/>
    <row r="29719" hidden="1"/>
    <row r="29720" hidden="1"/>
    <row r="29721" hidden="1"/>
    <row r="29722" hidden="1"/>
    <row r="29723" hidden="1"/>
    <row r="29724" hidden="1"/>
    <row r="29725" hidden="1"/>
    <row r="29726" hidden="1"/>
    <row r="29727" hidden="1"/>
    <row r="29728" hidden="1"/>
    <row r="29729" hidden="1"/>
    <row r="29730" hidden="1"/>
    <row r="29731" hidden="1"/>
    <row r="29732" hidden="1"/>
    <row r="29733" hidden="1"/>
    <row r="29734" hidden="1"/>
    <row r="29735" hidden="1"/>
    <row r="29736" hidden="1"/>
    <row r="29737" hidden="1"/>
    <row r="29738" hidden="1"/>
    <row r="29739" hidden="1"/>
    <row r="29740" hidden="1"/>
    <row r="29741" hidden="1"/>
    <row r="29742" hidden="1"/>
    <row r="29743" hidden="1"/>
    <row r="29744" hidden="1"/>
    <row r="29745" hidden="1"/>
    <row r="29746" hidden="1"/>
    <row r="29747" hidden="1"/>
    <row r="29748" hidden="1"/>
    <row r="29749" hidden="1"/>
    <row r="29750" hidden="1"/>
    <row r="29751" hidden="1"/>
    <row r="29752" hidden="1"/>
    <row r="29753" hidden="1"/>
    <row r="29754" hidden="1"/>
    <row r="29755" hidden="1"/>
    <row r="29756" hidden="1"/>
    <row r="29757" hidden="1"/>
    <row r="29758" hidden="1"/>
    <row r="29759" hidden="1"/>
    <row r="29760" hidden="1"/>
    <row r="29761" hidden="1"/>
    <row r="29762" hidden="1"/>
    <row r="29763" hidden="1"/>
    <row r="29764" hidden="1"/>
    <row r="29765" hidden="1"/>
    <row r="29766" hidden="1"/>
    <row r="29767" hidden="1"/>
    <row r="29768" hidden="1"/>
    <row r="29769" hidden="1"/>
    <row r="29770" hidden="1"/>
    <row r="29771" hidden="1"/>
    <row r="29772" hidden="1"/>
    <row r="29773" hidden="1"/>
    <row r="29774" hidden="1"/>
    <row r="29775" hidden="1"/>
    <row r="29776" hidden="1"/>
    <row r="29777" hidden="1"/>
    <row r="29778" hidden="1"/>
    <row r="29779" hidden="1"/>
    <row r="29780" hidden="1"/>
    <row r="29781" hidden="1"/>
    <row r="29782" hidden="1"/>
    <row r="29783" hidden="1"/>
    <row r="29784" hidden="1"/>
    <row r="29785" hidden="1"/>
    <row r="29786" hidden="1"/>
    <row r="29787" hidden="1"/>
    <row r="29788" hidden="1"/>
    <row r="29789" hidden="1"/>
    <row r="29790" hidden="1"/>
    <row r="29791" hidden="1"/>
    <row r="29792" hidden="1"/>
    <row r="29793" hidden="1"/>
    <row r="29794" hidden="1"/>
    <row r="29795" hidden="1"/>
    <row r="29796" hidden="1"/>
    <row r="29797" hidden="1"/>
    <row r="29798" hidden="1"/>
    <row r="29799" hidden="1"/>
    <row r="29800" hidden="1"/>
    <row r="29801" hidden="1"/>
    <row r="29802" hidden="1"/>
    <row r="29803" hidden="1"/>
    <row r="29804" hidden="1"/>
    <row r="29805" hidden="1"/>
    <row r="29806" hidden="1"/>
    <row r="29807" hidden="1"/>
    <row r="29808" hidden="1"/>
    <row r="29809" hidden="1"/>
    <row r="29810" hidden="1"/>
    <row r="29811" hidden="1"/>
    <row r="29812" hidden="1"/>
    <row r="29813" hidden="1"/>
    <row r="29814" hidden="1"/>
    <row r="29815" hidden="1"/>
    <row r="29816" hidden="1"/>
    <row r="29817" hidden="1"/>
    <row r="29818" hidden="1"/>
    <row r="29819" hidden="1"/>
    <row r="29820" hidden="1"/>
    <row r="29821" hidden="1"/>
    <row r="29822" hidden="1"/>
    <row r="29823" hidden="1"/>
    <row r="29824" hidden="1"/>
    <row r="29825" hidden="1"/>
    <row r="29826" hidden="1"/>
    <row r="29827" hidden="1"/>
    <row r="29828" hidden="1"/>
    <row r="29829" hidden="1"/>
    <row r="29830" hidden="1"/>
    <row r="29831" hidden="1"/>
    <row r="29832" hidden="1"/>
    <row r="29833" hidden="1"/>
    <row r="29834" hidden="1"/>
    <row r="29835" hidden="1"/>
    <row r="29836" hidden="1"/>
    <row r="29837" hidden="1"/>
    <row r="29838" hidden="1"/>
    <row r="29839" hidden="1"/>
    <row r="29840" hidden="1"/>
    <row r="29841" hidden="1"/>
    <row r="29842" hidden="1"/>
    <row r="29843" hidden="1"/>
    <row r="29844" hidden="1"/>
    <row r="29845" hidden="1"/>
    <row r="29846" hidden="1"/>
    <row r="29847" hidden="1"/>
    <row r="29848" hidden="1"/>
    <row r="29849" hidden="1"/>
    <row r="29850" hidden="1"/>
    <row r="29851" hidden="1"/>
    <row r="29852" hidden="1"/>
    <row r="29853" hidden="1"/>
    <row r="29854" hidden="1"/>
    <row r="29855" hidden="1"/>
    <row r="29856" hidden="1"/>
    <row r="29857" hidden="1"/>
    <row r="29858" hidden="1"/>
    <row r="29859" hidden="1"/>
    <row r="29860" hidden="1"/>
    <row r="29861" hidden="1"/>
    <row r="29862" hidden="1"/>
    <row r="29863" hidden="1"/>
    <row r="29864" hidden="1"/>
    <row r="29865" hidden="1"/>
    <row r="29866" hidden="1"/>
    <row r="29867" hidden="1"/>
    <row r="29868" hidden="1"/>
    <row r="29869" hidden="1"/>
    <row r="29870" hidden="1"/>
    <row r="29871" hidden="1"/>
    <row r="29872" hidden="1"/>
    <row r="29873" hidden="1"/>
    <row r="29874" hidden="1"/>
    <row r="29875" hidden="1"/>
    <row r="29876" hidden="1"/>
    <row r="29877" hidden="1"/>
    <row r="29878" hidden="1"/>
    <row r="29879" hidden="1"/>
    <row r="29880" hidden="1"/>
    <row r="29881" hidden="1"/>
    <row r="29882" hidden="1"/>
    <row r="29883" hidden="1"/>
    <row r="29884" hidden="1"/>
    <row r="29885" hidden="1"/>
    <row r="29886" hidden="1"/>
    <row r="29887" hidden="1"/>
    <row r="29888" hidden="1"/>
    <row r="29889" hidden="1"/>
    <row r="29890" hidden="1"/>
    <row r="29891" hidden="1"/>
    <row r="29892" hidden="1"/>
    <row r="29893" hidden="1"/>
    <row r="29894" hidden="1"/>
    <row r="29895" hidden="1"/>
    <row r="29896" hidden="1"/>
    <row r="29897" hidden="1"/>
    <row r="29898" hidden="1"/>
    <row r="29899" hidden="1"/>
    <row r="29900" hidden="1"/>
    <row r="29901" hidden="1"/>
    <row r="29902" hidden="1"/>
    <row r="29903" hidden="1"/>
    <row r="29904" hidden="1"/>
    <row r="29905" hidden="1"/>
    <row r="29906" hidden="1"/>
    <row r="29907" hidden="1"/>
    <row r="29908" hidden="1"/>
    <row r="29909" hidden="1"/>
    <row r="29910" hidden="1"/>
    <row r="29911" hidden="1"/>
    <row r="29912" hidden="1"/>
    <row r="29913" hidden="1"/>
    <row r="29914" hidden="1"/>
    <row r="29915" hidden="1"/>
    <row r="29916" hidden="1"/>
    <row r="29917" hidden="1"/>
    <row r="29918" hidden="1"/>
    <row r="29919" hidden="1"/>
    <row r="29920" hidden="1"/>
    <row r="29921" hidden="1"/>
    <row r="29922" hidden="1"/>
    <row r="29923" hidden="1"/>
    <row r="29924" hidden="1"/>
    <row r="29925" hidden="1"/>
    <row r="29926" hidden="1"/>
    <row r="29927" hidden="1"/>
    <row r="29928" hidden="1"/>
    <row r="29929" hidden="1"/>
    <row r="29930" hidden="1"/>
    <row r="29931" hidden="1"/>
    <row r="29932" hidden="1"/>
    <row r="29933" hidden="1"/>
    <row r="29934" hidden="1"/>
    <row r="29935" hidden="1"/>
    <row r="29936" hidden="1"/>
    <row r="29937" hidden="1"/>
    <row r="29938" hidden="1"/>
    <row r="29939" hidden="1"/>
    <row r="29940" hidden="1"/>
    <row r="29941" hidden="1"/>
    <row r="29942" hidden="1"/>
    <row r="29943" hidden="1"/>
    <row r="29944" hidden="1"/>
    <row r="29945" hidden="1"/>
    <row r="29946" hidden="1"/>
    <row r="29947" hidden="1"/>
    <row r="29948" hidden="1"/>
    <row r="29949" hidden="1"/>
    <row r="29950" hidden="1"/>
    <row r="29951" hidden="1"/>
    <row r="29952" hidden="1"/>
    <row r="29953" hidden="1"/>
    <row r="29954" hidden="1"/>
    <row r="29955" hidden="1"/>
    <row r="29956" hidden="1"/>
    <row r="29957" hidden="1"/>
    <row r="29958" hidden="1"/>
    <row r="29959" hidden="1"/>
    <row r="29960" hidden="1"/>
    <row r="29961" hidden="1"/>
    <row r="29962" hidden="1"/>
    <row r="29963" hidden="1"/>
    <row r="29964" hidden="1"/>
    <row r="29965" hidden="1"/>
    <row r="29966" hidden="1"/>
    <row r="29967" hidden="1"/>
    <row r="29968" hidden="1"/>
    <row r="29969" hidden="1"/>
    <row r="29970" hidden="1"/>
    <row r="29971" hidden="1"/>
    <row r="29972" hidden="1"/>
    <row r="29973" hidden="1"/>
    <row r="29974" hidden="1"/>
    <row r="29975" hidden="1"/>
    <row r="29976" hidden="1"/>
    <row r="29977" hidden="1"/>
    <row r="29978" hidden="1"/>
    <row r="29979" hidden="1"/>
    <row r="29980" hidden="1"/>
    <row r="29981" hidden="1"/>
    <row r="29982" hidden="1"/>
    <row r="29983" hidden="1"/>
    <row r="29984" hidden="1"/>
    <row r="29985" hidden="1"/>
    <row r="29986" hidden="1"/>
    <row r="29987" hidden="1"/>
    <row r="29988" hidden="1"/>
    <row r="29989" hidden="1"/>
    <row r="29990" hidden="1"/>
    <row r="29991" hidden="1"/>
    <row r="29992" hidden="1"/>
    <row r="29993" hidden="1"/>
    <row r="29994" hidden="1"/>
    <row r="29995" hidden="1"/>
    <row r="29996" hidden="1"/>
    <row r="29997" hidden="1"/>
    <row r="29998" hidden="1"/>
    <row r="29999" hidden="1"/>
    <row r="30000" hidden="1"/>
    <row r="30001" hidden="1"/>
    <row r="30002" hidden="1"/>
    <row r="30003" hidden="1"/>
    <row r="30004" hidden="1"/>
    <row r="30005" hidden="1"/>
    <row r="30006" hidden="1"/>
    <row r="30007" hidden="1"/>
    <row r="30008" hidden="1"/>
    <row r="30009" hidden="1"/>
    <row r="30010" hidden="1"/>
    <row r="30011" hidden="1"/>
    <row r="30012" hidden="1"/>
    <row r="30013" hidden="1"/>
    <row r="30014" hidden="1"/>
    <row r="30015" hidden="1"/>
    <row r="30016" hidden="1"/>
    <row r="30017" hidden="1"/>
    <row r="30018" hidden="1"/>
    <row r="30019" hidden="1"/>
    <row r="30020" hidden="1"/>
    <row r="30021" hidden="1"/>
    <row r="30022" hidden="1"/>
    <row r="30023" hidden="1"/>
    <row r="30024" hidden="1"/>
    <row r="30025" hidden="1"/>
    <row r="30026" hidden="1"/>
    <row r="30027" hidden="1"/>
    <row r="30028" hidden="1"/>
    <row r="30029" hidden="1"/>
    <row r="30030" hidden="1"/>
    <row r="30031" hidden="1"/>
    <row r="30032" hidden="1"/>
    <row r="30033" hidden="1"/>
    <row r="30034" hidden="1"/>
    <row r="30035" hidden="1"/>
    <row r="30036" hidden="1"/>
    <row r="30037" hidden="1"/>
    <row r="30038" hidden="1"/>
    <row r="30039" hidden="1"/>
    <row r="30040" hidden="1"/>
    <row r="30041" hidden="1"/>
    <row r="30042" hidden="1"/>
    <row r="30043" hidden="1"/>
    <row r="30044" hidden="1"/>
    <row r="30045" hidden="1"/>
    <row r="30046" hidden="1"/>
    <row r="30047" hidden="1"/>
    <row r="30048" hidden="1"/>
    <row r="30049" hidden="1"/>
    <row r="30050" hidden="1"/>
    <row r="30051" hidden="1"/>
    <row r="30052" hidden="1"/>
    <row r="30053" hidden="1"/>
    <row r="30054" hidden="1"/>
    <row r="30055" hidden="1"/>
    <row r="30056" hidden="1"/>
    <row r="30057" hidden="1"/>
    <row r="30058" hidden="1"/>
    <row r="30059" hidden="1"/>
    <row r="30060" hidden="1"/>
    <row r="30061" hidden="1"/>
    <row r="30062" hidden="1"/>
    <row r="30063" hidden="1"/>
    <row r="30064" hidden="1"/>
    <row r="30065" hidden="1"/>
    <row r="30066" hidden="1"/>
    <row r="30067" hidden="1"/>
    <row r="30068" hidden="1"/>
    <row r="30069" hidden="1"/>
    <row r="30070" hidden="1"/>
    <row r="30071" hidden="1"/>
    <row r="30072" hidden="1"/>
    <row r="30073" hidden="1"/>
    <row r="30074" hidden="1"/>
    <row r="30075" hidden="1"/>
    <row r="30076" hidden="1"/>
    <row r="30077" hidden="1"/>
    <row r="30078" hidden="1"/>
    <row r="30079" hidden="1"/>
    <row r="30080" hidden="1"/>
    <row r="30081" hidden="1"/>
    <row r="30082" hidden="1"/>
    <row r="30083" hidden="1"/>
    <row r="30084" hidden="1"/>
    <row r="30085" hidden="1"/>
    <row r="30086" hidden="1"/>
    <row r="30087" hidden="1"/>
    <row r="30088" hidden="1"/>
    <row r="30089" hidden="1"/>
    <row r="30090" hidden="1"/>
    <row r="30091" hidden="1"/>
    <row r="30092" hidden="1"/>
    <row r="30093" hidden="1"/>
    <row r="30094" hidden="1"/>
    <row r="30095" hidden="1"/>
    <row r="30096" hidden="1"/>
    <row r="30097" hidden="1"/>
    <row r="30098" hidden="1"/>
    <row r="30099" hidden="1"/>
    <row r="30100" hidden="1"/>
    <row r="30101" hidden="1"/>
    <row r="30102" hidden="1"/>
    <row r="30103" hidden="1"/>
    <row r="30104" hidden="1"/>
    <row r="30105" hidden="1"/>
    <row r="30106" hidden="1"/>
    <row r="30107" hidden="1"/>
    <row r="30108" hidden="1"/>
    <row r="30109" hidden="1"/>
    <row r="30110" hidden="1"/>
    <row r="30111" hidden="1"/>
    <row r="30112" hidden="1"/>
    <row r="30113" hidden="1"/>
    <row r="30114" hidden="1"/>
    <row r="30115" hidden="1"/>
    <row r="30116" hidden="1"/>
    <row r="30117" hidden="1"/>
    <row r="30118" hidden="1"/>
    <row r="30119" hidden="1"/>
    <row r="30120" hidden="1"/>
    <row r="30121" hidden="1"/>
    <row r="30122" hidden="1"/>
    <row r="30123" hidden="1"/>
    <row r="30124" hidden="1"/>
    <row r="30125" hidden="1"/>
    <row r="30126" hidden="1"/>
    <row r="30127" hidden="1"/>
    <row r="30128" hidden="1"/>
    <row r="30129" hidden="1"/>
    <row r="30130" hidden="1"/>
    <row r="30131" hidden="1"/>
    <row r="30132" hidden="1"/>
    <row r="30133" hidden="1"/>
    <row r="30134" hidden="1"/>
    <row r="30135" hidden="1"/>
    <row r="30136" hidden="1"/>
    <row r="30137" hidden="1"/>
    <row r="30138" hidden="1"/>
    <row r="30139" hidden="1"/>
    <row r="30140" hidden="1"/>
    <row r="30141" hidden="1"/>
    <row r="30142" hidden="1"/>
    <row r="30143" hidden="1"/>
    <row r="30144" hidden="1"/>
    <row r="30145" hidden="1"/>
    <row r="30146" hidden="1"/>
    <row r="30147" hidden="1"/>
    <row r="30148" hidden="1"/>
    <row r="30149" hidden="1"/>
    <row r="30150" hidden="1"/>
    <row r="30151" hidden="1"/>
    <row r="30152" hidden="1"/>
    <row r="30153" hidden="1"/>
    <row r="30154" hidden="1"/>
    <row r="30155" hidden="1"/>
    <row r="30156" hidden="1"/>
    <row r="30157" hidden="1"/>
    <row r="30158" hidden="1"/>
    <row r="30159" hidden="1"/>
    <row r="30160" hidden="1"/>
    <row r="30161" hidden="1"/>
    <row r="30162" hidden="1"/>
    <row r="30163" hidden="1"/>
    <row r="30164" hidden="1"/>
    <row r="30165" hidden="1"/>
    <row r="30166" hidden="1"/>
    <row r="30167" hidden="1"/>
    <row r="30168" hidden="1"/>
    <row r="30169" hidden="1"/>
    <row r="30170" hidden="1"/>
    <row r="30171" hidden="1"/>
    <row r="30172" hidden="1"/>
    <row r="30173" hidden="1"/>
    <row r="30174" hidden="1"/>
    <row r="30175" hidden="1"/>
    <row r="30176" hidden="1"/>
    <row r="30177" hidden="1"/>
    <row r="30178" hidden="1"/>
    <row r="30179" hidden="1"/>
    <row r="30180" hidden="1"/>
    <row r="30181" hidden="1"/>
    <row r="30182" hidden="1"/>
    <row r="30183" hidden="1"/>
    <row r="30184" hidden="1"/>
    <row r="30185" hidden="1"/>
    <row r="30186" hidden="1"/>
    <row r="30187" hidden="1"/>
    <row r="30188" hidden="1"/>
    <row r="30189" hidden="1"/>
    <row r="30190" hidden="1"/>
    <row r="30191" hidden="1"/>
    <row r="30192" hidden="1"/>
    <row r="30193" hidden="1"/>
    <row r="30194" hidden="1"/>
    <row r="30195" hidden="1"/>
    <row r="30196" hidden="1"/>
    <row r="30197" hidden="1"/>
    <row r="30198" hidden="1"/>
    <row r="30199" hidden="1"/>
    <row r="30200" hidden="1"/>
    <row r="30201" hidden="1"/>
    <row r="30202" hidden="1"/>
    <row r="30203" hidden="1"/>
    <row r="30204" hidden="1"/>
    <row r="30205" hidden="1"/>
    <row r="30206" hidden="1"/>
    <row r="30207" hidden="1"/>
    <row r="30208" hidden="1"/>
    <row r="30209" hidden="1"/>
    <row r="30210" hidden="1"/>
    <row r="30211" hidden="1"/>
    <row r="30212" hidden="1"/>
    <row r="30213" hidden="1"/>
    <row r="30214" hidden="1"/>
    <row r="30215" hidden="1"/>
    <row r="30216" hidden="1"/>
    <row r="30217" hidden="1"/>
    <row r="30218" hidden="1"/>
    <row r="30219" hidden="1"/>
    <row r="30220" hidden="1"/>
    <row r="30221" hidden="1"/>
    <row r="30222" hidden="1"/>
    <row r="30223" hidden="1"/>
    <row r="30224" hidden="1"/>
    <row r="30225" hidden="1"/>
    <row r="30226" hidden="1"/>
    <row r="30227" hidden="1"/>
    <row r="30228" hidden="1"/>
    <row r="30229" hidden="1"/>
    <row r="30230" hidden="1"/>
    <row r="30231" hidden="1"/>
    <row r="30232" hidden="1"/>
    <row r="30233" hidden="1"/>
    <row r="30234" hidden="1"/>
    <row r="30235" hidden="1"/>
    <row r="30236" hidden="1"/>
    <row r="30237" hidden="1"/>
    <row r="30238" hidden="1"/>
    <row r="30239" hidden="1"/>
    <row r="30240" hidden="1"/>
    <row r="30241" hidden="1"/>
    <row r="30242" hidden="1"/>
    <row r="30243" hidden="1"/>
    <row r="30244" hidden="1"/>
    <row r="30245" hidden="1"/>
    <row r="30246" hidden="1"/>
    <row r="30247" hidden="1"/>
    <row r="30248" hidden="1"/>
    <row r="30249" hidden="1"/>
    <row r="30250" hidden="1"/>
    <row r="30251" hidden="1"/>
    <row r="30252" hidden="1"/>
    <row r="30253" hidden="1"/>
    <row r="30254" hidden="1"/>
    <row r="30255" hidden="1"/>
    <row r="30256" hidden="1"/>
    <row r="30257" hidden="1"/>
    <row r="30258" hidden="1"/>
    <row r="30259" hidden="1"/>
    <row r="30260" hidden="1"/>
    <row r="30261" hidden="1"/>
    <row r="30262" hidden="1"/>
    <row r="30263" hidden="1"/>
    <row r="30264" hidden="1"/>
    <row r="30265" hidden="1"/>
    <row r="30266" hidden="1"/>
    <row r="30267" hidden="1"/>
    <row r="30268" hidden="1"/>
    <row r="30269" hidden="1"/>
    <row r="30270" hidden="1"/>
    <row r="30271" hidden="1"/>
    <row r="30272" hidden="1"/>
    <row r="30273" hidden="1"/>
    <row r="30274" hidden="1"/>
    <row r="30275" hidden="1"/>
    <row r="30276" hidden="1"/>
    <row r="30277" hidden="1"/>
    <row r="30278" hidden="1"/>
    <row r="30279" hidden="1"/>
    <row r="30280" hidden="1"/>
    <row r="30281" hidden="1"/>
    <row r="30282" hidden="1"/>
    <row r="30283" hidden="1"/>
    <row r="30284" hidden="1"/>
    <row r="30285" hidden="1"/>
    <row r="30286" hidden="1"/>
    <row r="30287" hidden="1"/>
    <row r="30288" hidden="1"/>
    <row r="30289" hidden="1"/>
    <row r="30290" hidden="1"/>
    <row r="30291" hidden="1"/>
    <row r="30292" hidden="1"/>
    <row r="30293" hidden="1"/>
    <row r="30294" hidden="1"/>
    <row r="30295" hidden="1"/>
    <row r="30296" hidden="1"/>
    <row r="30297" hidden="1"/>
    <row r="30298" hidden="1"/>
    <row r="30299" hidden="1"/>
    <row r="30300" hidden="1"/>
    <row r="30301" hidden="1"/>
    <row r="30302" hidden="1"/>
    <row r="30303" hidden="1"/>
    <row r="30304" hidden="1"/>
    <row r="30305" hidden="1"/>
    <row r="30306" hidden="1"/>
    <row r="30307" hidden="1"/>
    <row r="30308" hidden="1"/>
    <row r="30309" hidden="1"/>
    <row r="30310" hidden="1"/>
    <row r="30311" hidden="1"/>
    <row r="30312" hidden="1"/>
    <row r="30313" hidden="1"/>
    <row r="30314" hidden="1"/>
    <row r="30315" hidden="1"/>
    <row r="30316" hidden="1"/>
    <row r="30317" hidden="1"/>
    <row r="30318" hidden="1"/>
    <row r="30319" hidden="1"/>
    <row r="30320" hidden="1"/>
    <row r="30321" hidden="1"/>
    <row r="30322" hidden="1"/>
    <row r="30323" hidden="1"/>
    <row r="30324" hidden="1"/>
    <row r="30325" hidden="1"/>
    <row r="30326" hidden="1"/>
    <row r="30327" hidden="1"/>
    <row r="30328" hidden="1"/>
    <row r="30329" hidden="1"/>
    <row r="30330" hidden="1"/>
    <row r="30331" hidden="1"/>
    <row r="30332" hidden="1"/>
    <row r="30333" hidden="1"/>
    <row r="30334" hidden="1"/>
    <row r="30335" hidden="1"/>
    <row r="30336" hidden="1"/>
    <row r="30337" hidden="1"/>
    <row r="30338" hidden="1"/>
    <row r="30339" hidden="1"/>
    <row r="30340" hidden="1"/>
    <row r="30341" hidden="1"/>
    <row r="30342" hidden="1"/>
    <row r="30343" hidden="1"/>
    <row r="30344" hidden="1"/>
    <row r="30345" hidden="1"/>
    <row r="30346" hidden="1"/>
    <row r="30347" hidden="1"/>
    <row r="30348" hidden="1"/>
    <row r="30349" hidden="1"/>
    <row r="30350" hidden="1"/>
    <row r="30351" hidden="1"/>
    <row r="30352" hidden="1"/>
    <row r="30353" hidden="1"/>
    <row r="30354" hidden="1"/>
    <row r="30355" hidden="1"/>
    <row r="30356" hidden="1"/>
    <row r="30357" hidden="1"/>
    <row r="30358" hidden="1"/>
    <row r="30359" hidden="1"/>
    <row r="30360" hidden="1"/>
    <row r="30361" hidden="1"/>
    <row r="30362" hidden="1"/>
    <row r="30363" hidden="1"/>
    <row r="30364" hidden="1"/>
    <row r="30365" hidden="1"/>
    <row r="30366" hidden="1"/>
    <row r="30367" hidden="1"/>
    <row r="30368" hidden="1"/>
    <row r="30369" hidden="1"/>
    <row r="30370" hidden="1"/>
    <row r="30371" hidden="1"/>
    <row r="30372" hidden="1"/>
    <row r="30373" hidden="1"/>
    <row r="30374" hidden="1"/>
    <row r="30375" hidden="1"/>
    <row r="30376" hidden="1"/>
    <row r="30377" hidden="1"/>
    <row r="30378" hidden="1"/>
    <row r="30379" hidden="1"/>
    <row r="30380" hidden="1"/>
    <row r="30381" hidden="1"/>
    <row r="30382" hidden="1"/>
    <row r="30383" hidden="1"/>
    <row r="30384" hidden="1"/>
    <row r="30385" hidden="1"/>
    <row r="30386" hidden="1"/>
    <row r="30387" hidden="1"/>
    <row r="30388" hidden="1"/>
    <row r="30389" hidden="1"/>
    <row r="30390" hidden="1"/>
    <row r="30391" hidden="1"/>
    <row r="30392" hidden="1"/>
    <row r="30393" hidden="1"/>
    <row r="30394" hidden="1"/>
    <row r="30395" hidden="1"/>
    <row r="30396" hidden="1"/>
    <row r="30397" hidden="1"/>
    <row r="30398" hidden="1"/>
    <row r="30399" hidden="1"/>
    <row r="30400" hidden="1"/>
    <row r="30401" hidden="1"/>
    <row r="30402" hidden="1"/>
    <row r="30403" hidden="1"/>
    <row r="30404" hidden="1"/>
    <row r="30405" hidden="1"/>
    <row r="30406" hidden="1"/>
    <row r="30407" hidden="1"/>
    <row r="30408" hidden="1"/>
    <row r="30409" hidden="1"/>
    <row r="30410" hidden="1"/>
    <row r="30411" hidden="1"/>
    <row r="30412" hidden="1"/>
    <row r="30413" hidden="1"/>
    <row r="30414" hidden="1"/>
    <row r="30415" hidden="1"/>
    <row r="30416" hidden="1"/>
    <row r="30417" hidden="1"/>
    <row r="30418" hidden="1"/>
    <row r="30419" hidden="1"/>
    <row r="30420" hidden="1"/>
    <row r="30421" hidden="1"/>
    <row r="30422" hidden="1"/>
    <row r="30423" hidden="1"/>
    <row r="30424" hidden="1"/>
    <row r="30425" hidden="1"/>
    <row r="30426" hidden="1"/>
    <row r="30427" hidden="1"/>
    <row r="30428" hidden="1"/>
    <row r="30429" hidden="1"/>
    <row r="30430" hidden="1"/>
    <row r="30431" hidden="1"/>
    <row r="30432" hidden="1"/>
    <row r="30433" hidden="1"/>
    <row r="30434" hidden="1"/>
    <row r="30435" hidden="1"/>
    <row r="30436" hidden="1"/>
    <row r="30437" hidden="1"/>
    <row r="30438" hidden="1"/>
    <row r="30439" hidden="1"/>
    <row r="30440" hidden="1"/>
    <row r="30441" hidden="1"/>
    <row r="30442" hidden="1"/>
    <row r="30443" hidden="1"/>
    <row r="30444" hidden="1"/>
    <row r="30445" hidden="1"/>
    <row r="30446" hidden="1"/>
    <row r="30447" hidden="1"/>
    <row r="30448" hidden="1"/>
    <row r="30449" hidden="1"/>
    <row r="30450" hidden="1"/>
    <row r="30451" hidden="1"/>
    <row r="30452" hidden="1"/>
    <row r="30453" hidden="1"/>
    <row r="30454" hidden="1"/>
    <row r="30455" hidden="1"/>
    <row r="30456" hidden="1"/>
    <row r="30457" hidden="1"/>
    <row r="30458" hidden="1"/>
    <row r="30459" hidden="1"/>
    <row r="30460" hidden="1"/>
    <row r="30461" hidden="1"/>
    <row r="30462" hidden="1"/>
    <row r="30463" hidden="1"/>
    <row r="30464" hidden="1"/>
    <row r="30465" hidden="1"/>
    <row r="30466" hidden="1"/>
    <row r="30467" hidden="1"/>
    <row r="30468" hidden="1"/>
    <row r="30469" hidden="1"/>
    <row r="30470" hidden="1"/>
    <row r="30471" hidden="1"/>
    <row r="30472" hidden="1"/>
    <row r="30473" hidden="1"/>
    <row r="30474" hidden="1"/>
    <row r="30475" hidden="1"/>
    <row r="30476" hidden="1"/>
    <row r="30477" hidden="1"/>
    <row r="30478" hidden="1"/>
    <row r="30479" hidden="1"/>
    <row r="30480" hidden="1"/>
    <row r="30481" hidden="1"/>
    <row r="30482" hidden="1"/>
    <row r="30483" hidden="1"/>
    <row r="30484" hidden="1"/>
    <row r="30485" hidden="1"/>
    <row r="30486" hidden="1"/>
    <row r="30487" hidden="1"/>
    <row r="30488" hidden="1"/>
    <row r="30489" hidden="1"/>
    <row r="30490" hidden="1"/>
    <row r="30491" hidden="1"/>
    <row r="30492" hidden="1"/>
    <row r="30493" hidden="1"/>
    <row r="30494" hidden="1"/>
    <row r="30495" hidden="1"/>
    <row r="30496" hidden="1"/>
    <row r="30497" hidden="1"/>
    <row r="30498" hidden="1"/>
    <row r="30499" hidden="1"/>
    <row r="30500" hidden="1"/>
    <row r="30501" hidden="1"/>
    <row r="30502" hidden="1"/>
    <row r="30503" hidden="1"/>
    <row r="30504" hidden="1"/>
    <row r="30505" hidden="1"/>
    <row r="30506" hidden="1"/>
    <row r="30507" hidden="1"/>
    <row r="30508" hidden="1"/>
    <row r="30509" hidden="1"/>
    <row r="30510" hidden="1"/>
    <row r="30511" hidden="1"/>
    <row r="30512" hidden="1"/>
    <row r="30513" hidden="1"/>
    <row r="30514" hidden="1"/>
    <row r="30515" hidden="1"/>
    <row r="30516" hidden="1"/>
    <row r="30517" hidden="1"/>
    <row r="30518" hidden="1"/>
    <row r="30519" hidden="1"/>
    <row r="30520" hidden="1"/>
    <row r="30521" hidden="1"/>
    <row r="30522" hidden="1"/>
    <row r="30523" hidden="1"/>
    <row r="30524" hidden="1"/>
    <row r="30525" hidden="1"/>
    <row r="30526" hidden="1"/>
    <row r="30527" hidden="1"/>
    <row r="30528" hidden="1"/>
    <row r="30529" hidden="1"/>
    <row r="30530" hidden="1"/>
    <row r="30531" hidden="1"/>
    <row r="30532" hidden="1"/>
    <row r="30533" hidden="1"/>
    <row r="30534" hidden="1"/>
    <row r="30535" hidden="1"/>
    <row r="30536" hidden="1"/>
    <row r="30537" hidden="1"/>
    <row r="30538" hidden="1"/>
    <row r="30539" hidden="1"/>
    <row r="30540" hidden="1"/>
    <row r="30541" hidden="1"/>
    <row r="30542" hidden="1"/>
    <row r="30543" hidden="1"/>
    <row r="30544" hidden="1"/>
    <row r="30545" hidden="1"/>
    <row r="30546" hidden="1"/>
    <row r="30547" hidden="1"/>
    <row r="30548" hidden="1"/>
    <row r="30549" hidden="1"/>
    <row r="30550" hidden="1"/>
    <row r="30551" hidden="1"/>
    <row r="30552" hidden="1"/>
    <row r="30553" hidden="1"/>
    <row r="30554" hidden="1"/>
    <row r="30555" hidden="1"/>
    <row r="30556" hidden="1"/>
    <row r="30557" hidden="1"/>
    <row r="30558" hidden="1"/>
    <row r="30559" hidden="1"/>
    <row r="30560" hidden="1"/>
    <row r="30561" hidden="1"/>
    <row r="30562" hidden="1"/>
    <row r="30563" hidden="1"/>
    <row r="30564" hidden="1"/>
    <row r="30565" hidden="1"/>
    <row r="30566" hidden="1"/>
    <row r="30567" hidden="1"/>
    <row r="30568" hidden="1"/>
    <row r="30569" hidden="1"/>
    <row r="30570" hidden="1"/>
    <row r="30571" hidden="1"/>
    <row r="30572" hidden="1"/>
    <row r="30573" hidden="1"/>
    <row r="30574" hidden="1"/>
    <row r="30575" hidden="1"/>
    <row r="30576" hidden="1"/>
    <row r="30577" hidden="1"/>
    <row r="30578" hidden="1"/>
    <row r="30579" hidden="1"/>
    <row r="30580" hidden="1"/>
    <row r="30581" hidden="1"/>
    <row r="30582" hidden="1"/>
    <row r="30583" hidden="1"/>
    <row r="30584" hidden="1"/>
    <row r="30585" hidden="1"/>
    <row r="30586" hidden="1"/>
    <row r="30587" hidden="1"/>
    <row r="30588" hidden="1"/>
    <row r="30589" hidden="1"/>
    <row r="30590" hidden="1"/>
    <row r="30591" hidden="1"/>
    <row r="30592" hidden="1"/>
    <row r="30593" hidden="1"/>
    <row r="30594" hidden="1"/>
    <row r="30595" hidden="1"/>
    <row r="30596" hidden="1"/>
    <row r="30597" hidden="1"/>
    <row r="30598" hidden="1"/>
    <row r="30599" hidden="1"/>
    <row r="30600" hidden="1"/>
    <row r="30601" hidden="1"/>
    <row r="30602" hidden="1"/>
    <row r="30603" hidden="1"/>
    <row r="30604" hidden="1"/>
    <row r="30605" hidden="1"/>
    <row r="30606" hidden="1"/>
    <row r="30607" hidden="1"/>
    <row r="30608" hidden="1"/>
    <row r="30609" hidden="1"/>
    <row r="30610" hidden="1"/>
    <row r="30611" hidden="1"/>
    <row r="30612" hidden="1"/>
    <row r="30613" hidden="1"/>
    <row r="30614" hidden="1"/>
    <row r="30615" hidden="1"/>
    <row r="30616" hidden="1"/>
    <row r="30617" hidden="1"/>
    <row r="30618" hidden="1"/>
    <row r="30619" hidden="1"/>
    <row r="30620" hidden="1"/>
    <row r="30621" hidden="1"/>
    <row r="30622" hidden="1"/>
    <row r="30623" hidden="1"/>
    <row r="30624" hidden="1"/>
    <row r="30625" hidden="1"/>
    <row r="30626" hidden="1"/>
    <row r="30627" hidden="1"/>
    <row r="30628" hidden="1"/>
    <row r="30629" hidden="1"/>
    <row r="30630" hidden="1"/>
    <row r="30631" hidden="1"/>
    <row r="30632" hidden="1"/>
    <row r="30633" hidden="1"/>
    <row r="30634" hidden="1"/>
    <row r="30635" hidden="1"/>
    <row r="30636" hidden="1"/>
    <row r="30637" hidden="1"/>
    <row r="30638" hidden="1"/>
    <row r="30639" hidden="1"/>
    <row r="30640" hidden="1"/>
    <row r="30641" hidden="1"/>
    <row r="30642" hidden="1"/>
    <row r="30643" hidden="1"/>
    <row r="30644" hidden="1"/>
    <row r="30645" hidden="1"/>
    <row r="30646" hidden="1"/>
    <row r="30647" hidden="1"/>
    <row r="30648" hidden="1"/>
    <row r="30649" hidden="1"/>
    <row r="30650" hidden="1"/>
    <row r="30651" hidden="1"/>
    <row r="30652" hidden="1"/>
    <row r="30653" hidden="1"/>
    <row r="30654" hidden="1"/>
    <row r="30655" hidden="1"/>
    <row r="30656" hidden="1"/>
    <row r="30657" hidden="1"/>
    <row r="30658" hidden="1"/>
    <row r="30659" hidden="1"/>
    <row r="30660" hidden="1"/>
    <row r="30661" hidden="1"/>
    <row r="30662" hidden="1"/>
    <row r="30663" hidden="1"/>
    <row r="30664" hidden="1"/>
    <row r="30665" hidden="1"/>
    <row r="30666" hidden="1"/>
    <row r="30667" hidden="1"/>
    <row r="30668" hidden="1"/>
    <row r="30669" hidden="1"/>
    <row r="30670" hidden="1"/>
    <row r="30671" hidden="1"/>
    <row r="30672" hidden="1"/>
    <row r="30673" hidden="1"/>
    <row r="30674" hidden="1"/>
    <row r="30675" hidden="1"/>
    <row r="30676" hidden="1"/>
    <row r="30677" hidden="1"/>
    <row r="30678" hidden="1"/>
    <row r="30679" hidden="1"/>
    <row r="30680" hidden="1"/>
    <row r="30681" hidden="1"/>
    <row r="30682" hidden="1"/>
    <row r="30683" hidden="1"/>
    <row r="30684" hidden="1"/>
    <row r="30685" hidden="1"/>
    <row r="30686" hidden="1"/>
    <row r="30687" hidden="1"/>
    <row r="30688" hidden="1"/>
    <row r="30689" hidden="1"/>
    <row r="30690" hidden="1"/>
    <row r="30691" hidden="1"/>
    <row r="30692" hidden="1"/>
    <row r="30693" hidden="1"/>
    <row r="30694" hidden="1"/>
    <row r="30695" hidden="1"/>
    <row r="30696" hidden="1"/>
    <row r="30697" hidden="1"/>
    <row r="30698" hidden="1"/>
    <row r="30699" hidden="1"/>
    <row r="30700" hidden="1"/>
    <row r="30701" hidden="1"/>
    <row r="30702" hidden="1"/>
    <row r="30703" hidden="1"/>
    <row r="30704" hidden="1"/>
    <row r="30705" hidden="1"/>
    <row r="30706" hidden="1"/>
    <row r="30707" hidden="1"/>
    <row r="30708" hidden="1"/>
    <row r="30709" hidden="1"/>
    <row r="30710" hidden="1"/>
    <row r="30711" hidden="1"/>
    <row r="30712" hidden="1"/>
    <row r="30713" hidden="1"/>
    <row r="30714" hidden="1"/>
    <row r="30715" hidden="1"/>
    <row r="30716" hidden="1"/>
    <row r="30717" hidden="1"/>
    <row r="30718" hidden="1"/>
    <row r="30719" hidden="1"/>
    <row r="30720" hidden="1"/>
    <row r="30721" hidden="1"/>
    <row r="30722" hidden="1"/>
    <row r="30723" hidden="1"/>
    <row r="30724" hidden="1"/>
    <row r="30725" hidden="1"/>
    <row r="30726" hidden="1"/>
    <row r="30727" hidden="1"/>
    <row r="30728" hidden="1"/>
    <row r="30729" hidden="1"/>
    <row r="30730" hidden="1"/>
    <row r="30731" hidden="1"/>
    <row r="30732" hidden="1"/>
    <row r="30733" hidden="1"/>
    <row r="30734" hidden="1"/>
    <row r="30735" hidden="1"/>
    <row r="30736" hidden="1"/>
    <row r="30737" hidden="1"/>
    <row r="30738" hidden="1"/>
    <row r="30739" hidden="1"/>
    <row r="30740" hidden="1"/>
    <row r="30741" hidden="1"/>
    <row r="30742" hidden="1"/>
    <row r="30743" hidden="1"/>
    <row r="30744" hidden="1"/>
    <row r="30745" hidden="1"/>
    <row r="30746" hidden="1"/>
    <row r="30747" hidden="1"/>
    <row r="30748" hidden="1"/>
    <row r="30749" hidden="1"/>
    <row r="30750" hidden="1"/>
    <row r="30751" hidden="1"/>
    <row r="30752" hidden="1"/>
    <row r="30753" hidden="1"/>
    <row r="30754" hidden="1"/>
    <row r="30755" hidden="1"/>
    <row r="30756" hidden="1"/>
    <row r="30757" hidden="1"/>
    <row r="30758" hidden="1"/>
    <row r="30759" hidden="1"/>
    <row r="30760" hidden="1"/>
    <row r="30761" hidden="1"/>
    <row r="30762" hidden="1"/>
    <row r="30763" hidden="1"/>
    <row r="30764" hidden="1"/>
    <row r="30765" hidden="1"/>
    <row r="30766" hidden="1"/>
    <row r="30767" hidden="1"/>
    <row r="30768" hidden="1"/>
    <row r="30769" hidden="1"/>
    <row r="30770" hidden="1"/>
    <row r="30771" hidden="1"/>
    <row r="30772" hidden="1"/>
    <row r="30773" hidden="1"/>
    <row r="30774" hidden="1"/>
    <row r="30775" hidden="1"/>
    <row r="30776" hidden="1"/>
    <row r="30777" hidden="1"/>
    <row r="30778" hidden="1"/>
    <row r="30779" hidden="1"/>
    <row r="30780" hidden="1"/>
    <row r="30781" hidden="1"/>
    <row r="30782" hidden="1"/>
    <row r="30783" hidden="1"/>
    <row r="30784" hidden="1"/>
    <row r="30785" hidden="1"/>
    <row r="30786" hidden="1"/>
    <row r="30787" hidden="1"/>
    <row r="30788" hidden="1"/>
    <row r="30789" hidden="1"/>
    <row r="30790" hidden="1"/>
    <row r="30791" hidden="1"/>
    <row r="30792" hidden="1"/>
    <row r="30793" hidden="1"/>
    <row r="30794" hidden="1"/>
    <row r="30795" hidden="1"/>
    <row r="30796" hidden="1"/>
    <row r="30797" hidden="1"/>
    <row r="30798" hidden="1"/>
    <row r="30799" hidden="1"/>
    <row r="30800" hidden="1"/>
    <row r="30801" hidden="1"/>
    <row r="30802" hidden="1"/>
    <row r="30803" hidden="1"/>
    <row r="30804" hidden="1"/>
    <row r="30805" hidden="1"/>
    <row r="30806" hidden="1"/>
    <row r="30807" hidden="1"/>
    <row r="30808" hidden="1"/>
    <row r="30809" hidden="1"/>
    <row r="30810" hidden="1"/>
    <row r="30811" hidden="1"/>
    <row r="30812" hidden="1"/>
    <row r="30813" hidden="1"/>
    <row r="30814" hidden="1"/>
    <row r="30815" hidden="1"/>
    <row r="30816" hidden="1"/>
    <row r="30817" hidden="1"/>
    <row r="30818" hidden="1"/>
    <row r="30819" hidden="1"/>
    <row r="30820" hidden="1"/>
    <row r="30821" hidden="1"/>
    <row r="30822" hidden="1"/>
    <row r="30823" hidden="1"/>
    <row r="30824" hidden="1"/>
    <row r="30825" hidden="1"/>
    <row r="30826" hidden="1"/>
    <row r="30827" hidden="1"/>
    <row r="30828" hidden="1"/>
    <row r="30829" hidden="1"/>
    <row r="30830" hidden="1"/>
    <row r="30831" hidden="1"/>
    <row r="30832" hidden="1"/>
    <row r="30833" hidden="1"/>
    <row r="30834" hidden="1"/>
    <row r="30835" hidden="1"/>
    <row r="30836" hidden="1"/>
    <row r="30837" hidden="1"/>
    <row r="30838" hidden="1"/>
    <row r="30839" hidden="1"/>
    <row r="30840" hidden="1"/>
    <row r="30841" hidden="1"/>
    <row r="30842" hidden="1"/>
    <row r="30843" hidden="1"/>
    <row r="30844" hidden="1"/>
    <row r="30845" hidden="1"/>
    <row r="30846" hidden="1"/>
    <row r="30847" hidden="1"/>
    <row r="30848" hidden="1"/>
    <row r="30849" hidden="1"/>
    <row r="30850" hidden="1"/>
    <row r="30851" hidden="1"/>
    <row r="30852" hidden="1"/>
    <row r="30853" hidden="1"/>
    <row r="30854" hidden="1"/>
    <row r="30855" hidden="1"/>
    <row r="30856" hidden="1"/>
    <row r="30857" hidden="1"/>
    <row r="30858" hidden="1"/>
    <row r="30859" hidden="1"/>
    <row r="30860" hidden="1"/>
    <row r="30861" hidden="1"/>
    <row r="30862" hidden="1"/>
    <row r="30863" hidden="1"/>
    <row r="30864" hidden="1"/>
    <row r="30865" hidden="1"/>
    <row r="30866" hidden="1"/>
    <row r="30867" hidden="1"/>
    <row r="30868" hidden="1"/>
    <row r="30869" hidden="1"/>
    <row r="30870" hidden="1"/>
    <row r="30871" hidden="1"/>
    <row r="30872" hidden="1"/>
    <row r="30873" hidden="1"/>
    <row r="30874" hidden="1"/>
    <row r="30875" hidden="1"/>
    <row r="30876" hidden="1"/>
    <row r="30877" hidden="1"/>
    <row r="30878" hidden="1"/>
    <row r="30879" hidden="1"/>
    <row r="30880" hidden="1"/>
    <row r="30881" hidden="1"/>
    <row r="30882" hidden="1"/>
    <row r="30883" hidden="1"/>
    <row r="30884" hidden="1"/>
    <row r="30885" hidden="1"/>
    <row r="30886" hidden="1"/>
    <row r="30887" hidden="1"/>
    <row r="30888" hidden="1"/>
    <row r="30889" hidden="1"/>
    <row r="30890" hidden="1"/>
    <row r="30891" hidden="1"/>
    <row r="30892" hidden="1"/>
    <row r="30893" hidden="1"/>
    <row r="30894" hidden="1"/>
    <row r="30895" hidden="1"/>
    <row r="30896" hidden="1"/>
    <row r="30897" hidden="1"/>
    <row r="30898" hidden="1"/>
    <row r="30899" hidden="1"/>
    <row r="30900" hidden="1"/>
    <row r="30901" hidden="1"/>
    <row r="30902" hidden="1"/>
    <row r="30903" hidden="1"/>
    <row r="30904" hidden="1"/>
    <row r="30905" hidden="1"/>
    <row r="30906" hidden="1"/>
    <row r="30907" hidden="1"/>
    <row r="30908" hidden="1"/>
    <row r="30909" hidden="1"/>
    <row r="30910" hidden="1"/>
    <row r="30911" hidden="1"/>
    <row r="30912" hidden="1"/>
    <row r="30913" hidden="1"/>
    <row r="30914" hidden="1"/>
    <row r="30915" hidden="1"/>
    <row r="30916" hidden="1"/>
    <row r="30917" hidden="1"/>
    <row r="30918" hidden="1"/>
    <row r="30919" hidden="1"/>
    <row r="30920" hidden="1"/>
    <row r="30921" hidden="1"/>
    <row r="30922" hidden="1"/>
    <row r="30923" hidden="1"/>
    <row r="30924" hidden="1"/>
    <row r="30925" hidden="1"/>
    <row r="30926" hidden="1"/>
    <row r="30927" hidden="1"/>
    <row r="30928" hidden="1"/>
    <row r="30929" hidden="1"/>
    <row r="30930" hidden="1"/>
    <row r="30931" hidden="1"/>
    <row r="30932" hidden="1"/>
    <row r="30933" hidden="1"/>
    <row r="30934" hidden="1"/>
    <row r="30935" hidden="1"/>
    <row r="30936" hidden="1"/>
    <row r="30937" hidden="1"/>
    <row r="30938" hidden="1"/>
    <row r="30939" hidden="1"/>
    <row r="30940" hidden="1"/>
    <row r="30941" hidden="1"/>
    <row r="30942" hidden="1"/>
    <row r="30943" hidden="1"/>
    <row r="30944" hidden="1"/>
    <row r="30945" hidden="1"/>
    <row r="30946" hidden="1"/>
    <row r="30947" hidden="1"/>
    <row r="30948" hidden="1"/>
    <row r="30949" hidden="1"/>
    <row r="30950" hidden="1"/>
    <row r="30951" hidden="1"/>
    <row r="30952" hidden="1"/>
    <row r="30953" hidden="1"/>
    <row r="30954" hidden="1"/>
    <row r="30955" hidden="1"/>
    <row r="30956" hidden="1"/>
    <row r="30957" hidden="1"/>
    <row r="30958" hidden="1"/>
    <row r="30959" hidden="1"/>
    <row r="30960" hidden="1"/>
    <row r="30961" hidden="1"/>
    <row r="30962" hidden="1"/>
    <row r="30963" hidden="1"/>
    <row r="30964" hidden="1"/>
    <row r="30965" hidden="1"/>
    <row r="30966" hidden="1"/>
    <row r="30967" hidden="1"/>
    <row r="30968" hidden="1"/>
    <row r="30969" hidden="1"/>
    <row r="30970" hidden="1"/>
    <row r="30971" hidden="1"/>
    <row r="30972" hidden="1"/>
    <row r="30973" hidden="1"/>
    <row r="30974" hidden="1"/>
    <row r="30975" hidden="1"/>
    <row r="30976" hidden="1"/>
    <row r="30977" hidden="1"/>
    <row r="30978" hidden="1"/>
    <row r="30979" hidden="1"/>
    <row r="30980" hidden="1"/>
    <row r="30981" hidden="1"/>
    <row r="30982" hidden="1"/>
    <row r="30983" hidden="1"/>
    <row r="30984" hidden="1"/>
    <row r="30985" hidden="1"/>
    <row r="30986" hidden="1"/>
    <row r="30987" hidden="1"/>
    <row r="30988" hidden="1"/>
    <row r="30989" hidden="1"/>
    <row r="30990" hidden="1"/>
    <row r="30991" hidden="1"/>
    <row r="30992" hidden="1"/>
    <row r="30993" hidden="1"/>
    <row r="30994" hidden="1"/>
    <row r="30995" hidden="1"/>
    <row r="30996" hidden="1"/>
    <row r="30997" hidden="1"/>
    <row r="30998" hidden="1"/>
    <row r="30999" hidden="1"/>
    <row r="31000" hidden="1"/>
    <row r="31001" hidden="1"/>
    <row r="31002" hidden="1"/>
    <row r="31003" hidden="1"/>
    <row r="31004" hidden="1"/>
    <row r="31005" hidden="1"/>
    <row r="31006" hidden="1"/>
    <row r="31007" hidden="1"/>
    <row r="31008" hidden="1"/>
    <row r="31009" hidden="1"/>
    <row r="31010" hidden="1"/>
    <row r="31011" hidden="1"/>
    <row r="31012" hidden="1"/>
    <row r="31013" hidden="1"/>
    <row r="31014" hidden="1"/>
    <row r="31015" hidden="1"/>
    <row r="31016" hidden="1"/>
    <row r="31017" hidden="1"/>
    <row r="31018" hidden="1"/>
    <row r="31019" hidden="1"/>
    <row r="31020" hidden="1"/>
    <row r="31021" hidden="1"/>
    <row r="31022" hidden="1"/>
    <row r="31023" hidden="1"/>
    <row r="31024" hidden="1"/>
    <row r="31025" hidden="1"/>
    <row r="31026" hidden="1"/>
    <row r="31027" hidden="1"/>
    <row r="31028" hidden="1"/>
    <row r="31029" hidden="1"/>
    <row r="31030" hidden="1"/>
    <row r="31031" hidden="1"/>
    <row r="31032" hidden="1"/>
    <row r="31033" hidden="1"/>
    <row r="31034" hidden="1"/>
    <row r="31035" hidden="1"/>
    <row r="31036" hidden="1"/>
    <row r="31037" hidden="1"/>
    <row r="31038" hidden="1"/>
    <row r="31039" hidden="1"/>
    <row r="31040" hidden="1"/>
    <row r="31041" hidden="1"/>
    <row r="31042" hidden="1"/>
    <row r="31043" hidden="1"/>
    <row r="31044" hidden="1"/>
    <row r="31045" hidden="1"/>
    <row r="31046" hidden="1"/>
    <row r="31047" hidden="1"/>
    <row r="31048" hidden="1"/>
    <row r="31049" hidden="1"/>
    <row r="31050" hidden="1"/>
    <row r="31051" hidden="1"/>
    <row r="31052" hidden="1"/>
    <row r="31053" hidden="1"/>
    <row r="31054" hidden="1"/>
    <row r="31055" hidden="1"/>
    <row r="31056" hidden="1"/>
    <row r="31057" hidden="1"/>
    <row r="31058" hidden="1"/>
    <row r="31059" hidden="1"/>
    <row r="31060" hidden="1"/>
    <row r="31061" hidden="1"/>
    <row r="31062" hidden="1"/>
    <row r="31063" hidden="1"/>
    <row r="31064" hidden="1"/>
    <row r="31065" hidden="1"/>
    <row r="31066" hidden="1"/>
    <row r="31067" hidden="1"/>
    <row r="31068" hidden="1"/>
    <row r="31069" hidden="1"/>
    <row r="31070" hidden="1"/>
    <row r="31071" hidden="1"/>
    <row r="31072" hidden="1"/>
    <row r="31073" hidden="1"/>
    <row r="31074" hidden="1"/>
    <row r="31075" hidden="1"/>
    <row r="31076" hidden="1"/>
    <row r="31077" hidden="1"/>
    <row r="31078" hidden="1"/>
    <row r="31079" hidden="1"/>
    <row r="31080" hidden="1"/>
    <row r="31081" hidden="1"/>
    <row r="31082" hidden="1"/>
    <row r="31083" hidden="1"/>
    <row r="31084" hidden="1"/>
    <row r="31085" hidden="1"/>
    <row r="31086" hidden="1"/>
    <row r="31087" hidden="1"/>
    <row r="31088" hidden="1"/>
    <row r="31089" hidden="1"/>
    <row r="31090" hidden="1"/>
    <row r="31091" hidden="1"/>
    <row r="31092" hidden="1"/>
    <row r="31093" hidden="1"/>
    <row r="31094" hidden="1"/>
    <row r="31095" hidden="1"/>
    <row r="31096" hidden="1"/>
    <row r="31097" hidden="1"/>
    <row r="31098" hidden="1"/>
    <row r="31099" hidden="1"/>
    <row r="31100" hidden="1"/>
    <row r="31101" hidden="1"/>
    <row r="31102" hidden="1"/>
    <row r="31103" hidden="1"/>
    <row r="31104" hidden="1"/>
    <row r="31105" hidden="1"/>
    <row r="31106" hidden="1"/>
    <row r="31107" hidden="1"/>
    <row r="31108" hidden="1"/>
    <row r="31109" hidden="1"/>
    <row r="31110" hidden="1"/>
    <row r="31111" hidden="1"/>
    <row r="31112" hidden="1"/>
    <row r="31113" hidden="1"/>
    <row r="31114" hidden="1"/>
    <row r="31115" hidden="1"/>
    <row r="31116" hidden="1"/>
    <row r="31117" hidden="1"/>
    <row r="31118" hidden="1"/>
    <row r="31119" hidden="1"/>
    <row r="31120" hidden="1"/>
    <row r="31121" hidden="1"/>
    <row r="31122" hidden="1"/>
    <row r="31123" hidden="1"/>
    <row r="31124" hidden="1"/>
    <row r="31125" hidden="1"/>
    <row r="31126" hidden="1"/>
    <row r="31127" hidden="1"/>
    <row r="31128" hidden="1"/>
    <row r="31129" hidden="1"/>
    <row r="31130" hidden="1"/>
    <row r="31131" hidden="1"/>
    <row r="31132" hidden="1"/>
    <row r="31133" hidden="1"/>
    <row r="31134" hidden="1"/>
    <row r="31135" hidden="1"/>
    <row r="31136" hidden="1"/>
    <row r="31137" hidden="1"/>
    <row r="31138" hidden="1"/>
    <row r="31139" hidden="1"/>
    <row r="31140" hidden="1"/>
    <row r="31141" hidden="1"/>
    <row r="31142" hidden="1"/>
    <row r="31143" hidden="1"/>
    <row r="31144" hidden="1"/>
    <row r="31145" hidden="1"/>
    <row r="31146" hidden="1"/>
    <row r="31147" hidden="1"/>
    <row r="31148" hidden="1"/>
    <row r="31149" hidden="1"/>
    <row r="31150" hidden="1"/>
    <row r="31151" hidden="1"/>
    <row r="31152" hidden="1"/>
    <row r="31153" hidden="1"/>
    <row r="31154" hidden="1"/>
    <row r="31155" hidden="1"/>
    <row r="31156" hidden="1"/>
    <row r="31157" hidden="1"/>
    <row r="31158" hidden="1"/>
    <row r="31159" hidden="1"/>
    <row r="31160" hidden="1"/>
    <row r="31161" hidden="1"/>
    <row r="31162" hidden="1"/>
    <row r="31163" hidden="1"/>
    <row r="31164" hidden="1"/>
    <row r="31165" hidden="1"/>
    <row r="31166" hidden="1"/>
    <row r="31167" hidden="1"/>
    <row r="31168" hidden="1"/>
    <row r="31169" hidden="1"/>
    <row r="31170" hidden="1"/>
    <row r="31171" hidden="1"/>
    <row r="31172" hidden="1"/>
    <row r="31173" hidden="1"/>
    <row r="31174" hidden="1"/>
    <row r="31175" hidden="1"/>
    <row r="31176" hidden="1"/>
    <row r="31177" hidden="1"/>
    <row r="31178" hidden="1"/>
    <row r="31179" hidden="1"/>
    <row r="31180" hidden="1"/>
    <row r="31181" hidden="1"/>
    <row r="31182" hidden="1"/>
    <row r="31183" hidden="1"/>
    <row r="31184" hidden="1"/>
    <row r="31185" hidden="1"/>
    <row r="31186" hidden="1"/>
    <row r="31187" hidden="1"/>
    <row r="31188" hidden="1"/>
    <row r="31189" hidden="1"/>
    <row r="31190" hidden="1"/>
    <row r="31191" hidden="1"/>
    <row r="31192" hidden="1"/>
    <row r="31193" hidden="1"/>
    <row r="31194" hidden="1"/>
    <row r="31195" hidden="1"/>
    <row r="31196" hidden="1"/>
    <row r="31197" hidden="1"/>
    <row r="31198" hidden="1"/>
    <row r="31199" hidden="1"/>
    <row r="31200" hidden="1"/>
    <row r="31201" hidden="1"/>
    <row r="31202" hidden="1"/>
    <row r="31203" hidden="1"/>
    <row r="31204" hidden="1"/>
    <row r="31205" hidden="1"/>
    <row r="31206" hidden="1"/>
    <row r="31207" hidden="1"/>
    <row r="31208" hidden="1"/>
    <row r="31209" hidden="1"/>
    <row r="31210" hidden="1"/>
    <row r="31211" hidden="1"/>
    <row r="31212" hidden="1"/>
    <row r="31213" hidden="1"/>
    <row r="31214" hidden="1"/>
    <row r="31215" hidden="1"/>
    <row r="31216" hidden="1"/>
    <row r="31217" hidden="1"/>
    <row r="31218" hidden="1"/>
    <row r="31219" hidden="1"/>
    <row r="31220" hidden="1"/>
    <row r="31221" hidden="1"/>
    <row r="31222" hidden="1"/>
    <row r="31223" hidden="1"/>
    <row r="31224" hidden="1"/>
    <row r="31225" hidden="1"/>
    <row r="31226" hidden="1"/>
    <row r="31227" hidden="1"/>
    <row r="31228" hidden="1"/>
    <row r="31229" hidden="1"/>
    <row r="31230" hidden="1"/>
    <row r="31231" hidden="1"/>
    <row r="31232" hidden="1"/>
    <row r="31233" hidden="1"/>
    <row r="31234" hidden="1"/>
    <row r="31235" hidden="1"/>
    <row r="31236" hidden="1"/>
    <row r="31237" hidden="1"/>
    <row r="31238" hidden="1"/>
    <row r="31239" hidden="1"/>
    <row r="31240" hidden="1"/>
    <row r="31241" hidden="1"/>
    <row r="31242" hidden="1"/>
    <row r="31243" hidden="1"/>
    <row r="31244" hidden="1"/>
    <row r="31245" hidden="1"/>
    <row r="31246" hidden="1"/>
    <row r="31247" hidden="1"/>
    <row r="31248" hidden="1"/>
    <row r="31249" hidden="1"/>
    <row r="31250" hidden="1"/>
    <row r="31251" hidden="1"/>
    <row r="31252" hidden="1"/>
    <row r="31253" hidden="1"/>
    <row r="31254" hidden="1"/>
    <row r="31255" hidden="1"/>
    <row r="31256" hidden="1"/>
    <row r="31257" hidden="1"/>
    <row r="31258" hidden="1"/>
    <row r="31259" hidden="1"/>
    <row r="31260" hidden="1"/>
    <row r="31261" hidden="1"/>
    <row r="31262" hidden="1"/>
    <row r="31263" hidden="1"/>
    <row r="31264" hidden="1"/>
    <row r="31265" hidden="1"/>
    <row r="31266" hidden="1"/>
    <row r="31267" hidden="1"/>
    <row r="31268" hidden="1"/>
    <row r="31269" hidden="1"/>
    <row r="31270" hidden="1"/>
    <row r="31271" hidden="1"/>
    <row r="31272" hidden="1"/>
    <row r="31273" hidden="1"/>
    <row r="31274" hidden="1"/>
    <row r="31275" hidden="1"/>
    <row r="31276" hidden="1"/>
    <row r="31277" hidden="1"/>
    <row r="31278" hidden="1"/>
    <row r="31279" hidden="1"/>
    <row r="31280" hidden="1"/>
    <row r="31281" hidden="1"/>
    <row r="31282" hidden="1"/>
    <row r="31283" hidden="1"/>
    <row r="31284" hidden="1"/>
    <row r="31285" hidden="1"/>
    <row r="31286" hidden="1"/>
    <row r="31287" hidden="1"/>
    <row r="31288" hidden="1"/>
    <row r="31289" hidden="1"/>
    <row r="31290" hidden="1"/>
    <row r="31291" hidden="1"/>
    <row r="31292" hidden="1"/>
    <row r="31293" hidden="1"/>
    <row r="31294" hidden="1"/>
    <row r="31295" hidden="1"/>
    <row r="31296" hidden="1"/>
    <row r="31297" hidden="1"/>
    <row r="31298" hidden="1"/>
    <row r="31299" hidden="1"/>
    <row r="31300" hidden="1"/>
    <row r="31301" hidden="1"/>
    <row r="31302" hidden="1"/>
    <row r="31303" hidden="1"/>
    <row r="31304" hidden="1"/>
    <row r="31305" hidden="1"/>
    <row r="31306" hidden="1"/>
    <row r="31307" hidden="1"/>
    <row r="31308" hidden="1"/>
    <row r="31309" hidden="1"/>
    <row r="31310" hidden="1"/>
    <row r="31311" hidden="1"/>
    <row r="31312" hidden="1"/>
    <row r="31313" hidden="1"/>
    <row r="31314" hidden="1"/>
    <row r="31315" hidden="1"/>
    <row r="31316" hidden="1"/>
    <row r="31317" hidden="1"/>
    <row r="31318" hidden="1"/>
    <row r="31319" hidden="1"/>
    <row r="31320" hidden="1"/>
    <row r="31321" hidden="1"/>
    <row r="31322" hidden="1"/>
    <row r="31323" hidden="1"/>
    <row r="31324" hidden="1"/>
    <row r="31325" hidden="1"/>
    <row r="31326" hidden="1"/>
    <row r="31327" hidden="1"/>
    <row r="31328" hidden="1"/>
    <row r="31329" hidden="1"/>
    <row r="31330" hidden="1"/>
    <row r="31331" hidden="1"/>
    <row r="31332" hidden="1"/>
    <row r="31333" hidden="1"/>
    <row r="31334" hidden="1"/>
    <row r="31335" hidden="1"/>
    <row r="31336" hidden="1"/>
    <row r="31337" hidden="1"/>
    <row r="31338" hidden="1"/>
    <row r="31339" hidden="1"/>
    <row r="31340" hidden="1"/>
    <row r="31341" hidden="1"/>
    <row r="31342" hidden="1"/>
    <row r="31343" hidden="1"/>
    <row r="31344" hidden="1"/>
    <row r="31345" hidden="1"/>
    <row r="31346" hidden="1"/>
    <row r="31347" hidden="1"/>
    <row r="31348" hidden="1"/>
    <row r="31349" hidden="1"/>
    <row r="31350" hidden="1"/>
    <row r="31351" hidden="1"/>
    <row r="31352" hidden="1"/>
    <row r="31353" hidden="1"/>
    <row r="31354" hidden="1"/>
    <row r="31355" hidden="1"/>
    <row r="31356" hidden="1"/>
    <row r="31357" hidden="1"/>
    <row r="31358" hidden="1"/>
    <row r="31359" hidden="1"/>
    <row r="31360" hidden="1"/>
    <row r="31361" hidden="1"/>
    <row r="31362" hidden="1"/>
    <row r="31363" hidden="1"/>
    <row r="31364" hidden="1"/>
    <row r="31365" hidden="1"/>
    <row r="31366" hidden="1"/>
    <row r="31367" hidden="1"/>
    <row r="31368" hidden="1"/>
    <row r="31369" hidden="1"/>
    <row r="31370" hidden="1"/>
    <row r="31371" hidden="1"/>
    <row r="31372" hidden="1"/>
    <row r="31373" hidden="1"/>
    <row r="31374" hidden="1"/>
    <row r="31375" hidden="1"/>
    <row r="31376" hidden="1"/>
    <row r="31377" hidden="1"/>
    <row r="31378" hidden="1"/>
    <row r="31379" hidden="1"/>
    <row r="31380" hidden="1"/>
    <row r="31381" hidden="1"/>
    <row r="31382" hidden="1"/>
    <row r="31383" hidden="1"/>
    <row r="31384" hidden="1"/>
    <row r="31385" hidden="1"/>
    <row r="31386" hidden="1"/>
    <row r="31387" hidden="1"/>
    <row r="31388" hidden="1"/>
    <row r="31389" hidden="1"/>
    <row r="31390" hidden="1"/>
    <row r="31391" hidden="1"/>
    <row r="31392" hidden="1"/>
    <row r="31393" hidden="1"/>
    <row r="31394" hidden="1"/>
    <row r="31395" hidden="1"/>
    <row r="31396" hidden="1"/>
    <row r="31397" hidden="1"/>
    <row r="31398" hidden="1"/>
    <row r="31399" hidden="1"/>
    <row r="31400" hidden="1"/>
    <row r="31401" hidden="1"/>
    <row r="31402" hidden="1"/>
    <row r="31403" hidden="1"/>
    <row r="31404" hidden="1"/>
    <row r="31405" hidden="1"/>
    <row r="31406" hidden="1"/>
    <row r="31407" hidden="1"/>
    <row r="31408" hidden="1"/>
    <row r="31409" hidden="1"/>
    <row r="31410" hidden="1"/>
    <row r="31411" hidden="1"/>
    <row r="31412" hidden="1"/>
    <row r="31413" hidden="1"/>
    <row r="31414" hidden="1"/>
    <row r="31415" hidden="1"/>
    <row r="31416" hidden="1"/>
    <row r="31417" hidden="1"/>
    <row r="31418" hidden="1"/>
    <row r="31419" hidden="1"/>
    <row r="31420" hidden="1"/>
    <row r="31421" hidden="1"/>
    <row r="31422" hidden="1"/>
    <row r="31423" hidden="1"/>
    <row r="31424" hidden="1"/>
    <row r="31425" hidden="1"/>
    <row r="31426" hidden="1"/>
    <row r="31427" hidden="1"/>
    <row r="31428" hidden="1"/>
    <row r="31429" hidden="1"/>
    <row r="31430" hidden="1"/>
    <row r="31431" hidden="1"/>
    <row r="31432" hidden="1"/>
    <row r="31433" hidden="1"/>
    <row r="31434" hidden="1"/>
    <row r="31435" hidden="1"/>
    <row r="31436" hidden="1"/>
    <row r="31437" hidden="1"/>
    <row r="31438" hidden="1"/>
    <row r="31439" hidden="1"/>
    <row r="31440" hidden="1"/>
    <row r="31441" hidden="1"/>
    <row r="31442" hidden="1"/>
    <row r="31443" hidden="1"/>
    <row r="31444" hidden="1"/>
    <row r="31445" hidden="1"/>
    <row r="31446" hidden="1"/>
    <row r="31447" hidden="1"/>
    <row r="31448" hidden="1"/>
    <row r="31449" hidden="1"/>
    <row r="31450" hidden="1"/>
    <row r="31451" hidden="1"/>
    <row r="31452" hidden="1"/>
    <row r="31453" hidden="1"/>
    <row r="31454" hidden="1"/>
    <row r="31455" hidden="1"/>
    <row r="31456" hidden="1"/>
    <row r="31457" hidden="1"/>
    <row r="31458" hidden="1"/>
    <row r="31459" hidden="1"/>
    <row r="31460" hidden="1"/>
    <row r="31461" hidden="1"/>
    <row r="31462" hidden="1"/>
    <row r="31463" hidden="1"/>
    <row r="31464" hidden="1"/>
    <row r="31465" hidden="1"/>
    <row r="31466" hidden="1"/>
    <row r="31467" hidden="1"/>
    <row r="31468" hidden="1"/>
    <row r="31469" hidden="1"/>
    <row r="31470" hidden="1"/>
    <row r="31471" hidden="1"/>
    <row r="31472" hidden="1"/>
    <row r="31473" hidden="1"/>
    <row r="31474" hidden="1"/>
    <row r="31475" hidden="1"/>
    <row r="31476" hidden="1"/>
    <row r="31477" hidden="1"/>
    <row r="31478" hidden="1"/>
    <row r="31479" hidden="1"/>
    <row r="31480" hidden="1"/>
    <row r="31481" hidden="1"/>
    <row r="31482" hidden="1"/>
    <row r="31483" hidden="1"/>
    <row r="31484" hidden="1"/>
    <row r="31485" hidden="1"/>
    <row r="31486" hidden="1"/>
    <row r="31487" hidden="1"/>
    <row r="31488" hidden="1"/>
    <row r="31489" hidden="1"/>
    <row r="31490" hidden="1"/>
    <row r="31491" hidden="1"/>
    <row r="31492" hidden="1"/>
    <row r="31493" hidden="1"/>
    <row r="31494" hidden="1"/>
    <row r="31495" hidden="1"/>
    <row r="31496" hidden="1"/>
    <row r="31497" hidden="1"/>
    <row r="31498" hidden="1"/>
    <row r="31499" hidden="1"/>
    <row r="31500" hidden="1"/>
    <row r="31501" hidden="1"/>
    <row r="31502" hidden="1"/>
    <row r="31503" hidden="1"/>
    <row r="31504" hidden="1"/>
    <row r="31505" hidden="1"/>
    <row r="31506" hidden="1"/>
    <row r="31507" hidden="1"/>
    <row r="31508" hidden="1"/>
    <row r="31509" hidden="1"/>
    <row r="31510" hidden="1"/>
    <row r="31511" hidden="1"/>
    <row r="31512" hidden="1"/>
    <row r="31513" hidden="1"/>
    <row r="31514" hidden="1"/>
    <row r="31515" hidden="1"/>
    <row r="31516" hidden="1"/>
    <row r="31517" hidden="1"/>
    <row r="31518" hidden="1"/>
    <row r="31519" hidden="1"/>
    <row r="31520" hidden="1"/>
    <row r="31521" hidden="1"/>
    <row r="31522" hidden="1"/>
    <row r="31523" hidden="1"/>
    <row r="31524" hidden="1"/>
    <row r="31525" hidden="1"/>
    <row r="31526" hidden="1"/>
    <row r="31527" hidden="1"/>
    <row r="31528" hidden="1"/>
    <row r="31529" hidden="1"/>
    <row r="31530" hidden="1"/>
    <row r="31531" hidden="1"/>
    <row r="31532" hidden="1"/>
    <row r="31533" hidden="1"/>
    <row r="31534" hidden="1"/>
    <row r="31535" hidden="1"/>
    <row r="31536" hidden="1"/>
    <row r="31537" hidden="1"/>
    <row r="31538" hidden="1"/>
    <row r="31539" hidden="1"/>
    <row r="31540" hidden="1"/>
    <row r="31541" hidden="1"/>
    <row r="31542" hidden="1"/>
    <row r="31543" hidden="1"/>
    <row r="31544" hidden="1"/>
    <row r="31545" hidden="1"/>
    <row r="31546" hidden="1"/>
    <row r="31547" hidden="1"/>
    <row r="31548" hidden="1"/>
    <row r="31549" hidden="1"/>
    <row r="31550" hidden="1"/>
    <row r="31551" hidden="1"/>
    <row r="31552" hidden="1"/>
    <row r="31553" hidden="1"/>
    <row r="31554" hidden="1"/>
    <row r="31555" hidden="1"/>
    <row r="31556" hidden="1"/>
    <row r="31557" hidden="1"/>
    <row r="31558" hidden="1"/>
    <row r="31559" hidden="1"/>
    <row r="31560" hidden="1"/>
    <row r="31561" hidden="1"/>
    <row r="31562" hidden="1"/>
    <row r="31563" hidden="1"/>
    <row r="31564" hidden="1"/>
    <row r="31565" hidden="1"/>
    <row r="31566" hidden="1"/>
    <row r="31567" hidden="1"/>
    <row r="31568" hidden="1"/>
    <row r="31569" hidden="1"/>
    <row r="31570" hidden="1"/>
    <row r="31571" hidden="1"/>
    <row r="31572" hidden="1"/>
    <row r="31573" hidden="1"/>
    <row r="31574" hidden="1"/>
    <row r="31575" hidden="1"/>
    <row r="31576" hidden="1"/>
    <row r="31577" hidden="1"/>
    <row r="31578" hidden="1"/>
    <row r="31579" hidden="1"/>
    <row r="31580" hidden="1"/>
    <row r="31581" hidden="1"/>
    <row r="31582" hidden="1"/>
    <row r="31583" hidden="1"/>
    <row r="31584" hidden="1"/>
    <row r="31585" hidden="1"/>
    <row r="31586" hidden="1"/>
    <row r="31587" hidden="1"/>
    <row r="31588" hidden="1"/>
    <row r="31589" hidden="1"/>
    <row r="31590" hidden="1"/>
    <row r="31591" hidden="1"/>
    <row r="31592" hidden="1"/>
    <row r="31593" hidden="1"/>
    <row r="31594" hidden="1"/>
    <row r="31595" hidden="1"/>
    <row r="31596" hidden="1"/>
    <row r="31597" hidden="1"/>
    <row r="31598" hidden="1"/>
    <row r="31599" hidden="1"/>
    <row r="31600" hidden="1"/>
    <row r="31601" hidden="1"/>
    <row r="31602" hidden="1"/>
    <row r="31603" hidden="1"/>
    <row r="31604" hidden="1"/>
    <row r="31605" hidden="1"/>
    <row r="31606" hidden="1"/>
    <row r="31607" hidden="1"/>
    <row r="31608" hidden="1"/>
    <row r="31609" hidden="1"/>
    <row r="31610" hidden="1"/>
    <row r="31611" hidden="1"/>
    <row r="31612" hidden="1"/>
    <row r="31613" hidden="1"/>
    <row r="31614" hidden="1"/>
    <row r="31615" hidden="1"/>
    <row r="31616" hidden="1"/>
    <row r="31617" hidden="1"/>
    <row r="31618" hidden="1"/>
    <row r="31619" hidden="1"/>
    <row r="31620" hidden="1"/>
    <row r="31621" hidden="1"/>
    <row r="31622" hidden="1"/>
    <row r="31623" hidden="1"/>
    <row r="31624" hidden="1"/>
    <row r="31625" hidden="1"/>
    <row r="31626" hidden="1"/>
    <row r="31627" hidden="1"/>
    <row r="31628" hidden="1"/>
    <row r="31629" hidden="1"/>
    <row r="31630" hidden="1"/>
    <row r="31631" hidden="1"/>
    <row r="31632" hidden="1"/>
    <row r="31633" hidden="1"/>
    <row r="31634" hidden="1"/>
    <row r="31635" hidden="1"/>
    <row r="31636" hidden="1"/>
    <row r="31637" hidden="1"/>
    <row r="31638" hidden="1"/>
    <row r="31639" hidden="1"/>
    <row r="31640" hidden="1"/>
    <row r="31641" hidden="1"/>
    <row r="31642" hidden="1"/>
    <row r="31643" hidden="1"/>
    <row r="31644" hidden="1"/>
    <row r="31645" hidden="1"/>
    <row r="31646" hidden="1"/>
    <row r="31647" hidden="1"/>
    <row r="31648" hidden="1"/>
    <row r="31649" hidden="1"/>
    <row r="31650" hidden="1"/>
    <row r="31651" hidden="1"/>
    <row r="31652" hidden="1"/>
    <row r="31653" hidden="1"/>
    <row r="31654" hidden="1"/>
    <row r="31655" hidden="1"/>
    <row r="31656" hidden="1"/>
    <row r="31657" hidden="1"/>
    <row r="31658" hidden="1"/>
    <row r="31659" hidden="1"/>
    <row r="31660" hidden="1"/>
    <row r="31661" hidden="1"/>
    <row r="31662" hidden="1"/>
    <row r="31663" hidden="1"/>
    <row r="31664" hidden="1"/>
    <row r="31665" hidden="1"/>
    <row r="31666" hidden="1"/>
    <row r="31667" hidden="1"/>
    <row r="31668" hidden="1"/>
    <row r="31669" hidden="1"/>
    <row r="31670" hidden="1"/>
    <row r="31671" hidden="1"/>
    <row r="31672" hidden="1"/>
    <row r="31673" hidden="1"/>
    <row r="31674" hidden="1"/>
    <row r="31675" hidden="1"/>
    <row r="31676" hidden="1"/>
    <row r="31677" hidden="1"/>
    <row r="31678" hidden="1"/>
    <row r="31679" hidden="1"/>
    <row r="31680" hidden="1"/>
    <row r="31681" hidden="1"/>
    <row r="31682" hidden="1"/>
    <row r="31683" hidden="1"/>
    <row r="31684" hidden="1"/>
    <row r="31685" hidden="1"/>
    <row r="31686" hidden="1"/>
    <row r="31687" hidden="1"/>
    <row r="31688" hidden="1"/>
    <row r="31689" hidden="1"/>
    <row r="31690" hidden="1"/>
    <row r="31691" hidden="1"/>
    <row r="31692" hidden="1"/>
    <row r="31693" hidden="1"/>
    <row r="31694" hidden="1"/>
    <row r="31695" hidden="1"/>
    <row r="31696" hidden="1"/>
    <row r="31697" hidden="1"/>
    <row r="31698" hidden="1"/>
    <row r="31699" hidden="1"/>
    <row r="31700" hidden="1"/>
    <row r="31701" hidden="1"/>
    <row r="31702" hidden="1"/>
    <row r="31703" hidden="1"/>
    <row r="31704" hidden="1"/>
    <row r="31705" hidden="1"/>
    <row r="31706" hidden="1"/>
    <row r="31707" hidden="1"/>
    <row r="31708" hidden="1"/>
    <row r="31709" hidden="1"/>
    <row r="31710" hidden="1"/>
    <row r="31711" hidden="1"/>
    <row r="31712" hidden="1"/>
    <row r="31713" hidden="1"/>
    <row r="31714" hidden="1"/>
    <row r="31715" hidden="1"/>
    <row r="31716" hidden="1"/>
    <row r="31717" hidden="1"/>
    <row r="31718" hidden="1"/>
    <row r="31719" hidden="1"/>
    <row r="31720" hidden="1"/>
    <row r="31721" hidden="1"/>
    <row r="31722" hidden="1"/>
    <row r="31723" hidden="1"/>
    <row r="31724" hidden="1"/>
    <row r="31725" hidden="1"/>
    <row r="31726" hidden="1"/>
    <row r="31727" hidden="1"/>
    <row r="31728" hidden="1"/>
    <row r="31729" hidden="1"/>
    <row r="31730" hidden="1"/>
    <row r="31731" hidden="1"/>
    <row r="31732" hidden="1"/>
    <row r="31733" hidden="1"/>
    <row r="31734" hidden="1"/>
    <row r="31735" hidden="1"/>
    <row r="31736" hidden="1"/>
    <row r="31737" hidden="1"/>
    <row r="31738" hidden="1"/>
    <row r="31739" hidden="1"/>
    <row r="31740" hidden="1"/>
    <row r="31741" hidden="1"/>
    <row r="31742" hidden="1"/>
    <row r="31743" hidden="1"/>
    <row r="31744" hidden="1"/>
    <row r="31745" hidden="1"/>
    <row r="31746" hidden="1"/>
    <row r="31747" hidden="1"/>
    <row r="31748" hidden="1"/>
    <row r="31749" hidden="1"/>
    <row r="31750" hidden="1"/>
    <row r="31751" hidden="1"/>
    <row r="31752" hidden="1"/>
    <row r="31753" hidden="1"/>
    <row r="31754" hidden="1"/>
    <row r="31755" hidden="1"/>
    <row r="31756" hidden="1"/>
    <row r="31757" hidden="1"/>
    <row r="31758" hidden="1"/>
    <row r="31759" hidden="1"/>
    <row r="31760" hidden="1"/>
    <row r="31761" hidden="1"/>
    <row r="31762" hidden="1"/>
    <row r="31763" hidden="1"/>
    <row r="31764" hidden="1"/>
    <row r="31765" hidden="1"/>
    <row r="31766" hidden="1"/>
    <row r="31767" hidden="1"/>
    <row r="31768" hidden="1"/>
    <row r="31769" hidden="1"/>
    <row r="31770" hidden="1"/>
    <row r="31771" hidden="1"/>
    <row r="31772" hidden="1"/>
    <row r="31773" hidden="1"/>
    <row r="31774" hidden="1"/>
    <row r="31775" hidden="1"/>
    <row r="31776" hidden="1"/>
    <row r="31777" hidden="1"/>
    <row r="31778" hidden="1"/>
    <row r="31779" hidden="1"/>
    <row r="31780" hidden="1"/>
    <row r="31781" hidden="1"/>
    <row r="31782" hidden="1"/>
    <row r="31783" hidden="1"/>
    <row r="31784" hidden="1"/>
    <row r="31785" hidden="1"/>
    <row r="31786" hidden="1"/>
    <row r="31787" hidden="1"/>
    <row r="31788" hidden="1"/>
    <row r="31789" hidden="1"/>
    <row r="31790" hidden="1"/>
    <row r="31791" hidden="1"/>
    <row r="31792" hidden="1"/>
    <row r="31793" hidden="1"/>
    <row r="31794" hidden="1"/>
    <row r="31795" hidden="1"/>
    <row r="31796" hidden="1"/>
    <row r="31797" hidden="1"/>
    <row r="31798" hidden="1"/>
    <row r="31799" hidden="1"/>
    <row r="31800" hidden="1"/>
    <row r="31801" hidden="1"/>
    <row r="31802" hidden="1"/>
    <row r="31803" hidden="1"/>
    <row r="31804" hidden="1"/>
    <row r="31805" hidden="1"/>
    <row r="31806" hidden="1"/>
    <row r="31807" hidden="1"/>
    <row r="31808" hidden="1"/>
    <row r="31809" hidden="1"/>
    <row r="31810" hidden="1"/>
    <row r="31811" hidden="1"/>
    <row r="31812" hidden="1"/>
    <row r="31813" hidden="1"/>
    <row r="31814" hidden="1"/>
    <row r="31815" hidden="1"/>
    <row r="31816" hidden="1"/>
    <row r="31817" hidden="1"/>
    <row r="31818" hidden="1"/>
    <row r="31819" hidden="1"/>
    <row r="31820" hidden="1"/>
    <row r="31821" hidden="1"/>
    <row r="31822" hidden="1"/>
    <row r="31823" hidden="1"/>
    <row r="31824" hidden="1"/>
    <row r="31825" hidden="1"/>
    <row r="31826" hidden="1"/>
    <row r="31827" hidden="1"/>
    <row r="31828" hidden="1"/>
    <row r="31829" hidden="1"/>
    <row r="31830" hidden="1"/>
    <row r="31831" hidden="1"/>
    <row r="31832" hidden="1"/>
    <row r="31833" hidden="1"/>
    <row r="31834" hidden="1"/>
    <row r="31835" hidden="1"/>
    <row r="31836" hidden="1"/>
    <row r="31837" hidden="1"/>
    <row r="31838" hidden="1"/>
    <row r="31839" hidden="1"/>
    <row r="31840" hidden="1"/>
    <row r="31841" hidden="1"/>
    <row r="31842" hidden="1"/>
    <row r="31843" hidden="1"/>
    <row r="31844" hidden="1"/>
    <row r="31845" hidden="1"/>
    <row r="31846" hidden="1"/>
    <row r="31847" hidden="1"/>
    <row r="31848" hidden="1"/>
    <row r="31849" hidden="1"/>
    <row r="31850" hidden="1"/>
    <row r="31851" hidden="1"/>
    <row r="31852" hidden="1"/>
    <row r="31853" hidden="1"/>
    <row r="31854" hidden="1"/>
    <row r="31855" hidden="1"/>
    <row r="31856" hidden="1"/>
    <row r="31857" hidden="1"/>
    <row r="31858" hidden="1"/>
    <row r="31859" hidden="1"/>
    <row r="31860" hidden="1"/>
    <row r="31861" hidden="1"/>
    <row r="31862" hidden="1"/>
    <row r="31863" hidden="1"/>
    <row r="31864" hidden="1"/>
    <row r="31865" hidden="1"/>
    <row r="31866" hidden="1"/>
    <row r="31867" hidden="1"/>
    <row r="31868" hidden="1"/>
    <row r="31869" hidden="1"/>
    <row r="31870" hidden="1"/>
    <row r="31871" hidden="1"/>
    <row r="31872" hidden="1"/>
    <row r="31873" hidden="1"/>
    <row r="31874" hidden="1"/>
    <row r="31875" hidden="1"/>
    <row r="31876" hidden="1"/>
    <row r="31877" hidden="1"/>
    <row r="31878" hidden="1"/>
    <row r="31879" hidden="1"/>
    <row r="31880" hidden="1"/>
    <row r="31881" hidden="1"/>
    <row r="31882" hidden="1"/>
    <row r="31883" hidden="1"/>
    <row r="31884" hidden="1"/>
    <row r="31885" hidden="1"/>
    <row r="31886" hidden="1"/>
    <row r="31887" hidden="1"/>
    <row r="31888" hidden="1"/>
    <row r="31889" hidden="1"/>
    <row r="31890" hidden="1"/>
    <row r="31891" hidden="1"/>
    <row r="31892" hidden="1"/>
    <row r="31893" hidden="1"/>
    <row r="31894" hidden="1"/>
    <row r="31895" hidden="1"/>
    <row r="31896" hidden="1"/>
    <row r="31897" hidden="1"/>
    <row r="31898" hidden="1"/>
    <row r="31899" hidden="1"/>
    <row r="31900" hidden="1"/>
    <row r="31901" hidden="1"/>
    <row r="31902" hidden="1"/>
    <row r="31903" hidden="1"/>
    <row r="31904" hidden="1"/>
    <row r="31905" hidden="1"/>
    <row r="31906" hidden="1"/>
    <row r="31907" hidden="1"/>
    <row r="31908" hidden="1"/>
    <row r="31909" hidden="1"/>
    <row r="31910" hidden="1"/>
    <row r="31911" hidden="1"/>
    <row r="31912" hidden="1"/>
    <row r="31913" hidden="1"/>
    <row r="31914" hidden="1"/>
    <row r="31915" hidden="1"/>
    <row r="31916" hidden="1"/>
    <row r="31917" hidden="1"/>
    <row r="31918" hidden="1"/>
    <row r="31919" hidden="1"/>
    <row r="31920" hidden="1"/>
    <row r="31921" hidden="1"/>
    <row r="31922" hidden="1"/>
    <row r="31923" hidden="1"/>
    <row r="31924" hidden="1"/>
    <row r="31925" hidden="1"/>
    <row r="31926" hidden="1"/>
    <row r="31927" hidden="1"/>
    <row r="31928" hidden="1"/>
    <row r="31929" hidden="1"/>
    <row r="31930" hidden="1"/>
    <row r="31931" hidden="1"/>
    <row r="31932" hidden="1"/>
    <row r="31933" hidden="1"/>
    <row r="31934" hidden="1"/>
    <row r="31935" hidden="1"/>
    <row r="31936" hidden="1"/>
    <row r="31937" hidden="1"/>
    <row r="31938" hidden="1"/>
    <row r="31939" hidden="1"/>
    <row r="31940" hidden="1"/>
    <row r="31941" hidden="1"/>
    <row r="31942" hidden="1"/>
    <row r="31943" hidden="1"/>
    <row r="31944" hidden="1"/>
    <row r="31945" hidden="1"/>
    <row r="31946" hidden="1"/>
    <row r="31947" hidden="1"/>
    <row r="31948" hidden="1"/>
    <row r="31949" hidden="1"/>
    <row r="31950" hidden="1"/>
    <row r="31951" hidden="1"/>
    <row r="31952" hidden="1"/>
    <row r="31953" hidden="1"/>
    <row r="31954" hidden="1"/>
    <row r="31955" hidden="1"/>
    <row r="31956" hidden="1"/>
    <row r="31957" hidden="1"/>
    <row r="31958" hidden="1"/>
    <row r="31959" hidden="1"/>
    <row r="31960" hidden="1"/>
    <row r="31961" hidden="1"/>
    <row r="31962" hidden="1"/>
    <row r="31963" hidden="1"/>
    <row r="31964" hidden="1"/>
    <row r="31965" hidden="1"/>
    <row r="31966" hidden="1"/>
    <row r="31967" hidden="1"/>
    <row r="31968" hidden="1"/>
    <row r="31969" hidden="1"/>
    <row r="31970" hidden="1"/>
    <row r="31971" hidden="1"/>
    <row r="31972" hidden="1"/>
    <row r="31973" hidden="1"/>
    <row r="31974" hidden="1"/>
    <row r="31975" hidden="1"/>
    <row r="31976" hidden="1"/>
    <row r="31977" hidden="1"/>
    <row r="31978" hidden="1"/>
    <row r="31979" hidden="1"/>
    <row r="31980" hidden="1"/>
    <row r="31981" hidden="1"/>
    <row r="31982" hidden="1"/>
    <row r="31983" hidden="1"/>
    <row r="31984" hidden="1"/>
    <row r="31985" hidden="1"/>
    <row r="31986" hidden="1"/>
    <row r="31987" hidden="1"/>
    <row r="31988" hidden="1"/>
    <row r="31989" hidden="1"/>
    <row r="31990" hidden="1"/>
    <row r="31991" hidden="1"/>
    <row r="31992" hidden="1"/>
    <row r="31993" hidden="1"/>
    <row r="31994" hidden="1"/>
    <row r="31995" hidden="1"/>
    <row r="31996" hidden="1"/>
    <row r="31997" hidden="1"/>
    <row r="31998" hidden="1"/>
    <row r="31999" hidden="1"/>
    <row r="32000" hidden="1"/>
    <row r="32001" hidden="1"/>
    <row r="32002" hidden="1"/>
    <row r="32003" hidden="1"/>
    <row r="32004" hidden="1"/>
    <row r="32005" hidden="1"/>
    <row r="32006" hidden="1"/>
    <row r="32007" hidden="1"/>
    <row r="32008" hidden="1"/>
    <row r="32009" hidden="1"/>
    <row r="32010" hidden="1"/>
    <row r="32011" hidden="1"/>
    <row r="32012" hidden="1"/>
    <row r="32013" hidden="1"/>
    <row r="32014" hidden="1"/>
    <row r="32015" hidden="1"/>
    <row r="32016" hidden="1"/>
    <row r="32017" hidden="1"/>
    <row r="32018" hidden="1"/>
    <row r="32019" hidden="1"/>
    <row r="32020" hidden="1"/>
    <row r="32021" hidden="1"/>
    <row r="32022" hidden="1"/>
    <row r="32023" hidden="1"/>
    <row r="32024" hidden="1"/>
    <row r="32025" hidden="1"/>
    <row r="32026" hidden="1"/>
    <row r="32027" hidden="1"/>
    <row r="32028" hidden="1"/>
    <row r="32029" hidden="1"/>
    <row r="32030" hidden="1"/>
    <row r="32031" hidden="1"/>
    <row r="32032" hidden="1"/>
    <row r="32033" hidden="1"/>
    <row r="32034" hidden="1"/>
    <row r="32035" hidden="1"/>
    <row r="32036" hidden="1"/>
    <row r="32037" hidden="1"/>
    <row r="32038" hidden="1"/>
    <row r="32039" hidden="1"/>
    <row r="32040" hidden="1"/>
    <row r="32041" hidden="1"/>
    <row r="32042" hidden="1"/>
    <row r="32043" hidden="1"/>
    <row r="32044" hidden="1"/>
    <row r="32045" hidden="1"/>
    <row r="32046" hidden="1"/>
    <row r="32047" hidden="1"/>
    <row r="32048" hidden="1"/>
    <row r="32049" hidden="1"/>
    <row r="32050" hidden="1"/>
    <row r="32051" hidden="1"/>
    <row r="32052" hidden="1"/>
    <row r="32053" hidden="1"/>
    <row r="32054" hidden="1"/>
    <row r="32055" hidden="1"/>
    <row r="32056" hidden="1"/>
    <row r="32057" hidden="1"/>
    <row r="32058" hidden="1"/>
    <row r="32059" hidden="1"/>
    <row r="32060" hidden="1"/>
    <row r="32061" hidden="1"/>
    <row r="32062" hidden="1"/>
    <row r="32063" hidden="1"/>
    <row r="32064" hidden="1"/>
    <row r="32065" hidden="1"/>
    <row r="32066" hidden="1"/>
    <row r="32067" hidden="1"/>
    <row r="32068" hidden="1"/>
    <row r="32069" hidden="1"/>
    <row r="32070" hidden="1"/>
    <row r="32071" hidden="1"/>
    <row r="32072" hidden="1"/>
    <row r="32073" hidden="1"/>
    <row r="32074" hidden="1"/>
    <row r="32075" hidden="1"/>
    <row r="32076" hidden="1"/>
    <row r="32077" hidden="1"/>
    <row r="32078" hidden="1"/>
    <row r="32079" hidden="1"/>
    <row r="32080" hidden="1"/>
    <row r="32081" hidden="1"/>
    <row r="32082" hidden="1"/>
    <row r="32083" hidden="1"/>
    <row r="32084" hidden="1"/>
    <row r="32085" hidden="1"/>
    <row r="32086" hidden="1"/>
    <row r="32087" hidden="1"/>
    <row r="32088" hidden="1"/>
    <row r="32089" hidden="1"/>
    <row r="32090" hidden="1"/>
    <row r="32091" hidden="1"/>
    <row r="32092" hidden="1"/>
    <row r="32093" hidden="1"/>
    <row r="32094" hidden="1"/>
    <row r="32095" hidden="1"/>
    <row r="32096" hidden="1"/>
    <row r="32097" hidden="1"/>
    <row r="32098" hidden="1"/>
    <row r="32099" hidden="1"/>
    <row r="32100" hidden="1"/>
    <row r="32101" hidden="1"/>
    <row r="32102" hidden="1"/>
    <row r="32103" hidden="1"/>
    <row r="32104" hidden="1"/>
    <row r="32105" hidden="1"/>
    <row r="32106" hidden="1"/>
    <row r="32107" hidden="1"/>
    <row r="32108" hidden="1"/>
    <row r="32109" hidden="1"/>
    <row r="32110" hidden="1"/>
    <row r="32111" hidden="1"/>
    <row r="32112" hidden="1"/>
    <row r="32113" hidden="1"/>
    <row r="32114" hidden="1"/>
    <row r="32115" hidden="1"/>
    <row r="32116" hidden="1"/>
    <row r="32117" hidden="1"/>
    <row r="32118" hidden="1"/>
    <row r="32119" hidden="1"/>
    <row r="32120" hidden="1"/>
    <row r="32121" hidden="1"/>
    <row r="32122" hidden="1"/>
    <row r="32123" hidden="1"/>
    <row r="32124" hidden="1"/>
    <row r="32125" hidden="1"/>
    <row r="32126" hidden="1"/>
    <row r="32127" hidden="1"/>
    <row r="32128" hidden="1"/>
    <row r="32129" hidden="1"/>
    <row r="32130" hidden="1"/>
    <row r="32131" hidden="1"/>
    <row r="32132" hidden="1"/>
    <row r="32133" hidden="1"/>
    <row r="32134" hidden="1"/>
    <row r="32135" hidden="1"/>
    <row r="32136" hidden="1"/>
    <row r="32137" hidden="1"/>
    <row r="32138" hidden="1"/>
    <row r="32139" hidden="1"/>
    <row r="32140" hidden="1"/>
    <row r="32141" hidden="1"/>
    <row r="32142" hidden="1"/>
    <row r="32143" hidden="1"/>
    <row r="32144" hidden="1"/>
    <row r="32145" hidden="1"/>
    <row r="32146" hidden="1"/>
    <row r="32147" hidden="1"/>
    <row r="32148" hidden="1"/>
    <row r="32149" hidden="1"/>
    <row r="32150" hidden="1"/>
    <row r="32151" hidden="1"/>
    <row r="32152" hidden="1"/>
    <row r="32153" hidden="1"/>
    <row r="32154" hidden="1"/>
    <row r="32155" hidden="1"/>
    <row r="32156" hidden="1"/>
    <row r="32157" hidden="1"/>
    <row r="32158" hidden="1"/>
    <row r="32159" hidden="1"/>
    <row r="32160" hidden="1"/>
    <row r="32161" hidden="1"/>
    <row r="32162" hidden="1"/>
    <row r="32163" hidden="1"/>
    <row r="32164" hidden="1"/>
    <row r="32165" hidden="1"/>
    <row r="32166" hidden="1"/>
    <row r="32167" hidden="1"/>
    <row r="32168" hidden="1"/>
    <row r="32169" hidden="1"/>
    <row r="32170" hidden="1"/>
    <row r="32171" hidden="1"/>
    <row r="32172" hidden="1"/>
    <row r="32173" hidden="1"/>
    <row r="32174" hidden="1"/>
    <row r="32175" hidden="1"/>
    <row r="32176" hidden="1"/>
    <row r="32177" hidden="1"/>
    <row r="32178" hidden="1"/>
    <row r="32179" hidden="1"/>
    <row r="32180" hidden="1"/>
    <row r="32181" hidden="1"/>
    <row r="32182" hidden="1"/>
    <row r="32183" hidden="1"/>
    <row r="32184" hidden="1"/>
    <row r="32185" hidden="1"/>
    <row r="32186" hidden="1"/>
    <row r="32187" hidden="1"/>
    <row r="32188" hidden="1"/>
    <row r="32189" hidden="1"/>
    <row r="32190" hidden="1"/>
    <row r="32191" hidden="1"/>
    <row r="32192" hidden="1"/>
    <row r="32193" hidden="1"/>
    <row r="32194" hidden="1"/>
    <row r="32195" hidden="1"/>
    <row r="32196" hidden="1"/>
    <row r="32197" hidden="1"/>
    <row r="32198" hidden="1"/>
    <row r="32199" hidden="1"/>
    <row r="32200" hidden="1"/>
    <row r="32201" hidden="1"/>
    <row r="32202" hidden="1"/>
    <row r="32203" hidden="1"/>
    <row r="32204" hidden="1"/>
    <row r="32205" hidden="1"/>
    <row r="32206" hidden="1"/>
    <row r="32207" hidden="1"/>
    <row r="32208" hidden="1"/>
    <row r="32209" hidden="1"/>
    <row r="32210" hidden="1"/>
    <row r="32211" hidden="1"/>
    <row r="32212" hidden="1"/>
    <row r="32213" hidden="1"/>
    <row r="32214" hidden="1"/>
    <row r="32215" hidden="1"/>
    <row r="32216" hidden="1"/>
    <row r="32217" hidden="1"/>
    <row r="32218" hidden="1"/>
    <row r="32219" hidden="1"/>
    <row r="32220" hidden="1"/>
    <row r="32221" hidden="1"/>
    <row r="32222" hidden="1"/>
    <row r="32223" hidden="1"/>
    <row r="32224" hidden="1"/>
    <row r="32225" hidden="1"/>
    <row r="32226" hidden="1"/>
    <row r="32227" hidden="1"/>
    <row r="32228" hidden="1"/>
    <row r="32229" hidden="1"/>
    <row r="32230" hidden="1"/>
    <row r="32231" hidden="1"/>
    <row r="32232" hidden="1"/>
    <row r="32233" hidden="1"/>
    <row r="32234" hidden="1"/>
    <row r="32235" hidden="1"/>
    <row r="32236" hidden="1"/>
    <row r="32237" hidden="1"/>
    <row r="32238" hidden="1"/>
    <row r="32239" hidden="1"/>
    <row r="32240" hidden="1"/>
    <row r="32241" hidden="1"/>
    <row r="32242" hidden="1"/>
    <row r="32243" hidden="1"/>
    <row r="32244" hidden="1"/>
    <row r="32245" hidden="1"/>
    <row r="32246" hidden="1"/>
    <row r="32247" hidden="1"/>
    <row r="32248" hidden="1"/>
    <row r="32249" hidden="1"/>
    <row r="32250" hidden="1"/>
    <row r="32251" hidden="1"/>
    <row r="32252" hidden="1"/>
    <row r="32253" hidden="1"/>
    <row r="32254" hidden="1"/>
    <row r="32255" hidden="1"/>
    <row r="32256" hidden="1"/>
    <row r="32257" hidden="1"/>
    <row r="32258" hidden="1"/>
    <row r="32259" hidden="1"/>
    <row r="32260" hidden="1"/>
    <row r="32261" hidden="1"/>
    <row r="32262" hidden="1"/>
    <row r="32263" hidden="1"/>
    <row r="32264" hidden="1"/>
    <row r="32265" hidden="1"/>
    <row r="32266" hidden="1"/>
    <row r="32267" hidden="1"/>
    <row r="32268" hidden="1"/>
    <row r="32269" hidden="1"/>
    <row r="32270" hidden="1"/>
    <row r="32271" hidden="1"/>
    <row r="32272" hidden="1"/>
    <row r="32273" hidden="1"/>
    <row r="32274" hidden="1"/>
    <row r="32275" hidden="1"/>
    <row r="32276" hidden="1"/>
    <row r="32277" hidden="1"/>
    <row r="32278" hidden="1"/>
    <row r="32279" hidden="1"/>
    <row r="32280" hidden="1"/>
    <row r="32281" hidden="1"/>
    <row r="32282" hidden="1"/>
    <row r="32283" hidden="1"/>
    <row r="32284" hidden="1"/>
    <row r="32285" hidden="1"/>
    <row r="32286" hidden="1"/>
    <row r="32287" hidden="1"/>
    <row r="32288" hidden="1"/>
    <row r="32289" hidden="1"/>
    <row r="32290" hidden="1"/>
    <row r="32291" hidden="1"/>
    <row r="32292" hidden="1"/>
    <row r="32293" hidden="1"/>
    <row r="32294" hidden="1"/>
    <row r="32295" hidden="1"/>
    <row r="32296" hidden="1"/>
    <row r="32297" hidden="1"/>
    <row r="32298" hidden="1"/>
    <row r="32299" hidden="1"/>
    <row r="32300" hidden="1"/>
    <row r="32301" hidden="1"/>
    <row r="32302" hidden="1"/>
    <row r="32303" hidden="1"/>
    <row r="32304" hidden="1"/>
    <row r="32305" hidden="1"/>
    <row r="32306" hidden="1"/>
    <row r="32307" hidden="1"/>
    <row r="32308" hidden="1"/>
    <row r="32309" hidden="1"/>
    <row r="32310" hidden="1"/>
    <row r="32311" hidden="1"/>
    <row r="32312" hidden="1"/>
    <row r="32313" hidden="1"/>
    <row r="32314" hidden="1"/>
    <row r="32315" hidden="1"/>
    <row r="32316" hidden="1"/>
    <row r="32317" hidden="1"/>
    <row r="32318" hidden="1"/>
    <row r="32319" hidden="1"/>
    <row r="32320" hidden="1"/>
    <row r="32321" hidden="1"/>
    <row r="32322" hidden="1"/>
    <row r="32323" hidden="1"/>
    <row r="32324" hidden="1"/>
    <row r="32325" hidden="1"/>
    <row r="32326" hidden="1"/>
    <row r="32327" hidden="1"/>
    <row r="32328" hidden="1"/>
    <row r="32329" hidden="1"/>
    <row r="32330" hidden="1"/>
    <row r="32331" hidden="1"/>
    <row r="32332" hidden="1"/>
    <row r="32333" hidden="1"/>
    <row r="32334" hidden="1"/>
    <row r="32335" hidden="1"/>
    <row r="32336" hidden="1"/>
    <row r="32337" hidden="1"/>
    <row r="32338" hidden="1"/>
    <row r="32339" hidden="1"/>
    <row r="32340" hidden="1"/>
    <row r="32341" hidden="1"/>
    <row r="32342" hidden="1"/>
    <row r="32343" hidden="1"/>
    <row r="32344" hidden="1"/>
    <row r="32345" hidden="1"/>
    <row r="32346" hidden="1"/>
    <row r="32347" hidden="1"/>
    <row r="32348" hidden="1"/>
    <row r="32349" hidden="1"/>
    <row r="32350" hidden="1"/>
    <row r="32351" hidden="1"/>
    <row r="32352" hidden="1"/>
    <row r="32353" hidden="1"/>
    <row r="32354" hidden="1"/>
    <row r="32355" hidden="1"/>
    <row r="32356" hidden="1"/>
    <row r="32357" hidden="1"/>
    <row r="32358" hidden="1"/>
    <row r="32359" hidden="1"/>
    <row r="32360" hidden="1"/>
    <row r="32361" hidden="1"/>
    <row r="32362" hidden="1"/>
    <row r="32363" hidden="1"/>
    <row r="32364" hidden="1"/>
    <row r="32365" hidden="1"/>
    <row r="32366" hidden="1"/>
    <row r="32367" hidden="1"/>
    <row r="32368" hidden="1"/>
    <row r="32369" hidden="1"/>
    <row r="32370" hidden="1"/>
    <row r="32371" hidden="1"/>
    <row r="32372" hidden="1"/>
    <row r="32373" hidden="1"/>
    <row r="32374" hidden="1"/>
    <row r="32375" hidden="1"/>
    <row r="32376" hidden="1"/>
    <row r="32377" hidden="1"/>
    <row r="32378" hidden="1"/>
    <row r="32379" hidden="1"/>
    <row r="32380" hidden="1"/>
    <row r="32381" hidden="1"/>
    <row r="32382" hidden="1"/>
    <row r="32383" hidden="1"/>
    <row r="32384" hidden="1"/>
    <row r="32385" hidden="1"/>
    <row r="32386" hidden="1"/>
    <row r="32387" hidden="1"/>
    <row r="32388" hidden="1"/>
    <row r="32389" hidden="1"/>
    <row r="32390" hidden="1"/>
    <row r="32391" hidden="1"/>
    <row r="32392" hidden="1"/>
    <row r="32393" hidden="1"/>
    <row r="32394" hidden="1"/>
    <row r="32395" hidden="1"/>
    <row r="32396" hidden="1"/>
    <row r="32397" hidden="1"/>
    <row r="32398" hidden="1"/>
    <row r="32399" hidden="1"/>
    <row r="32400" hidden="1"/>
    <row r="32401" hidden="1"/>
    <row r="32402" hidden="1"/>
    <row r="32403" hidden="1"/>
    <row r="32404" hidden="1"/>
    <row r="32405" hidden="1"/>
    <row r="32406" hidden="1"/>
    <row r="32407" hidden="1"/>
    <row r="32408" hidden="1"/>
    <row r="32409" hidden="1"/>
    <row r="32410" hidden="1"/>
    <row r="32411" hidden="1"/>
    <row r="32412" hidden="1"/>
    <row r="32413" hidden="1"/>
    <row r="32414" hidden="1"/>
    <row r="32415" hidden="1"/>
    <row r="32416" hidden="1"/>
    <row r="32417" hidden="1"/>
    <row r="32418" hidden="1"/>
    <row r="32419" hidden="1"/>
    <row r="32420" hidden="1"/>
    <row r="32421" hidden="1"/>
    <row r="32422" hidden="1"/>
    <row r="32423" hidden="1"/>
    <row r="32424" hidden="1"/>
    <row r="32425" hidden="1"/>
    <row r="32426" hidden="1"/>
    <row r="32427" hidden="1"/>
    <row r="32428" hidden="1"/>
    <row r="32429" hidden="1"/>
    <row r="32430" hidden="1"/>
    <row r="32431" hidden="1"/>
    <row r="32432" hidden="1"/>
    <row r="32433" hidden="1"/>
    <row r="32434" hidden="1"/>
    <row r="32435" hidden="1"/>
    <row r="32436" hidden="1"/>
    <row r="32437" hidden="1"/>
    <row r="32438" hidden="1"/>
    <row r="32439" hidden="1"/>
    <row r="32440" hidden="1"/>
    <row r="32441" hidden="1"/>
    <row r="32442" hidden="1"/>
    <row r="32443" hidden="1"/>
    <row r="32444" hidden="1"/>
    <row r="32445" hidden="1"/>
    <row r="32446" hidden="1"/>
    <row r="32447" hidden="1"/>
    <row r="32448" hidden="1"/>
    <row r="32449" hidden="1"/>
    <row r="32450" hidden="1"/>
    <row r="32451" hidden="1"/>
    <row r="32452" hidden="1"/>
    <row r="32453" hidden="1"/>
    <row r="32454" hidden="1"/>
    <row r="32455" hidden="1"/>
    <row r="32456" hidden="1"/>
    <row r="32457" hidden="1"/>
    <row r="32458" hidden="1"/>
    <row r="32459" hidden="1"/>
    <row r="32460" hidden="1"/>
    <row r="32461" hidden="1"/>
    <row r="32462" hidden="1"/>
    <row r="32463" hidden="1"/>
    <row r="32464" hidden="1"/>
    <row r="32465" hidden="1"/>
    <row r="32466" hidden="1"/>
    <row r="32467" hidden="1"/>
    <row r="32468" hidden="1"/>
    <row r="32469" hidden="1"/>
    <row r="32470" hidden="1"/>
    <row r="32471" hidden="1"/>
    <row r="32472" hidden="1"/>
    <row r="32473" hidden="1"/>
    <row r="32474" hidden="1"/>
    <row r="32475" hidden="1"/>
    <row r="32476" hidden="1"/>
    <row r="32477" hidden="1"/>
    <row r="32478" hidden="1"/>
    <row r="32479" hidden="1"/>
    <row r="32480" hidden="1"/>
    <row r="32481" hidden="1"/>
    <row r="32482" hidden="1"/>
    <row r="32483" hidden="1"/>
    <row r="32484" hidden="1"/>
    <row r="32485" hidden="1"/>
    <row r="32486" hidden="1"/>
    <row r="32487" hidden="1"/>
    <row r="32488" hidden="1"/>
    <row r="32489" hidden="1"/>
    <row r="32490" hidden="1"/>
    <row r="32491" hidden="1"/>
    <row r="32492" hidden="1"/>
    <row r="32493" hidden="1"/>
    <row r="32494" hidden="1"/>
    <row r="32495" hidden="1"/>
    <row r="32496" hidden="1"/>
    <row r="32497" hidden="1"/>
    <row r="32498" hidden="1"/>
    <row r="32499" hidden="1"/>
    <row r="32500" hidden="1"/>
    <row r="32501" hidden="1"/>
    <row r="32502" hidden="1"/>
    <row r="32503" hidden="1"/>
    <row r="32504" hidden="1"/>
    <row r="32505" hidden="1"/>
    <row r="32506" hidden="1"/>
    <row r="32507" hidden="1"/>
    <row r="32508" hidden="1"/>
    <row r="32509" hidden="1"/>
    <row r="32510" hidden="1"/>
    <row r="32511" hidden="1"/>
    <row r="32512" hidden="1"/>
    <row r="32513" hidden="1"/>
    <row r="32514" hidden="1"/>
    <row r="32515" hidden="1"/>
    <row r="32516" hidden="1"/>
    <row r="32517" hidden="1"/>
    <row r="32518" hidden="1"/>
    <row r="32519" hidden="1"/>
    <row r="32520" hidden="1"/>
    <row r="32521" hidden="1"/>
    <row r="32522" hidden="1"/>
    <row r="32523" hidden="1"/>
    <row r="32524" hidden="1"/>
    <row r="32525" hidden="1"/>
    <row r="32526" hidden="1"/>
    <row r="32527" hidden="1"/>
    <row r="32528" hidden="1"/>
    <row r="32529" hidden="1"/>
    <row r="32530" hidden="1"/>
    <row r="32531" hidden="1"/>
    <row r="32532" hidden="1"/>
    <row r="32533" hidden="1"/>
    <row r="32534" hidden="1"/>
    <row r="32535" hidden="1"/>
    <row r="32536" hidden="1"/>
    <row r="32537" hidden="1"/>
    <row r="32538" hidden="1"/>
    <row r="32539" hidden="1"/>
    <row r="32540" hidden="1"/>
    <row r="32541" hidden="1"/>
    <row r="32542" hidden="1"/>
    <row r="32543" hidden="1"/>
    <row r="32544" hidden="1"/>
    <row r="32545" hidden="1"/>
    <row r="32546" hidden="1"/>
    <row r="32547" hidden="1"/>
    <row r="32548" hidden="1"/>
    <row r="32549" hidden="1"/>
    <row r="32550" hidden="1"/>
    <row r="32551" hidden="1"/>
    <row r="32552" hidden="1"/>
    <row r="32553" hidden="1"/>
    <row r="32554" hidden="1"/>
    <row r="32555" hidden="1"/>
    <row r="32556" hidden="1"/>
    <row r="32557" hidden="1"/>
    <row r="32558" hidden="1"/>
    <row r="32559" hidden="1"/>
    <row r="32560" hidden="1"/>
    <row r="32561" hidden="1"/>
    <row r="32562" hidden="1"/>
    <row r="32563" hidden="1"/>
    <row r="32564" hidden="1"/>
    <row r="32565" hidden="1"/>
    <row r="32566" hidden="1"/>
    <row r="32567" hidden="1"/>
    <row r="32568" hidden="1"/>
    <row r="32569" hidden="1"/>
    <row r="32570" hidden="1"/>
    <row r="32571" hidden="1"/>
    <row r="32572" hidden="1"/>
    <row r="32573" hidden="1"/>
    <row r="32574" hidden="1"/>
    <row r="32575" hidden="1"/>
    <row r="32576" hidden="1"/>
    <row r="32577" hidden="1"/>
    <row r="32578" hidden="1"/>
    <row r="32579" hidden="1"/>
    <row r="32580" hidden="1"/>
    <row r="32581" hidden="1"/>
    <row r="32582" hidden="1"/>
    <row r="32583" hidden="1"/>
    <row r="32584" hidden="1"/>
    <row r="32585" hidden="1"/>
    <row r="32586" hidden="1"/>
    <row r="32587" hidden="1"/>
    <row r="32588" hidden="1"/>
    <row r="32589" hidden="1"/>
    <row r="32590" hidden="1"/>
    <row r="32591" hidden="1"/>
    <row r="32592" hidden="1"/>
    <row r="32593" hidden="1"/>
    <row r="32594" hidden="1"/>
    <row r="32595" hidden="1"/>
    <row r="32596" hidden="1"/>
    <row r="32597" hidden="1"/>
    <row r="32598" hidden="1"/>
    <row r="32599" hidden="1"/>
    <row r="32600" hidden="1"/>
    <row r="32601" hidden="1"/>
    <row r="32602" hidden="1"/>
    <row r="32603" hidden="1"/>
    <row r="32604" hidden="1"/>
    <row r="32605" hidden="1"/>
    <row r="32606" hidden="1"/>
    <row r="32607" hidden="1"/>
    <row r="32608" hidden="1"/>
    <row r="32609" hidden="1"/>
    <row r="32610" hidden="1"/>
    <row r="32611" hidden="1"/>
    <row r="32612" hidden="1"/>
    <row r="32613" hidden="1"/>
    <row r="32614" hidden="1"/>
    <row r="32615" hidden="1"/>
    <row r="32616" hidden="1"/>
    <row r="32617" hidden="1"/>
    <row r="32618" hidden="1"/>
    <row r="32619" hidden="1"/>
    <row r="32620" hidden="1"/>
    <row r="32621" hidden="1"/>
    <row r="32622" hidden="1"/>
    <row r="32623" hidden="1"/>
    <row r="32624" hidden="1"/>
    <row r="32625" hidden="1"/>
    <row r="32626" hidden="1"/>
    <row r="32627" hidden="1"/>
    <row r="32628" hidden="1"/>
    <row r="32629" hidden="1"/>
    <row r="32630" hidden="1"/>
    <row r="32631" hidden="1"/>
    <row r="32632" hidden="1"/>
    <row r="32633" hidden="1"/>
    <row r="32634" hidden="1"/>
    <row r="32635" hidden="1"/>
    <row r="32636" hidden="1"/>
    <row r="32637" hidden="1"/>
    <row r="32638" hidden="1"/>
    <row r="32639" hidden="1"/>
    <row r="32640" hidden="1"/>
    <row r="32641" hidden="1"/>
    <row r="32642" hidden="1"/>
    <row r="32643" hidden="1"/>
    <row r="32644" hidden="1"/>
    <row r="32645" hidden="1"/>
    <row r="32646" hidden="1"/>
    <row r="32647" hidden="1"/>
    <row r="32648" hidden="1"/>
    <row r="32649" hidden="1"/>
    <row r="32650" hidden="1"/>
    <row r="32651" hidden="1"/>
    <row r="32652" hidden="1"/>
    <row r="32653" hidden="1"/>
    <row r="32654" hidden="1"/>
    <row r="32655" hidden="1"/>
    <row r="32656" hidden="1"/>
    <row r="32657" hidden="1"/>
    <row r="32658" hidden="1"/>
    <row r="32659" hidden="1"/>
    <row r="32660" hidden="1"/>
    <row r="32661" hidden="1"/>
    <row r="32662" hidden="1"/>
    <row r="32663" hidden="1"/>
    <row r="32664" hidden="1"/>
    <row r="32665" hidden="1"/>
    <row r="32666" hidden="1"/>
    <row r="32667" hidden="1"/>
    <row r="32668" hidden="1"/>
    <row r="32669" hidden="1"/>
    <row r="32670" hidden="1"/>
    <row r="32671" hidden="1"/>
    <row r="32672" hidden="1"/>
    <row r="32673" hidden="1"/>
    <row r="32674" hidden="1"/>
    <row r="32675" hidden="1"/>
    <row r="32676" hidden="1"/>
    <row r="32677" hidden="1"/>
    <row r="32678" hidden="1"/>
    <row r="32679" hidden="1"/>
    <row r="32680" hidden="1"/>
    <row r="32681" hidden="1"/>
    <row r="32682" hidden="1"/>
    <row r="32683" hidden="1"/>
    <row r="32684" hidden="1"/>
    <row r="32685" hidden="1"/>
    <row r="32686" hidden="1"/>
    <row r="32687" hidden="1"/>
    <row r="32688" hidden="1"/>
    <row r="32689" hidden="1"/>
    <row r="32690" hidden="1"/>
    <row r="32691" hidden="1"/>
    <row r="32692" hidden="1"/>
    <row r="32693" hidden="1"/>
    <row r="32694" hidden="1"/>
    <row r="32695" hidden="1"/>
    <row r="32696" hidden="1"/>
    <row r="32697" hidden="1"/>
    <row r="32698" hidden="1"/>
    <row r="32699" hidden="1"/>
    <row r="32700" hidden="1"/>
    <row r="32701" hidden="1"/>
    <row r="32702" hidden="1"/>
    <row r="32703" hidden="1"/>
    <row r="32704" hidden="1"/>
    <row r="32705" hidden="1"/>
    <row r="32706" hidden="1"/>
    <row r="32707" hidden="1"/>
    <row r="32708" hidden="1"/>
    <row r="32709" hidden="1"/>
    <row r="32710" hidden="1"/>
    <row r="32711" hidden="1"/>
    <row r="32712" hidden="1"/>
    <row r="32713" hidden="1"/>
    <row r="32714" hidden="1"/>
    <row r="32715" hidden="1"/>
    <row r="32716" hidden="1"/>
    <row r="32717" hidden="1"/>
    <row r="32718" hidden="1"/>
    <row r="32719" hidden="1"/>
    <row r="32720" hidden="1"/>
    <row r="32721" hidden="1"/>
    <row r="32722" hidden="1"/>
    <row r="32723" hidden="1"/>
    <row r="32724" hidden="1"/>
    <row r="32725" hidden="1"/>
    <row r="32726" hidden="1"/>
    <row r="32727" hidden="1"/>
    <row r="32728" hidden="1"/>
    <row r="32729" hidden="1"/>
    <row r="32730" hidden="1"/>
    <row r="32731" hidden="1"/>
    <row r="32732" hidden="1"/>
    <row r="32733" hidden="1"/>
    <row r="32734" hidden="1"/>
    <row r="32735" hidden="1"/>
    <row r="32736" hidden="1"/>
    <row r="32737" hidden="1"/>
    <row r="32738" hidden="1"/>
    <row r="32739" hidden="1"/>
    <row r="32740" hidden="1"/>
    <row r="32741" hidden="1"/>
    <row r="32742" hidden="1"/>
    <row r="32743" hidden="1"/>
    <row r="32744" hidden="1"/>
    <row r="32745" hidden="1"/>
    <row r="32746" hidden="1"/>
    <row r="32747" hidden="1"/>
    <row r="32748" hidden="1"/>
    <row r="32749" hidden="1"/>
    <row r="32750" hidden="1"/>
    <row r="32751" hidden="1"/>
    <row r="32752" hidden="1"/>
    <row r="32753" hidden="1"/>
    <row r="32754" hidden="1"/>
    <row r="32755" hidden="1"/>
    <row r="32756" hidden="1"/>
    <row r="32757" hidden="1"/>
    <row r="32758" hidden="1"/>
    <row r="32759" hidden="1"/>
    <row r="32760" hidden="1"/>
    <row r="32761" hidden="1"/>
    <row r="32762" hidden="1"/>
    <row r="32763" hidden="1"/>
    <row r="32764" hidden="1"/>
    <row r="32765" hidden="1"/>
    <row r="32766" hidden="1"/>
    <row r="32767" hidden="1"/>
    <row r="32768" hidden="1"/>
    <row r="32769" hidden="1"/>
    <row r="32770" hidden="1"/>
    <row r="32771" hidden="1"/>
    <row r="32772" hidden="1"/>
    <row r="32773" hidden="1"/>
    <row r="32774" hidden="1"/>
    <row r="32775" hidden="1"/>
    <row r="32776" hidden="1"/>
    <row r="32777" hidden="1"/>
    <row r="32778" hidden="1"/>
    <row r="32779" hidden="1"/>
    <row r="32780" hidden="1"/>
    <row r="32781" hidden="1"/>
    <row r="32782" hidden="1"/>
    <row r="32783" hidden="1"/>
    <row r="32784" hidden="1"/>
    <row r="32785" hidden="1"/>
    <row r="32786" hidden="1"/>
    <row r="32787" hidden="1"/>
    <row r="32788" hidden="1"/>
    <row r="32789" hidden="1"/>
    <row r="32790" hidden="1"/>
    <row r="32791" hidden="1"/>
    <row r="32792" hidden="1"/>
    <row r="32793" hidden="1"/>
    <row r="32794" hidden="1"/>
    <row r="32795" hidden="1"/>
    <row r="32796" hidden="1"/>
    <row r="32797" hidden="1"/>
    <row r="32798" hidden="1"/>
    <row r="32799" hidden="1"/>
    <row r="32800" hidden="1"/>
    <row r="32801" hidden="1"/>
    <row r="32802" hidden="1"/>
    <row r="32803" hidden="1"/>
    <row r="32804" hidden="1"/>
    <row r="32805" hidden="1"/>
    <row r="32806" hidden="1"/>
    <row r="32807" hidden="1"/>
    <row r="32808" hidden="1"/>
    <row r="32809" hidden="1"/>
    <row r="32810" hidden="1"/>
    <row r="32811" hidden="1"/>
    <row r="32812" hidden="1"/>
    <row r="32813" hidden="1"/>
    <row r="32814" hidden="1"/>
    <row r="32815" hidden="1"/>
    <row r="32816" hidden="1"/>
    <row r="32817" hidden="1"/>
    <row r="32818" hidden="1"/>
    <row r="32819" hidden="1"/>
    <row r="32820" hidden="1"/>
    <row r="32821" hidden="1"/>
    <row r="32822" hidden="1"/>
    <row r="32823" hidden="1"/>
    <row r="32824" hidden="1"/>
    <row r="32825" hidden="1"/>
    <row r="32826" hidden="1"/>
    <row r="32827" hidden="1"/>
    <row r="32828" hidden="1"/>
    <row r="32829" hidden="1"/>
    <row r="32830" hidden="1"/>
    <row r="32831" hidden="1"/>
    <row r="32832" hidden="1"/>
    <row r="32833" hidden="1"/>
    <row r="32834" hidden="1"/>
    <row r="32835" hidden="1"/>
    <row r="32836" hidden="1"/>
    <row r="32837" hidden="1"/>
    <row r="32838" hidden="1"/>
    <row r="32839" hidden="1"/>
    <row r="32840" hidden="1"/>
    <row r="32841" hidden="1"/>
    <row r="32842" hidden="1"/>
    <row r="32843" hidden="1"/>
    <row r="32844" hidden="1"/>
    <row r="32845" hidden="1"/>
    <row r="32846" hidden="1"/>
    <row r="32847" hidden="1"/>
    <row r="32848" hidden="1"/>
    <row r="32849" hidden="1"/>
    <row r="32850" hidden="1"/>
    <row r="32851" hidden="1"/>
    <row r="32852" hidden="1"/>
    <row r="32853" hidden="1"/>
    <row r="32854" hidden="1"/>
    <row r="32855" hidden="1"/>
    <row r="32856" hidden="1"/>
    <row r="32857" hidden="1"/>
    <row r="32858" hidden="1"/>
    <row r="32859" hidden="1"/>
    <row r="32860" hidden="1"/>
    <row r="32861" hidden="1"/>
    <row r="32862" hidden="1"/>
    <row r="32863" hidden="1"/>
    <row r="32864" hidden="1"/>
    <row r="32865" hidden="1"/>
    <row r="32866" hidden="1"/>
    <row r="32867" hidden="1"/>
    <row r="32868" hidden="1"/>
    <row r="32869" hidden="1"/>
    <row r="32870" hidden="1"/>
    <row r="32871" hidden="1"/>
    <row r="32872" hidden="1"/>
    <row r="32873" hidden="1"/>
    <row r="32874" hidden="1"/>
    <row r="32875" hidden="1"/>
    <row r="32876" hidden="1"/>
    <row r="32877" hidden="1"/>
    <row r="32878" hidden="1"/>
    <row r="32879" hidden="1"/>
    <row r="32880" hidden="1"/>
    <row r="32881" hidden="1"/>
    <row r="32882" hidden="1"/>
    <row r="32883" hidden="1"/>
    <row r="32884" hidden="1"/>
    <row r="32885" hidden="1"/>
    <row r="32886" hidden="1"/>
    <row r="32887" hidden="1"/>
    <row r="32888" hidden="1"/>
    <row r="32889" hidden="1"/>
    <row r="32890" hidden="1"/>
    <row r="32891" hidden="1"/>
    <row r="32892" hidden="1"/>
    <row r="32893" hidden="1"/>
    <row r="32894" hidden="1"/>
    <row r="32895" hidden="1"/>
    <row r="32896" hidden="1"/>
    <row r="32897" hidden="1"/>
    <row r="32898" hidden="1"/>
    <row r="32899" hidden="1"/>
    <row r="32900" hidden="1"/>
    <row r="32901" hidden="1"/>
    <row r="32902" hidden="1"/>
    <row r="32903" hidden="1"/>
    <row r="32904" hidden="1"/>
    <row r="32905" hidden="1"/>
    <row r="32906" hidden="1"/>
    <row r="32907" hidden="1"/>
    <row r="32908" hidden="1"/>
    <row r="32909" hidden="1"/>
    <row r="32910" hidden="1"/>
    <row r="32911" hidden="1"/>
    <row r="32912" hidden="1"/>
    <row r="32913" hidden="1"/>
    <row r="32914" hidden="1"/>
    <row r="32915" hidden="1"/>
    <row r="32916" hidden="1"/>
    <row r="32917" hidden="1"/>
    <row r="32918" hidden="1"/>
    <row r="32919" hidden="1"/>
    <row r="32920" hidden="1"/>
    <row r="32921" hidden="1"/>
    <row r="32922" hidden="1"/>
    <row r="32923" hidden="1"/>
    <row r="32924" hidden="1"/>
    <row r="32925" hidden="1"/>
    <row r="32926" hidden="1"/>
    <row r="32927" hidden="1"/>
    <row r="32928" hidden="1"/>
    <row r="32929" hidden="1"/>
    <row r="32930" hidden="1"/>
    <row r="32931" hidden="1"/>
    <row r="32932" hidden="1"/>
    <row r="32933" hidden="1"/>
    <row r="32934" hidden="1"/>
    <row r="32935" hidden="1"/>
    <row r="32936" hidden="1"/>
    <row r="32937" hidden="1"/>
    <row r="32938" hidden="1"/>
    <row r="32939" hidden="1"/>
    <row r="32940" hidden="1"/>
    <row r="32941" hidden="1"/>
    <row r="32942" hidden="1"/>
    <row r="32943" hidden="1"/>
    <row r="32944" hidden="1"/>
    <row r="32945" hidden="1"/>
    <row r="32946" hidden="1"/>
    <row r="32947" hidden="1"/>
    <row r="32948" hidden="1"/>
    <row r="32949" hidden="1"/>
    <row r="32950" hidden="1"/>
    <row r="32951" hidden="1"/>
    <row r="32952" hidden="1"/>
    <row r="32953" hidden="1"/>
    <row r="32954" hidden="1"/>
    <row r="32955" hidden="1"/>
    <row r="32956" hidden="1"/>
    <row r="32957" hidden="1"/>
    <row r="32958" hidden="1"/>
    <row r="32959" hidden="1"/>
    <row r="32960" hidden="1"/>
    <row r="32961" hidden="1"/>
    <row r="32962" hidden="1"/>
    <row r="32963" hidden="1"/>
    <row r="32964" hidden="1"/>
    <row r="32965" hidden="1"/>
    <row r="32966" hidden="1"/>
    <row r="32967" hidden="1"/>
    <row r="32968" hidden="1"/>
    <row r="32969" hidden="1"/>
    <row r="32970" hidden="1"/>
    <row r="32971" hidden="1"/>
    <row r="32972" hidden="1"/>
    <row r="32973" hidden="1"/>
    <row r="32974" hidden="1"/>
    <row r="32975" hidden="1"/>
    <row r="32976" hidden="1"/>
    <row r="32977" hidden="1"/>
    <row r="32978" hidden="1"/>
    <row r="32979" hidden="1"/>
    <row r="32980" hidden="1"/>
    <row r="32981" hidden="1"/>
    <row r="32982" hidden="1"/>
    <row r="32983" hidden="1"/>
    <row r="32984" hidden="1"/>
    <row r="32985" hidden="1"/>
    <row r="32986" hidden="1"/>
    <row r="32987" hidden="1"/>
    <row r="32988" hidden="1"/>
    <row r="32989" hidden="1"/>
    <row r="32990" hidden="1"/>
    <row r="32991" hidden="1"/>
    <row r="32992" hidden="1"/>
    <row r="32993" hidden="1"/>
    <row r="32994" hidden="1"/>
    <row r="32995" hidden="1"/>
    <row r="32996" hidden="1"/>
    <row r="32997" hidden="1"/>
    <row r="32998" hidden="1"/>
    <row r="32999" hidden="1"/>
    <row r="33000" hidden="1"/>
    <row r="33001" hidden="1"/>
    <row r="33002" hidden="1"/>
    <row r="33003" hidden="1"/>
    <row r="33004" hidden="1"/>
    <row r="33005" hidden="1"/>
    <row r="33006" hidden="1"/>
    <row r="33007" hidden="1"/>
    <row r="33008" hidden="1"/>
    <row r="33009" hidden="1"/>
    <row r="33010" hidden="1"/>
    <row r="33011" hidden="1"/>
    <row r="33012" hidden="1"/>
    <row r="33013" hidden="1"/>
    <row r="33014" hidden="1"/>
    <row r="33015" hidden="1"/>
    <row r="33016" hidden="1"/>
    <row r="33017" hidden="1"/>
    <row r="33018" hidden="1"/>
    <row r="33019" hidden="1"/>
    <row r="33020" hidden="1"/>
    <row r="33021" hidden="1"/>
    <row r="33022" hidden="1"/>
    <row r="33023" hidden="1"/>
    <row r="33024" hidden="1"/>
    <row r="33025" hidden="1"/>
    <row r="33026" hidden="1"/>
    <row r="33027" hidden="1"/>
    <row r="33028" hidden="1"/>
    <row r="33029" hidden="1"/>
    <row r="33030" hidden="1"/>
    <row r="33031" hidden="1"/>
    <row r="33032" hidden="1"/>
    <row r="33033" hidden="1"/>
    <row r="33034" hidden="1"/>
    <row r="33035" hidden="1"/>
    <row r="33036" hidden="1"/>
    <row r="33037" hidden="1"/>
    <row r="33038" hidden="1"/>
    <row r="33039" hidden="1"/>
    <row r="33040" hidden="1"/>
    <row r="33041" hidden="1"/>
    <row r="33042" hidden="1"/>
    <row r="33043" hidden="1"/>
    <row r="33044" hidden="1"/>
    <row r="33045" hidden="1"/>
    <row r="33046" hidden="1"/>
    <row r="33047" hidden="1"/>
    <row r="33048" hidden="1"/>
    <row r="33049" hidden="1"/>
    <row r="33050" hidden="1"/>
    <row r="33051" hidden="1"/>
    <row r="33052" hidden="1"/>
    <row r="33053" hidden="1"/>
    <row r="33054" hidden="1"/>
    <row r="33055" hidden="1"/>
    <row r="33056" hidden="1"/>
    <row r="33057" hidden="1"/>
    <row r="33058" hidden="1"/>
    <row r="33059" hidden="1"/>
    <row r="33060" hidden="1"/>
    <row r="33061" hidden="1"/>
    <row r="33062" hidden="1"/>
    <row r="33063" hidden="1"/>
    <row r="33064" hidden="1"/>
    <row r="33065" hidden="1"/>
    <row r="33066" hidden="1"/>
    <row r="33067" hidden="1"/>
    <row r="33068" hidden="1"/>
    <row r="33069" hidden="1"/>
    <row r="33070" hidden="1"/>
    <row r="33071" hidden="1"/>
    <row r="33072" hidden="1"/>
    <row r="33073" hidden="1"/>
    <row r="33074" hidden="1"/>
    <row r="33075" hidden="1"/>
    <row r="33076" hidden="1"/>
    <row r="33077" hidden="1"/>
    <row r="33078" hidden="1"/>
    <row r="33079" hidden="1"/>
    <row r="33080" hidden="1"/>
    <row r="33081" hidden="1"/>
    <row r="33082" hidden="1"/>
    <row r="33083" hidden="1"/>
    <row r="33084" hidden="1"/>
    <row r="33085" hidden="1"/>
    <row r="33086" hidden="1"/>
    <row r="33087" hidden="1"/>
    <row r="33088" hidden="1"/>
    <row r="33089" hidden="1"/>
    <row r="33090" hidden="1"/>
    <row r="33091" hidden="1"/>
    <row r="33092" hidden="1"/>
    <row r="33093" hidden="1"/>
    <row r="33094" hidden="1"/>
    <row r="33095" hidden="1"/>
    <row r="33096" hidden="1"/>
    <row r="33097" hidden="1"/>
    <row r="33098" hidden="1"/>
    <row r="33099" hidden="1"/>
    <row r="33100" hidden="1"/>
    <row r="33101" hidden="1"/>
    <row r="33102" hidden="1"/>
    <row r="33103" hidden="1"/>
    <row r="33104" hidden="1"/>
    <row r="33105" hidden="1"/>
    <row r="33106" hidden="1"/>
    <row r="33107" hidden="1"/>
    <row r="33108" hidden="1"/>
    <row r="33109" hidden="1"/>
    <row r="33110" hidden="1"/>
    <row r="33111" hidden="1"/>
    <row r="33112" hidden="1"/>
    <row r="33113" hidden="1"/>
    <row r="33114" hidden="1"/>
    <row r="33115" hidden="1"/>
    <row r="33116" hidden="1"/>
    <row r="33117" hidden="1"/>
    <row r="33118" hidden="1"/>
    <row r="33119" hidden="1"/>
    <row r="33120" hidden="1"/>
    <row r="33121" hidden="1"/>
    <row r="33122" hidden="1"/>
    <row r="33123" hidden="1"/>
    <row r="33124" hidden="1"/>
    <row r="33125" hidden="1"/>
    <row r="33126" hidden="1"/>
    <row r="33127" hidden="1"/>
    <row r="33128" hidden="1"/>
    <row r="33129" hidden="1"/>
    <row r="33130" hidden="1"/>
    <row r="33131" hidden="1"/>
    <row r="33132" hidden="1"/>
    <row r="33133" hidden="1"/>
    <row r="33134" hidden="1"/>
    <row r="33135" hidden="1"/>
    <row r="33136" hidden="1"/>
    <row r="33137" hidden="1"/>
    <row r="33138" hidden="1"/>
    <row r="33139" hidden="1"/>
    <row r="33140" hidden="1"/>
    <row r="33141" hidden="1"/>
    <row r="33142" hidden="1"/>
    <row r="33143" hidden="1"/>
    <row r="33144" hidden="1"/>
    <row r="33145" hidden="1"/>
    <row r="33146" hidden="1"/>
    <row r="33147" hidden="1"/>
    <row r="33148" hidden="1"/>
    <row r="33149" hidden="1"/>
    <row r="33150" hidden="1"/>
    <row r="33151" hidden="1"/>
    <row r="33152" hidden="1"/>
    <row r="33153" hidden="1"/>
    <row r="33154" hidden="1"/>
    <row r="33155" hidden="1"/>
    <row r="33156" hidden="1"/>
    <row r="33157" hidden="1"/>
    <row r="33158" hidden="1"/>
    <row r="33159" hidden="1"/>
    <row r="33160" hidden="1"/>
    <row r="33161" hidden="1"/>
    <row r="33162" hidden="1"/>
    <row r="33163" hidden="1"/>
    <row r="33164" hidden="1"/>
    <row r="33165" hidden="1"/>
    <row r="33166" hidden="1"/>
    <row r="33167" hidden="1"/>
    <row r="33168" hidden="1"/>
    <row r="33169" hidden="1"/>
    <row r="33170" hidden="1"/>
    <row r="33171" hidden="1"/>
    <row r="33172" hidden="1"/>
    <row r="33173" hidden="1"/>
    <row r="33174" hidden="1"/>
    <row r="33175" hidden="1"/>
    <row r="33176" hidden="1"/>
    <row r="33177" hidden="1"/>
    <row r="33178" hidden="1"/>
    <row r="33179" hidden="1"/>
    <row r="33180" hidden="1"/>
    <row r="33181" hidden="1"/>
    <row r="33182" hidden="1"/>
    <row r="33183" hidden="1"/>
    <row r="33184" hidden="1"/>
    <row r="33185" hidden="1"/>
    <row r="33186" hidden="1"/>
    <row r="33187" hidden="1"/>
    <row r="33188" hidden="1"/>
    <row r="33189" hidden="1"/>
    <row r="33190" hidden="1"/>
    <row r="33191" hidden="1"/>
    <row r="33192" hidden="1"/>
    <row r="33193" hidden="1"/>
    <row r="33194" hidden="1"/>
    <row r="33195" hidden="1"/>
    <row r="33196" hidden="1"/>
    <row r="33197" hidden="1"/>
    <row r="33198" hidden="1"/>
    <row r="33199" hidden="1"/>
    <row r="33200" hidden="1"/>
    <row r="33201" hidden="1"/>
    <row r="33202" hidden="1"/>
    <row r="33203" hidden="1"/>
    <row r="33204" hidden="1"/>
    <row r="33205" hidden="1"/>
    <row r="33206" hidden="1"/>
    <row r="33207" hidden="1"/>
    <row r="33208" hidden="1"/>
    <row r="33209" hidden="1"/>
    <row r="33210" hidden="1"/>
    <row r="33211" hidden="1"/>
    <row r="33212" hidden="1"/>
    <row r="33213" hidden="1"/>
    <row r="33214" hidden="1"/>
    <row r="33215" hidden="1"/>
    <row r="33216" hidden="1"/>
    <row r="33217" hidden="1"/>
    <row r="33218" hidden="1"/>
    <row r="33219" hidden="1"/>
    <row r="33220" hidden="1"/>
    <row r="33221" hidden="1"/>
    <row r="33222" hidden="1"/>
    <row r="33223" hidden="1"/>
    <row r="33224" hidden="1"/>
    <row r="33225" hidden="1"/>
    <row r="33226" hidden="1"/>
    <row r="33227" hidden="1"/>
    <row r="33228" hidden="1"/>
    <row r="33229" hidden="1"/>
    <row r="33230" hidden="1"/>
    <row r="33231" hidden="1"/>
    <row r="33232" hidden="1"/>
    <row r="33233" hidden="1"/>
    <row r="33234" hidden="1"/>
    <row r="33235" hidden="1"/>
    <row r="33236" hidden="1"/>
    <row r="33237" hidden="1"/>
    <row r="33238" hidden="1"/>
    <row r="33239" hidden="1"/>
    <row r="33240" hidden="1"/>
    <row r="33241" hidden="1"/>
    <row r="33242" hidden="1"/>
    <row r="33243" hidden="1"/>
    <row r="33244" hidden="1"/>
    <row r="33245" hidden="1"/>
    <row r="33246" hidden="1"/>
    <row r="33247" hidden="1"/>
    <row r="33248" hidden="1"/>
    <row r="33249" hidden="1"/>
    <row r="33250" hidden="1"/>
    <row r="33251" hidden="1"/>
    <row r="33252" hidden="1"/>
    <row r="33253" hidden="1"/>
    <row r="33254" hidden="1"/>
    <row r="33255" hidden="1"/>
    <row r="33256" hidden="1"/>
    <row r="33257" hidden="1"/>
    <row r="33258" hidden="1"/>
    <row r="33259" hidden="1"/>
    <row r="33260" hidden="1"/>
    <row r="33261" hidden="1"/>
    <row r="33262" hidden="1"/>
    <row r="33263" hidden="1"/>
    <row r="33264" hidden="1"/>
    <row r="33265" hidden="1"/>
    <row r="33266" hidden="1"/>
    <row r="33267" hidden="1"/>
    <row r="33268" hidden="1"/>
    <row r="33269" hidden="1"/>
    <row r="33270" hidden="1"/>
    <row r="33271" hidden="1"/>
    <row r="33272" hidden="1"/>
    <row r="33273" hidden="1"/>
    <row r="33274" hidden="1"/>
    <row r="33275" hidden="1"/>
    <row r="33276" hidden="1"/>
    <row r="33277" hidden="1"/>
    <row r="33278" hidden="1"/>
    <row r="33279" hidden="1"/>
    <row r="33280" hidden="1"/>
    <row r="33281" hidden="1"/>
    <row r="33282" hidden="1"/>
    <row r="33283" hidden="1"/>
    <row r="33284" hidden="1"/>
    <row r="33285" hidden="1"/>
    <row r="33286" hidden="1"/>
    <row r="33287" hidden="1"/>
    <row r="33288" hidden="1"/>
    <row r="33289" hidden="1"/>
    <row r="33290" hidden="1"/>
    <row r="33291" hidden="1"/>
    <row r="33292" hidden="1"/>
    <row r="33293" hidden="1"/>
    <row r="33294" hidden="1"/>
    <row r="33295" hidden="1"/>
    <row r="33296" hidden="1"/>
    <row r="33297" hidden="1"/>
    <row r="33298" hidden="1"/>
    <row r="33299" hidden="1"/>
    <row r="33300" hidden="1"/>
    <row r="33301" hidden="1"/>
    <row r="33302" hidden="1"/>
    <row r="33303" hidden="1"/>
    <row r="33304" hidden="1"/>
    <row r="33305" hidden="1"/>
    <row r="33306" hidden="1"/>
    <row r="33307" hidden="1"/>
    <row r="33308" hidden="1"/>
    <row r="33309" hidden="1"/>
    <row r="33310" hidden="1"/>
    <row r="33311" hidden="1"/>
    <row r="33312" hidden="1"/>
    <row r="33313" hidden="1"/>
    <row r="33314" hidden="1"/>
    <row r="33315" hidden="1"/>
    <row r="33316" hidden="1"/>
    <row r="33317" hidden="1"/>
    <row r="33318" hidden="1"/>
    <row r="33319" hidden="1"/>
    <row r="33320" hidden="1"/>
    <row r="33321" hidden="1"/>
    <row r="33322" hidden="1"/>
    <row r="33323" hidden="1"/>
    <row r="33324" hidden="1"/>
    <row r="33325" hidden="1"/>
    <row r="33326" hidden="1"/>
    <row r="33327" hidden="1"/>
    <row r="33328" hidden="1"/>
    <row r="33329" hidden="1"/>
    <row r="33330" hidden="1"/>
    <row r="33331" hidden="1"/>
    <row r="33332" hidden="1"/>
    <row r="33333" hidden="1"/>
    <row r="33334" hidden="1"/>
    <row r="33335" hidden="1"/>
    <row r="33336" hidden="1"/>
    <row r="33337" hidden="1"/>
    <row r="33338" hidden="1"/>
    <row r="33339" hidden="1"/>
    <row r="33340" hidden="1"/>
    <row r="33341" hidden="1"/>
    <row r="33342" hidden="1"/>
    <row r="33343" hidden="1"/>
    <row r="33344" hidden="1"/>
    <row r="33345" hidden="1"/>
    <row r="33346" hidden="1"/>
    <row r="33347" hidden="1"/>
    <row r="33348" hidden="1"/>
    <row r="33349" hidden="1"/>
    <row r="33350" hidden="1"/>
    <row r="33351" hidden="1"/>
    <row r="33352" hidden="1"/>
    <row r="33353" hidden="1"/>
    <row r="33354" hidden="1"/>
    <row r="33355" hidden="1"/>
    <row r="33356" hidden="1"/>
    <row r="33357" hidden="1"/>
    <row r="33358" hidden="1"/>
    <row r="33359" hidden="1"/>
    <row r="33360" hidden="1"/>
    <row r="33361" hidden="1"/>
    <row r="33362" hidden="1"/>
    <row r="33363" hidden="1"/>
    <row r="33364" hidden="1"/>
    <row r="33365" hidden="1"/>
    <row r="33366" hidden="1"/>
    <row r="33367" hidden="1"/>
    <row r="33368" hidden="1"/>
    <row r="33369" hidden="1"/>
    <row r="33370" hidden="1"/>
    <row r="33371" hidden="1"/>
    <row r="33372" hidden="1"/>
    <row r="33373" hidden="1"/>
    <row r="33374" hidden="1"/>
    <row r="33375" hidden="1"/>
    <row r="33376" hidden="1"/>
    <row r="33377" hidden="1"/>
    <row r="33378" hidden="1"/>
    <row r="33379" hidden="1"/>
    <row r="33380" hidden="1"/>
    <row r="33381" hidden="1"/>
    <row r="33382" hidden="1"/>
    <row r="33383" hidden="1"/>
    <row r="33384" hidden="1"/>
    <row r="33385" hidden="1"/>
    <row r="33386" hidden="1"/>
    <row r="33387" hidden="1"/>
    <row r="33388" hidden="1"/>
    <row r="33389" hidden="1"/>
    <row r="33390" hidden="1"/>
    <row r="33391" hidden="1"/>
    <row r="33392" hidden="1"/>
    <row r="33393" hidden="1"/>
    <row r="33394" hidden="1"/>
    <row r="33395" hidden="1"/>
    <row r="33396" hidden="1"/>
    <row r="33397" hidden="1"/>
    <row r="33398" hidden="1"/>
    <row r="33399" hidden="1"/>
    <row r="33400" hidden="1"/>
    <row r="33401" hidden="1"/>
    <row r="33402" hidden="1"/>
    <row r="33403" hidden="1"/>
    <row r="33404" hidden="1"/>
    <row r="33405" hidden="1"/>
    <row r="33406" hidden="1"/>
    <row r="33407" hidden="1"/>
    <row r="33408" hidden="1"/>
    <row r="33409" hidden="1"/>
    <row r="33410" hidden="1"/>
    <row r="33411" hidden="1"/>
    <row r="33412" hidden="1"/>
    <row r="33413" hidden="1"/>
    <row r="33414" hidden="1"/>
    <row r="33415" hidden="1"/>
    <row r="33416" hidden="1"/>
    <row r="33417" hidden="1"/>
    <row r="33418" hidden="1"/>
    <row r="33419" hidden="1"/>
    <row r="33420" hidden="1"/>
    <row r="33421" hidden="1"/>
    <row r="33422" hidden="1"/>
    <row r="33423" hidden="1"/>
    <row r="33424" hidden="1"/>
    <row r="33425" hidden="1"/>
    <row r="33426" hidden="1"/>
    <row r="33427" hidden="1"/>
    <row r="33428" hidden="1"/>
    <row r="33429" hidden="1"/>
    <row r="33430" hidden="1"/>
    <row r="33431" hidden="1"/>
    <row r="33432" hidden="1"/>
    <row r="33433" hidden="1"/>
    <row r="33434" hidden="1"/>
    <row r="33435" hidden="1"/>
    <row r="33436" hidden="1"/>
    <row r="33437" hidden="1"/>
    <row r="33438" hidden="1"/>
    <row r="33439" hidden="1"/>
    <row r="33440" hidden="1"/>
    <row r="33441" hidden="1"/>
    <row r="33442" hidden="1"/>
    <row r="33443" hidden="1"/>
    <row r="33444" hidden="1"/>
    <row r="33445" hidden="1"/>
    <row r="33446" hidden="1"/>
    <row r="33447" hidden="1"/>
    <row r="33448" hidden="1"/>
    <row r="33449" hidden="1"/>
    <row r="33450" hidden="1"/>
    <row r="33451" hidden="1"/>
    <row r="33452" hidden="1"/>
    <row r="33453" hidden="1"/>
    <row r="33454" hidden="1"/>
    <row r="33455" hidden="1"/>
    <row r="33456" hidden="1"/>
    <row r="33457" hidden="1"/>
    <row r="33458" hidden="1"/>
    <row r="33459" hidden="1"/>
    <row r="33460" hidden="1"/>
    <row r="33461" hidden="1"/>
    <row r="33462" hidden="1"/>
    <row r="33463" hidden="1"/>
    <row r="33464" hidden="1"/>
    <row r="33465" hidden="1"/>
    <row r="33466" hidden="1"/>
    <row r="33467" hidden="1"/>
    <row r="33468" hidden="1"/>
    <row r="33469" hidden="1"/>
    <row r="33470" hidden="1"/>
    <row r="33471" hidden="1"/>
    <row r="33472" hidden="1"/>
    <row r="33473" hidden="1"/>
    <row r="33474" hidden="1"/>
    <row r="33475" hidden="1"/>
    <row r="33476" hidden="1"/>
    <row r="33477" hidden="1"/>
    <row r="33478" hidden="1"/>
    <row r="33479" hidden="1"/>
    <row r="33480" hidden="1"/>
    <row r="33481" hidden="1"/>
    <row r="33482" hidden="1"/>
    <row r="33483" hidden="1"/>
    <row r="33484" hidden="1"/>
    <row r="33485" hidden="1"/>
    <row r="33486" hidden="1"/>
    <row r="33487" hidden="1"/>
    <row r="33488" hidden="1"/>
    <row r="33489" hidden="1"/>
    <row r="33490" hidden="1"/>
    <row r="33491" hidden="1"/>
    <row r="33492" hidden="1"/>
    <row r="33493" hidden="1"/>
    <row r="33494" hidden="1"/>
    <row r="33495" hidden="1"/>
    <row r="33496" hidden="1"/>
    <row r="33497" hidden="1"/>
    <row r="33498" hidden="1"/>
    <row r="33499" hidden="1"/>
    <row r="33500" hidden="1"/>
    <row r="33501" hidden="1"/>
    <row r="33502" hidden="1"/>
    <row r="33503" hidden="1"/>
    <row r="33504" hidden="1"/>
    <row r="33505" hidden="1"/>
    <row r="33506" hidden="1"/>
    <row r="33507" hidden="1"/>
    <row r="33508" hidden="1"/>
    <row r="33509" hidden="1"/>
    <row r="33510" hidden="1"/>
    <row r="33511" hidden="1"/>
    <row r="33512" hidden="1"/>
    <row r="33513" hidden="1"/>
    <row r="33514" hidden="1"/>
    <row r="33515" hidden="1"/>
    <row r="33516" hidden="1"/>
    <row r="33517" hidden="1"/>
    <row r="33518" hidden="1"/>
    <row r="33519" hidden="1"/>
    <row r="33520" hidden="1"/>
    <row r="33521" hidden="1"/>
    <row r="33522" hidden="1"/>
    <row r="33523" hidden="1"/>
    <row r="33524" hidden="1"/>
    <row r="33525" hidden="1"/>
    <row r="33526" hidden="1"/>
    <row r="33527" hidden="1"/>
    <row r="33528" hidden="1"/>
    <row r="33529" hidden="1"/>
    <row r="33530" hidden="1"/>
    <row r="33531" hidden="1"/>
    <row r="33532" hidden="1"/>
    <row r="33533" hidden="1"/>
    <row r="33534" hidden="1"/>
    <row r="33535" hidden="1"/>
    <row r="33536" hidden="1"/>
    <row r="33537" hidden="1"/>
    <row r="33538" hidden="1"/>
    <row r="33539" hidden="1"/>
    <row r="33540" hidden="1"/>
    <row r="33541" hidden="1"/>
    <row r="33542" hidden="1"/>
    <row r="33543" hidden="1"/>
    <row r="33544" hidden="1"/>
    <row r="33545" hidden="1"/>
    <row r="33546" hidden="1"/>
    <row r="33547" hidden="1"/>
    <row r="33548" hidden="1"/>
    <row r="33549" hidden="1"/>
    <row r="33550" hidden="1"/>
    <row r="33551" hidden="1"/>
    <row r="33552" hidden="1"/>
    <row r="33553" hidden="1"/>
    <row r="33554" hidden="1"/>
    <row r="33555" hidden="1"/>
    <row r="33556" hidden="1"/>
    <row r="33557" hidden="1"/>
    <row r="33558" hidden="1"/>
    <row r="33559" hidden="1"/>
    <row r="33560" hidden="1"/>
    <row r="33561" hidden="1"/>
    <row r="33562" hidden="1"/>
    <row r="33563" hidden="1"/>
    <row r="33564" hidden="1"/>
    <row r="33565" hidden="1"/>
    <row r="33566" hidden="1"/>
    <row r="33567" hidden="1"/>
    <row r="33568" hidden="1"/>
    <row r="33569" hidden="1"/>
    <row r="33570" hidden="1"/>
    <row r="33571" hidden="1"/>
    <row r="33572" hidden="1"/>
    <row r="33573" hidden="1"/>
    <row r="33574" hidden="1"/>
    <row r="33575" hidden="1"/>
    <row r="33576" hidden="1"/>
    <row r="33577" hidden="1"/>
    <row r="33578" hidden="1"/>
    <row r="33579" hidden="1"/>
    <row r="33580" hidden="1"/>
    <row r="33581" hidden="1"/>
    <row r="33582" hidden="1"/>
    <row r="33583" hidden="1"/>
    <row r="33584" hidden="1"/>
    <row r="33585" hidden="1"/>
    <row r="33586" hidden="1"/>
    <row r="33587" hidden="1"/>
    <row r="33588" hidden="1"/>
    <row r="33589" hidden="1"/>
    <row r="33590" hidden="1"/>
    <row r="33591" hidden="1"/>
    <row r="33592" hidden="1"/>
    <row r="33593" hidden="1"/>
    <row r="33594" hidden="1"/>
    <row r="33595" hidden="1"/>
    <row r="33596" hidden="1"/>
    <row r="33597" hidden="1"/>
    <row r="33598" hidden="1"/>
    <row r="33599" hidden="1"/>
    <row r="33600" hidden="1"/>
    <row r="33601" hidden="1"/>
    <row r="33602" hidden="1"/>
    <row r="33603" hidden="1"/>
    <row r="33604" hidden="1"/>
    <row r="33605" hidden="1"/>
    <row r="33606" hidden="1"/>
    <row r="33607" hidden="1"/>
    <row r="33608" hidden="1"/>
    <row r="33609" hidden="1"/>
    <row r="33610" hidden="1"/>
    <row r="33611" hidden="1"/>
    <row r="33612" hidden="1"/>
    <row r="33613" hidden="1"/>
    <row r="33614" hidden="1"/>
    <row r="33615" hidden="1"/>
    <row r="33616" hidden="1"/>
    <row r="33617" hidden="1"/>
    <row r="33618" hidden="1"/>
    <row r="33619" hidden="1"/>
    <row r="33620" hidden="1"/>
    <row r="33621" hidden="1"/>
    <row r="33622" hidden="1"/>
    <row r="33623" hidden="1"/>
    <row r="33624" hidden="1"/>
    <row r="33625" hidden="1"/>
    <row r="33626" hidden="1"/>
    <row r="33627" hidden="1"/>
    <row r="33628" hidden="1"/>
    <row r="33629" hidden="1"/>
    <row r="33630" hidden="1"/>
    <row r="33631" hidden="1"/>
    <row r="33632" hidden="1"/>
    <row r="33633" hidden="1"/>
    <row r="33634" hidden="1"/>
    <row r="33635" hidden="1"/>
    <row r="33636" hidden="1"/>
    <row r="33637" hidden="1"/>
    <row r="33638" hidden="1"/>
    <row r="33639" hidden="1"/>
    <row r="33640" hidden="1"/>
    <row r="33641" hidden="1"/>
    <row r="33642" hidden="1"/>
    <row r="33643" hidden="1"/>
    <row r="33644" hidden="1"/>
    <row r="33645" hidden="1"/>
    <row r="33646" hidden="1"/>
    <row r="33647" hidden="1"/>
    <row r="33648" hidden="1"/>
    <row r="33649" hidden="1"/>
    <row r="33650" hidden="1"/>
    <row r="33651" hidden="1"/>
    <row r="33652" hidden="1"/>
    <row r="33653" hidden="1"/>
    <row r="33654" hidden="1"/>
    <row r="33655" hidden="1"/>
    <row r="33656" hidden="1"/>
    <row r="33657" hidden="1"/>
    <row r="33658" hidden="1"/>
    <row r="33659" hidden="1"/>
    <row r="33660" hidden="1"/>
    <row r="33661" hidden="1"/>
    <row r="33662" hidden="1"/>
    <row r="33663" hidden="1"/>
    <row r="33664" hidden="1"/>
    <row r="33665" hidden="1"/>
    <row r="33666" hidden="1"/>
    <row r="33667" hidden="1"/>
    <row r="33668" hidden="1"/>
    <row r="33669" hidden="1"/>
    <row r="33670" hidden="1"/>
    <row r="33671" hidden="1"/>
    <row r="33672" hidden="1"/>
    <row r="33673" hidden="1"/>
    <row r="33674" hidden="1"/>
    <row r="33675" hidden="1"/>
    <row r="33676" hidden="1"/>
    <row r="33677" hidden="1"/>
    <row r="33678" hidden="1"/>
    <row r="33679" hidden="1"/>
    <row r="33680" hidden="1"/>
    <row r="33681" hidden="1"/>
    <row r="33682" hidden="1"/>
    <row r="33683" hidden="1"/>
    <row r="33684" hidden="1"/>
    <row r="33685" hidden="1"/>
    <row r="33686" hidden="1"/>
    <row r="33687" hidden="1"/>
    <row r="33688" hidden="1"/>
    <row r="33689" hidden="1"/>
    <row r="33690" hidden="1"/>
    <row r="33691" hidden="1"/>
    <row r="33692" hidden="1"/>
    <row r="33693" hidden="1"/>
    <row r="33694" hidden="1"/>
    <row r="33695" hidden="1"/>
    <row r="33696" hidden="1"/>
    <row r="33697" hidden="1"/>
    <row r="33698" hidden="1"/>
    <row r="33699" hidden="1"/>
    <row r="33700" hidden="1"/>
    <row r="33701" hidden="1"/>
    <row r="33702" hidden="1"/>
    <row r="33703" hidden="1"/>
    <row r="33704" hidden="1"/>
    <row r="33705" hidden="1"/>
    <row r="33706" hidden="1"/>
    <row r="33707" hidden="1"/>
    <row r="33708" hidden="1"/>
    <row r="33709" hidden="1"/>
    <row r="33710" hidden="1"/>
    <row r="33711" hidden="1"/>
    <row r="33712" hidden="1"/>
    <row r="33713" hidden="1"/>
    <row r="33714" hidden="1"/>
    <row r="33715" hidden="1"/>
    <row r="33716" hidden="1"/>
    <row r="33717" hidden="1"/>
    <row r="33718" hidden="1"/>
    <row r="33719" hidden="1"/>
    <row r="33720" hidden="1"/>
    <row r="33721" hidden="1"/>
    <row r="33722" hidden="1"/>
    <row r="33723" hidden="1"/>
    <row r="33724" hidden="1"/>
    <row r="33725" hidden="1"/>
    <row r="33726" hidden="1"/>
    <row r="33727" hidden="1"/>
    <row r="33728" hidden="1"/>
    <row r="33729" hidden="1"/>
    <row r="33730" hidden="1"/>
    <row r="33731" hidden="1"/>
    <row r="33732" hidden="1"/>
    <row r="33733" hidden="1"/>
    <row r="33734" hidden="1"/>
    <row r="33735" hidden="1"/>
    <row r="33736" hidden="1"/>
    <row r="33737" hidden="1"/>
    <row r="33738" hidden="1"/>
    <row r="33739" hidden="1"/>
    <row r="33740" hidden="1"/>
    <row r="33741" hidden="1"/>
    <row r="33742" hidden="1"/>
    <row r="33743" hidden="1"/>
    <row r="33744" hidden="1"/>
    <row r="33745" hidden="1"/>
    <row r="33746" hidden="1"/>
    <row r="33747" hidden="1"/>
    <row r="33748" hidden="1"/>
    <row r="33749" hidden="1"/>
    <row r="33750" hidden="1"/>
    <row r="33751" hidden="1"/>
    <row r="33752" hidden="1"/>
    <row r="33753" hidden="1"/>
    <row r="33754" hidden="1"/>
    <row r="33755" hidden="1"/>
    <row r="33756" hidden="1"/>
    <row r="33757" hidden="1"/>
    <row r="33758" hidden="1"/>
    <row r="33759" hidden="1"/>
    <row r="33760" hidden="1"/>
    <row r="33761" hidden="1"/>
    <row r="33762" hidden="1"/>
    <row r="33763" hidden="1"/>
    <row r="33764" hidden="1"/>
    <row r="33765" hidden="1"/>
    <row r="33766" hidden="1"/>
    <row r="33767" hidden="1"/>
    <row r="33768" hidden="1"/>
    <row r="33769" hidden="1"/>
    <row r="33770" hidden="1"/>
    <row r="33771" hidden="1"/>
    <row r="33772" hidden="1"/>
    <row r="33773" hidden="1"/>
    <row r="33774" hidden="1"/>
    <row r="33775" hidden="1"/>
    <row r="33776" hidden="1"/>
    <row r="33777" hidden="1"/>
    <row r="33778" hidden="1"/>
    <row r="33779" hidden="1"/>
    <row r="33780" hidden="1"/>
    <row r="33781" hidden="1"/>
    <row r="33782" hidden="1"/>
    <row r="33783" hidden="1"/>
    <row r="33784" hidden="1"/>
    <row r="33785" hidden="1"/>
    <row r="33786" hidden="1"/>
    <row r="33787" hidden="1"/>
    <row r="33788" hidden="1"/>
    <row r="33789" hidden="1"/>
    <row r="33790" hidden="1"/>
    <row r="33791" hidden="1"/>
    <row r="33792" hidden="1"/>
    <row r="33793" hidden="1"/>
    <row r="33794" hidden="1"/>
    <row r="33795" hidden="1"/>
    <row r="33796" hidden="1"/>
    <row r="33797" hidden="1"/>
    <row r="33798" hidden="1"/>
    <row r="33799" hidden="1"/>
    <row r="33800" hidden="1"/>
    <row r="33801" hidden="1"/>
    <row r="33802" hidden="1"/>
    <row r="33803" hidden="1"/>
    <row r="33804" hidden="1"/>
    <row r="33805" hidden="1"/>
    <row r="33806" hidden="1"/>
    <row r="33807" hidden="1"/>
    <row r="33808" hidden="1"/>
    <row r="33809" hidden="1"/>
    <row r="33810" hidden="1"/>
    <row r="33811" hidden="1"/>
    <row r="33812" hidden="1"/>
    <row r="33813" hidden="1"/>
    <row r="33814" hidden="1"/>
    <row r="33815" hidden="1"/>
    <row r="33816" hidden="1"/>
    <row r="33817" hidden="1"/>
    <row r="33818" hidden="1"/>
    <row r="33819" hidden="1"/>
    <row r="33820" hidden="1"/>
    <row r="33821" hidden="1"/>
    <row r="33822" hidden="1"/>
    <row r="33823" hidden="1"/>
    <row r="33824" hidden="1"/>
    <row r="33825" hidden="1"/>
    <row r="33826" hidden="1"/>
    <row r="33827" hidden="1"/>
    <row r="33828" hidden="1"/>
    <row r="33829" hidden="1"/>
    <row r="33830" hidden="1"/>
    <row r="33831" hidden="1"/>
    <row r="33832" hidden="1"/>
    <row r="33833" hidden="1"/>
    <row r="33834" hidden="1"/>
    <row r="33835" hidden="1"/>
    <row r="33836" hidden="1"/>
    <row r="33837" hidden="1"/>
    <row r="33838" hidden="1"/>
    <row r="33839" hidden="1"/>
    <row r="33840" hidden="1"/>
    <row r="33841" hidden="1"/>
    <row r="33842" hidden="1"/>
    <row r="33843" hidden="1"/>
    <row r="33844" hidden="1"/>
    <row r="33845" hidden="1"/>
    <row r="33846" hidden="1"/>
    <row r="33847" hidden="1"/>
    <row r="33848" hidden="1"/>
    <row r="33849" hidden="1"/>
    <row r="33850" hidden="1"/>
    <row r="33851" hidden="1"/>
    <row r="33852" hidden="1"/>
    <row r="33853" hidden="1"/>
    <row r="33854" hidden="1"/>
    <row r="33855" hidden="1"/>
    <row r="33856" hidden="1"/>
    <row r="33857" hidden="1"/>
    <row r="33858" hidden="1"/>
    <row r="33859" hidden="1"/>
    <row r="33860" hidden="1"/>
    <row r="33861" hidden="1"/>
    <row r="33862" hidden="1"/>
    <row r="33863" hidden="1"/>
    <row r="33864" hidden="1"/>
    <row r="33865" hidden="1"/>
    <row r="33866" hidden="1"/>
    <row r="33867" hidden="1"/>
    <row r="33868" hidden="1"/>
    <row r="33869" hidden="1"/>
    <row r="33870" hidden="1"/>
    <row r="33871" hidden="1"/>
    <row r="33872" hidden="1"/>
    <row r="33873" hidden="1"/>
    <row r="33874" hidden="1"/>
    <row r="33875" hidden="1"/>
    <row r="33876" hidden="1"/>
    <row r="33877" hidden="1"/>
    <row r="33878" hidden="1"/>
    <row r="33879" hidden="1"/>
    <row r="33880" hidden="1"/>
    <row r="33881" hidden="1"/>
    <row r="33882" hidden="1"/>
    <row r="33883" hidden="1"/>
    <row r="33884" hidden="1"/>
    <row r="33885" hidden="1"/>
    <row r="33886" hidden="1"/>
    <row r="33887" hidden="1"/>
    <row r="33888" hidden="1"/>
    <row r="33889" hidden="1"/>
    <row r="33890" hidden="1"/>
    <row r="33891" hidden="1"/>
    <row r="33892" hidden="1"/>
    <row r="33893" hidden="1"/>
    <row r="33894" hidden="1"/>
    <row r="33895" hidden="1"/>
    <row r="33896" hidden="1"/>
    <row r="33897" hidden="1"/>
    <row r="33898" hidden="1"/>
    <row r="33899" hidden="1"/>
    <row r="33900" hidden="1"/>
    <row r="33901" hidden="1"/>
    <row r="33902" hidden="1"/>
    <row r="33903" hidden="1"/>
    <row r="33904" hidden="1"/>
    <row r="33905" hidden="1"/>
    <row r="33906" hidden="1"/>
    <row r="33907" hidden="1"/>
    <row r="33908" hidden="1"/>
    <row r="33909" hidden="1"/>
    <row r="33910" hidden="1"/>
    <row r="33911" hidden="1"/>
    <row r="33912" hidden="1"/>
    <row r="33913" hidden="1"/>
    <row r="33914" hidden="1"/>
    <row r="33915" hidden="1"/>
    <row r="33916" hidden="1"/>
    <row r="33917" hidden="1"/>
    <row r="33918" hidden="1"/>
    <row r="33919" hidden="1"/>
    <row r="33920" hidden="1"/>
    <row r="33921" hidden="1"/>
    <row r="33922" hidden="1"/>
    <row r="33923" hidden="1"/>
    <row r="33924" hidden="1"/>
    <row r="33925" hidden="1"/>
    <row r="33926" hidden="1"/>
    <row r="33927" hidden="1"/>
    <row r="33928" hidden="1"/>
    <row r="33929" hidden="1"/>
    <row r="33930" hidden="1"/>
    <row r="33931" hidden="1"/>
    <row r="33932" hidden="1"/>
    <row r="33933" hidden="1"/>
    <row r="33934" hidden="1"/>
    <row r="33935" hidden="1"/>
    <row r="33936" hidden="1"/>
    <row r="33937" hidden="1"/>
    <row r="33938" hidden="1"/>
    <row r="33939" hidden="1"/>
    <row r="33940" hidden="1"/>
    <row r="33941" hidden="1"/>
    <row r="33942" hidden="1"/>
    <row r="33943" hidden="1"/>
    <row r="33944" hidden="1"/>
    <row r="33945" hidden="1"/>
    <row r="33946" hidden="1"/>
    <row r="33947" hidden="1"/>
    <row r="33948" hidden="1"/>
    <row r="33949" hidden="1"/>
    <row r="33950" hidden="1"/>
    <row r="33951" hidden="1"/>
    <row r="33952" hidden="1"/>
    <row r="33953" hidden="1"/>
    <row r="33954" hidden="1"/>
    <row r="33955" hidden="1"/>
    <row r="33956" hidden="1"/>
    <row r="33957" hidden="1"/>
    <row r="33958" hidden="1"/>
    <row r="33959" hidden="1"/>
    <row r="33960" hidden="1"/>
    <row r="33961" hidden="1"/>
    <row r="33962" hidden="1"/>
    <row r="33963" hidden="1"/>
    <row r="33964" hidden="1"/>
    <row r="33965" hidden="1"/>
    <row r="33966" hidden="1"/>
    <row r="33967" hidden="1"/>
    <row r="33968" hidden="1"/>
    <row r="33969" hidden="1"/>
    <row r="33970" hidden="1"/>
    <row r="33971" hidden="1"/>
    <row r="33972" hidden="1"/>
    <row r="33973" hidden="1"/>
    <row r="33974" hidden="1"/>
    <row r="33975" hidden="1"/>
    <row r="33976" hidden="1"/>
    <row r="33977" hidden="1"/>
    <row r="33978" hidden="1"/>
    <row r="33979" hidden="1"/>
    <row r="33980" hidden="1"/>
    <row r="33981" hidden="1"/>
    <row r="33982" hidden="1"/>
    <row r="33983" hidden="1"/>
    <row r="33984" hidden="1"/>
    <row r="33985" hidden="1"/>
    <row r="33986" hidden="1"/>
    <row r="33987" hidden="1"/>
    <row r="33988" hidden="1"/>
    <row r="33989" hidden="1"/>
    <row r="33990" hidden="1"/>
    <row r="33991" hidden="1"/>
    <row r="33992" hidden="1"/>
    <row r="33993" hidden="1"/>
    <row r="33994" hidden="1"/>
    <row r="33995" hidden="1"/>
    <row r="33996" hidden="1"/>
    <row r="33997" hidden="1"/>
    <row r="33998" hidden="1"/>
    <row r="33999" hidden="1"/>
    <row r="34000" hidden="1"/>
    <row r="34001" hidden="1"/>
    <row r="34002" hidden="1"/>
    <row r="34003" hidden="1"/>
    <row r="34004" hidden="1"/>
    <row r="34005" hidden="1"/>
    <row r="34006" hidden="1"/>
    <row r="34007" hidden="1"/>
    <row r="34008" hidden="1"/>
    <row r="34009" hidden="1"/>
    <row r="34010" hidden="1"/>
    <row r="34011" hidden="1"/>
    <row r="34012" hidden="1"/>
    <row r="34013" hidden="1"/>
    <row r="34014" hidden="1"/>
    <row r="34015" hidden="1"/>
    <row r="34016" hidden="1"/>
    <row r="34017" hidden="1"/>
    <row r="34018" hidden="1"/>
    <row r="34019" hidden="1"/>
    <row r="34020" hidden="1"/>
    <row r="34021" hidden="1"/>
    <row r="34022" hidden="1"/>
    <row r="34023" hidden="1"/>
    <row r="34024" hidden="1"/>
    <row r="34025" hidden="1"/>
    <row r="34026" hidden="1"/>
    <row r="34027" hidden="1"/>
    <row r="34028" hidden="1"/>
    <row r="34029" hidden="1"/>
    <row r="34030" hidden="1"/>
    <row r="34031" hidden="1"/>
    <row r="34032" hidden="1"/>
    <row r="34033" hidden="1"/>
    <row r="34034" hidden="1"/>
    <row r="34035" hidden="1"/>
    <row r="34036" hidden="1"/>
    <row r="34037" hidden="1"/>
    <row r="34038" hidden="1"/>
    <row r="34039" hidden="1"/>
    <row r="34040" hidden="1"/>
    <row r="34041" hidden="1"/>
    <row r="34042" hidden="1"/>
    <row r="34043" hidden="1"/>
    <row r="34044" hidden="1"/>
    <row r="34045" hidden="1"/>
    <row r="34046" hidden="1"/>
    <row r="34047" hidden="1"/>
    <row r="34048" hidden="1"/>
    <row r="34049" hidden="1"/>
    <row r="34050" hidden="1"/>
    <row r="34051" hidden="1"/>
    <row r="34052" hidden="1"/>
    <row r="34053" hidden="1"/>
    <row r="34054" hidden="1"/>
    <row r="34055" hidden="1"/>
    <row r="34056" hidden="1"/>
    <row r="34057" hidden="1"/>
    <row r="34058" hidden="1"/>
    <row r="34059" hidden="1"/>
    <row r="34060" hidden="1"/>
    <row r="34061" hidden="1"/>
    <row r="34062" hidden="1"/>
    <row r="34063" hidden="1"/>
    <row r="34064" hidden="1"/>
    <row r="34065" hidden="1"/>
    <row r="34066" hidden="1"/>
    <row r="34067" hidden="1"/>
    <row r="34068" hidden="1"/>
    <row r="34069" hidden="1"/>
    <row r="34070" hidden="1"/>
    <row r="34071" hidden="1"/>
    <row r="34072" hidden="1"/>
    <row r="34073" hidden="1"/>
    <row r="34074" hidden="1"/>
    <row r="34075" hidden="1"/>
    <row r="34076" hidden="1"/>
    <row r="34077" hidden="1"/>
    <row r="34078" hidden="1"/>
    <row r="34079" hidden="1"/>
    <row r="34080" hidden="1"/>
    <row r="34081" hidden="1"/>
    <row r="34082" hidden="1"/>
    <row r="34083" hidden="1"/>
    <row r="34084" hidden="1"/>
    <row r="34085" hidden="1"/>
    <row r="34086" hidden="1"/>
    <row r="34087" hidden="1"/>
    <row r="34088" hidden="1"/>
    <row r="34089" hidden="1"/>
    <row r="34090" hidden="1"/>
    <row r="34091" hidden="1"/>
    <row r="34092" hidden="1"/>
    <row r="34093" hidden="1"/>
    <row r="34094" hidden="1"/>
    <row r="34095" hidden="1"/>
    <row r="34096" hidden="1"/>
    <row r="34097" hidden="1"/>
    <row r="34098" hidden="1"/>
    <row r="34099" hidden="1"/>
    <row r="34100" hidden="1"/>
    <row r="34101" hidden="1"/>
    <row r="34102" hidden="1"/>
    <row r="34103" hidden="1"/>
    <row r="34104" hidden="1"/>
    <row r="34105" hidden="1"/>
    <row r="34106" hidden="1"/>
    <row r="34107" hidden="1"/>
    <row r="34108" hidden="1"/>
    <row r="34109" hidden="1"/>
    <row r="34110" hidden="1"/>
    <row r="34111" hidden="1"/>
    <row r="34112" hidden="1"/>
    <row r="34113" hidden="1"/>
    <row r="34114" hidden="1"/>
    <row r="34115" hidden="1"/>
    <row r="34116" hidden="1"/>
    <row r="34117" hidden="1"/>
    <row r="34118" hidden="1"/>
    <row r="34119" hidden="1"/>
    <row r="34120" hidden="1"/>
    <row r="34121" hidden="1"/>
    <row r="34122" hidden="1"/>
    <row r="34123" hidden="1"/>
    <row r="34124" hidden="1"/>
    <row r="34125" hidden="1"/>
    <row r="34126" hidden="1"/>
    <row r="34127" hidden="1"/>
    <row r="34128" hidden="1"/>
    <row r="34129" hidden="1"/>
    <row r="34130" hidden="1"/>
    <row r="34131" hidden="1"/>
    <row r="34132" hidden="1"/>
    <row r="34133" hidden="1"/>
    <row r="34134" hidden="1"/>
    <row r="34135" hidden="1"/>
    <row r="34136" hidden="1"/>
    <row r="34137" hidden="1"/>
    <row r="34138" hidden="1"/>
    <row r="34139" hidden="1"/>
    <row r="34140" hidden="1"/>
    <row r="34141" hidden="1"/>
    <row r="34142" hidden="1"/>
    <row r="34143" hidden="1"/>
    <row r="34144" hidden="1"/>
    <row r="34145" hidden="1"/>
    <row r="34146" hidden="1"/>
    <row r="34147" hidden="1"/>
    <row r="34148" hidden="1"/>
    <row r="34149" hidden="1"/>
    <row r="34150" hidden="1"/>
    <row r="34151" hidden="1"/>
    <row r="34152" hidden="1"/>
    <row r="34153" hidden="1"/>
    <row r="34154" hidden="1"/>
    <row r="34155" hidden="1"/>
    <row r="34156" hidden="1"/>
    <row r="34157" hidden="1"/>
    <row r="34158" hidden="1"/>
    <row r="34159" hidden="1"/>
    <row r="34160" hidden="1"/>
    <row r="34161" hidden="1"/>
    <row r="34162" hidden="1"/>
    <row r="34163" hidden="1"/>
    <row r="34164" hidden="1"/>
    <row r="34165" hidden="1"/>
    <row r="34166" hidden="1"/>
    <row r="34167" hidden="1"/>
    <row r="34168" hidden="1"/>
    <row r="34169" hidden="1"/>
    <row r="34170" hidden="1"/>
    <row r="34171" hidden="1"/>
    <row r="34172" hidden="1"/>
    <row r="34173" hidden="1"/>
    <row r="34174" hidden="1"/>
    <row r="34175" hidden="1"/>
    <row r="34176" hidden="1"/>
    <row r="34177" hidden="1"/>
    <row r="34178" hidden="1"/>
    <row r="34179" hidden="1"/>
    <row r="34180" hidden="1"/>
    <row r="34181" hidden="1"/>
    <row r="34182" hidden="1"/>
    <row r="34183" hidden="1"/>
    <row r="34184" hidden="1"/>
    <row r="34185" hidden="1"/>
    <row r="34186" hidden="1"/>
    <row r="34187" hidden="1"/>
    <row r="34188" hidden="1"/>
    <row r="34189" hidden="1"/>
    <row r="34190" hidden="1"/>
    <row r="34191" hidden="1"/>
    <row r="34192" hidden="1"/>
    <row r="34193" hidden="1"/>
    <row r="34194" hidden="1"/>
    <row r="34195" hidden="1"/>
    <row r="34196" hidden="1"/>
    <row r="34197" hidden="1"/>
    <row r="34198" hidden="1"/>
    <row r="34199" hidden="1"/>
    <row r="34200" hidden="1"/>
    <row r="34201" hidden="1"/>
    <row r="34202" hidden="1"/>
    <row r="34203" hidden="1"/>
    <row r="34204" hidden="1"/>
    <row r="34205" hidden="1"/>
    <row r="34206" hidden="1"/>
    <row r="34207" hidden="1"/>
    <row r="34208" hidden="1"/>
    <row r="34209" hidden="1"/>
    <row r="34210" hidden="1"/>
    <row r="34211" hidden="1"/>
    <row r="34212" hidden="1"/>
    <row r="34213" hidden="1"/>
    <row r="34214" hidden="1"/>
    <row r="34215" hidden="1"/>
    <row r="34216" hidden="1"/>
    <row r="34217" hidden="1"/>
    <row r="34218" hidden="1"/>
    <row r="34219" hidden="1"/>
    <row r="34220" hidden="1"/>
    <row r="34221" hidden="1"/>
    <row r="34222" hidden="1"/>
    <row r="34223" hidden="1"/>
    <row r="34224" hidden="1"/>
    <row r="34225" hidden="1"/>
    <row r="34226" hidden="1"/>
    <row r="34227" hidden="1"/>
    <row r="34228" hidden="1"/>
    <row r="34229" hidden="1"/>
    <row r="34230" hidden="1"/>
    <row r="34231" hidden="1"/>
    <row r="34232" hidden="1"/>
    <row r="34233" hidden="1"/>
    <row r="34234" hidden="1"/>
    <row r="34235" hidden="1"/>
    <row r="34236" hidden="1"/>
    <row r="34237" hidden="1"/>
    <row r="34238" hidden="1"/>
    <row r="34239" hidden="1"/>
    <row r="34240" hidden="1"/>
    <row r="34241" hidden="1"/>
    <row r="34242" hidden="1"/>
    <row r="34243" hidden="1"/>
    <row r="34244" hidden="1"/>
    <row r="34245" hidden="1"/>
    <row r="34246" hidden="1"/>
    <row r="34247" hidden="1"/>
    <row r="34248" hidden="1"/>
    <row r="34249" hidden="1"/>
    <row r="34250" hidden="1"/>
    <row r="34251" hidden="1"/>
    <row r="34252" hidden="1"/>
    <row r="34253" hidden="1"/>
    <row r="34254" hidden="1"/>
    <row r="34255" hidden="1"/>
    <row r="34256" hidden="1"/>
    <row r="34257" hidden="1"/>
    <row r="34258" hidden="1"/>
    <row r="34259" hidden="1"/>
    <row r="34260" hidden="1"/>
    <row r="34261" hidden="1"/>
    <row r="34262" hidden="1"/>
    <row r="34263" hidden="1"/>
    <row r="34264" hidden="1"/>
    <row r="34265" hidden="1"/>
    <row r="34266" hidden="1"/>
    <row r="34267" hidden="1"/>
    <row r="34268" hidden="1"/>
    <row r="34269" hidden="1"/>
    <row r="34270" hidden="1"/>
    <row r="34271" hidden="1"/>
    <row r="34272" hidden="1"/>
    <row r="34273" hidden="1"/>
    <row r="34274" hidden="1"/>
    <row r="34275" hidden="1"/>
    <row r="34276" hidden="1"/>
    <row r="34277" hidden="1"/>
    <row r="34278" hidden="1"/>
    <row r="34279" hidden="1"/>
    <row r="34280" hidden="1"/>
    <row r="34281" hidden="1"/>
    <row r="34282" hidden="1"/>
    <row r="34283" hidden="1"/>
    <row r="34284" hidden="1"/>
    <row r="34285" hidden="1"/>
    <row r="34286" hidden="1"/>
    <row r="34287" hidden="1"/>
    <row r="34288" hidden="1"/>
    <row r="34289" hidden="1"/>
    <row r="34290" hidden="1"/>
    <row r="34291" hidden="1"/>
    <row r="34292" hidden="1"/>
    <row r="34293" hidden="1"/>
    <row r="34294" hidden="1"/>
    <row r="34295" hidden="1"/>
    <row r="34296" hidden="1"/>
    <row r="34297" hidden="1"/>
    <row r="34298" hidden="1"/>
    <row r="34299" hidden="1"/>
    <row r="34300" hidden="1"/>
    <row r="34301" hidden="1"/>
    <row r="34302" hidden="1"/>
    <row r="34303" hidden="1"/>
    <row r="34304" hidden="1"/>
    <row r="34305" hidden="1"/>
    <row r="34306" hidden="1"/>
    <row r="34307" hidden="1"/>
    <row r="34308" hidden="1"/>
    <row r="34309" hidden="1"/>
    <row r="34310" hidden="1"/>
    <row r="34311" hidden="1"/>
    <row r="34312" hidden="1"/>
    <row r="34313" hidden="1"/>
    <row r="34314" hidden="1"/>
    <row r="34315" hidden="1"/>
    <row r="34316" hidden="1"/>
    <row r="34317" hidden="1"/>
    <row r="34318" hidden="1"/>
    <row r="34319" hidden="1"/>
    <row r="34320" hidden="1"/>
    <row r="34321" hidden="1"/>
    <row r="34322" hidden="1"/>
    <row r="34323" hidden="1"/>
    <row r="34324" hidden="1"/>
    <row r="34325" hidden="1"/>
    <row r="34326" hidden="1"/>
    <row r="34327" hidden="1"/>
    <row r="34328" hidden="1"/>
    <row r="34329" hidden="1"/>
    <row r="34330" hidden="1"/>
    <row r="34331" hidden="1"/>
    <row r="34332" hidden="1"/>
    <row r="34333" hidden="1"/>
    <row r="34334" hidden="1"/>
    <row r="34335" hidden="1"/>
    <row r="34336" hidden="1"/>
    <row r="34337" hidden="1"/>
    <row r="34338" hidden="1"/>
    <row r="34339" hidden="1"/>
    <row r="34340" hidden="1"/>
    <row r="34341" hidden="1"/>
    <row r="34342" hidden="1"/>
    <row r="34343" hidden="1"/>
    <row r="34344" hidden="1"/>
    <row r="34345" hidden="1"/>
    <row r="34346" hidden="1"/>
    <row r="34347" hidden="1"/>
    <row r="34348" hidden="1"/>
    <row r="34349" hidden="1"/>
    <row r="34350" hidden="1"/>
    <row r="34351" hidden="1"/>
    <row r="34352" hidden="1"/>
    <row r="34353" hidden="1"/>
    <row r="34354" hidden="1"/>
    <row r="34355" hidden="1"/>
    <row r="34356" hidden="1"/>
    <row r="34357" hidden="1"/>
    <row r="34358" hidden="1"/>
    <row r="34359" hidden="1"/>
    <row r="34360" hidden="1"/>
    <row r="34361" hidden="1"/>
    <row r="34362" hidden="1"/>
    <row r="34363" hidden="1"/>
    <row r="34364" hidden="1"/>
    <row r="34365" hidden="1"/>
    <row r="34366" hidden="1"/>
    <row r="34367" hidden="1"/>
    <row r="34368" hidden="1"/>
    <row r="34369" hidden="1"/>
    <row r="34370" hidden="1"/>
    <row r="34371" hidden="1"/>
    <row r="34372" hidden="1"/>
    <row r="34373" hidden="1"/>
    <row r="34374" hidden="1"/>
    <row r="34375" hidden="1"/>
    <row r="34376" hidden="1"/>
    <row r="34377" hidden="1"/>
    <row r="34378" hidden="1"/>
    <row r="34379" hidden="1"/>
    <row r="34380" hidden="1"/>
    <row r="34381" hidden="1"/>
    <row r="34382" hidden="1"/>
    <row r="34383" hidden="1"/>
    <row r="34384" hidden="1"/>
    <row r="34385" hidden="1"/>
    <row r="34386" hidden="1"/>
    <row r="34387" hidden="1"/>
    <row r="34388" hidden="1"/>
    <row r="34389" hidden="1"/>
    <row r="34390" hidden="1"/>
    <row r="34391" hidden="1"/>
    <row r="34392" hidden="1"/>
    <row r="34393" hidden="1"/>
    <row r="34394" hidden="1"/>
    <row r="34395" hidden="1"/>
    <row r="34396" hidden="1"/>
    <row r="34397" hidden="1"/>
    <row r="34398" hidden="1"/>
    <row r="34399" hidden="1"/>
    <row r="34400" hidden="1"/>
    <row r="34401" hidden="1"/>
    <row r="34402" hidden="1"/>
    <row r="34403" hidden="1"/>
    <row r="34404" hidden="1"/>
    <row r="34405" hidden="1"/>
    <row r="34406" hidden="1"/>
    <row r="34407" hidden="1"/>
    <row r="34408" hidden="1"/>
    <row r="34409" hidden="1"/>
    <row r="34410" hidden="1"/>
    <row r="34411" hidden="1"/>
    <row r="34412" hidden="1"/>
    <row r="34413" hidden="1"/>
    <row r="34414" hidden="1"/>
    <row r="34415" hidden="1"/>
    <row r="34416" hidden="1"/>
    <row r="34417" hidden="1"/>
    <row r="34418" hidden="1"/>
    <row r="34419" hidden="1"/>
    <row r="34420" hidden="1"/>
    <row r="34421" hidden="1"/>
    <row r="34422" hidden="1"/>
    <row r="34423" hidden="1"/>
    <row r="34424" hidden="1"/>
    <row r="34425" hidden="1"/>
    <row r="34426" hidden="1"/>
    <row r="34427" hidden="1"/>
    <row r="34428" hidden="1"/>
    <row r="34429" hidden="1"/>
    <row r="34430" hidden="1"/>
    <row r="34431" hidden="1"/>
    <row r="34432" hidden="1"/>
    <row r="34433" hidden="1"/>
    <row r="34434" hidden="1"/>
    <row r="34435" hidden="1"/>
    <row r="34436" hidden="1"/>
    <row r="34437" hidden="1"/>
    <row r="34438" hidden="1"/>
    <row r="34439" hidden="1"/>
    <row r="34440" hidden="1"/>
    <row r="34441" hidden="1"/>
    <row r="34442" hidden="1"/>
    <row r="34443" hidden="1"/>
    <row r="34444" hidden="1"/>
    <row r="34445" hidden="1"/>
    <row r="34446" hidden="1"/>
    <row r="34447" hidden="1"/>
    <row r="34448" hidden="1"/>
    <row r="34449" hidden="1"/>
    <row r="34450" hidden="1"/>
    <row r="34451" hidden="1"/>
    <row r="34452" hidden="1"/>
    <row r="34453" hidden="1"/>
    <row r="34454" hidden="1"/>
    <row r="34455" hidden="1"/>
    <row r="34456" hidden="1"/>
    <row r="34457" hidden="1"/>
    <row r="34458" hidden="1"/>
    <row r="34459" hidden="1"/>
    <row r="34460" hidden="1"/>
    <row r="34461" hidden="1"/>
    <row r="34462" hidden="1"/>
    <row r="34463" hidden="1"/>
    <row r="34464" hidden="1"/>
    <row r="34465" hidden="1"/>
    <row r="34466" hidden="1"/>
    <row r="34467" hidden="1"/>
    <row r="34468" hidden="1"/>
    <row r="34469" hidden="1"/>
    <row r="34470" hidden="1"/>
    <row r="34471" hidden="1"/>
    <row r="34472" hidden="1"/>
    <row r="34473" hidden="1"/>
    <row r="34474" hidden="1"/>
    <row r="34475" hidden="1"/>
    <row r="34476" hidden="1"/>
    <row r="34477" hidden="1"/>
    <row r="34478" hidden="1"/>
    <row r="34479" hidden="1"/>
    <row r="34480" hidden="1"/>
    <row r="34481" hidden="1"/>
    <row r="34482" hidden="1"/>
    <row r="34483" hidden="1"/>
    <row r="34484" hidden="1"/>
    <row r="34485" hidden="1"/>
    <row r="34486" hidden="1"/>
    <row r="34487" hidden="1"/>
    <row r="34488" hidden="1"/>
    <row r="34489" hidden="1"/>
    <row r="34490" hidden="1"/>
    <row r="34491" hidden="1"/>
    <row r="34492" hidden="1"/>
    <row r="34493" hidden="1"/>
    <row r="34494" hidden="1"/>
    <row r="34495" hidden="1"/>
    <row r="34496" hidden="1"/>
    <row r="34497" hidden="1"/>
    <row r="34498" hidden="1"/>
    <row r="34499" hidden="1"/>
    <row r="34500" hidden="1"/>
    <row r="34501" hidden="1"/>
    <row r="34502" hidden="1"/>
    <row r="34503" hidden="1"/>
    <row r="34504" hidden="1"/>
    <row r="34505" hidden="1"/>
    <row r="34506" hidden="1"/>
    <row r="34507" hidden="1"/>
    <row r="34508" hidden="1"/>
    <row r="34509" hidden="1"/>
    <row r="34510" hidden="1"/>
    <row r="34511" hidden="1"/>
    <row r="34512" hidden="1"/>
    <row r="34513" hidden="1"/>
    <row r="34514" hidden="1"/>
    <row r="34515" hidden="1"/>
    <row r="34516" hidden="1"/>
    <row r="34517" hidden="1"/>
    <row r="34518" hidden="1"/>
    <row r="34519" hidden="1"/>
    <row r="34520" hidden="1"/>
    <row r="34521" hidden="1"/>
    <row r="34522" hidden="1"/>
    <row r="34523" hidden="1"/>
    <row r="34524" hidden="1"/>
    <row r="34525" hidden="1"/>
    <row r="34526" hidden="1"/>
    <row r="34527" hidden="1"/>
    <row r="34528" hidden="1"/>
    <row r="34529" hidden="1"/>
    <row r="34530" hidden="1"/>
    <row r="34531" hidden="1"/>
    <row r="34532" hidden="1"/>
    <row r="34533" hidden="1"/>
    <row r="34534" hidden="1"/>
    <row r="34535" hidden="1"/>
    <row r="34536" hidden="1"/>
    <row r="34537" hidden="1"/>
    <row r="34538" hidden="1"/>
    <row r="34539" hidden="1"/>
    <row r="34540" hidden="1"/>
    <row r="34541" hidden="1"/>
    <row r="34542" hidden="1"/>
    <row r="34543" hidden="1"/>
    <row r="34544" hidden="1"/>
    <row r="34545" hidden="1"/>
    <row r="34546" hidden="1"/>
    <row r="34547" hidden="1"/>
    <row r="34548" hidden="1"/>
    <row r="34549" hidden="1"/>
    <row r="34550" hidden="1"/>
    <row r="34551" hidden="1"/>
    <row r="34552" hidden="1"/>
    <row r="34553" hidden="1"/>
    <row r="34554" hidden="1"/>
    <row r="34555" hidden="1"/>
    <row r="34556" hidden="1"/>
    <row r="34557" hidden="1"/>
    <row r="34558" hidden="1"/>
    <row r="34559" hidden="1"/>
    <row r="34560" hidden="1"/>
    <row r="34561" hidden="1"/>
    <row r="34562" hidden="1"/>
    <row r="34563" hidden="1"/>
    <row r="34564" hidden="1"/>
    <row r="34565" hidden="1"/>
    <row r="34566" hidden="1"/>
    <row r="34567" hidden="1"/>
    <row r="34568" hidden="1"/>
    <row r="34569" hidden="1"/>
    <row r="34570" hidden="1"/>
    <row r="34571" hidden="1"/>
    <row r="34572" hidden="1"/>
    <row r="34573" hidden="1"/>
    <row r="34574" hidden="1"/>
    <row r="34575" hidden="1"/>
    <row r="34576" hidden="1"/>
    <row r="34577" hidden="1"/>
    <row r="34578" hidden="1"/>
    <row r="34579" hidden="1"/>
    <row r="34580" hidden="1"/>
    <row r="34581" hidden="1"/>
    <row r="34582" hidden="1"/>
    <row r="34583" hidden="1"/>
    <row r="34584" hidden="1"/>
    <row r="34585" hidden="1"/>
    <row r="34586" hidden="1"/>
    <row r="34587" hidden="1"/>
    <row r="34588" hidden="1"/>
    <row r="34589" hidden="1"/>
    <row r="34590" hidden="1"/>
    <row r="34591" hidden="1"/>
    <row r="34592" hidden="1"/>
    <row r="34593" hidden="1"/>
    <row r="34594" hidden="1"/>
    <row r="34595" hidden="1"/>
    <row r="34596" hidden="1"/>
    <row r="34597" hidden="1"/>
    <row r="34598" hidden="1"/>
    <row r="34599" hidden="1"/>
    <row r="34600" hidden="1"/>
    <row r="34601" hidden="1"/>
    <row r="34602" hidden="1"/>
    <row r="34603" hidden="1"/>
    <row r="34604" hidden="1"/>
    <row r="34605" hidden="1"/>
    <row r="34606" hidden="1"/>
    <row r="34607" hidden="1"/>
    <row r="34608" hidden="1"/>
    <row r="34609" hidden="1"/>
    <row r="34610" hidden="1"/>
    <row r="34611" hidden="1"/>
    <row r="34612" hidden="1"/>
    <row r="34613" hidden="1"/>
    <row r="34614" hidden="1"/>
    <row r="34615" hidden="1"/>
    <row r="34616" hidden="1"/>
    <row r="34617" hidden="1"/>
    <row r="34618" hidden="1"/>
    <row r="34619" hidden="1"/>
    <row r="34620" hidden="1"/>
    <row r="34621" hidden="1"/>
    <row r="34622" hidden="1"/>
    <row r="34623" hidden="1"/>
    <row r="34624" hidden="1"/>
    <row r="34625" hidden="1"/>
    <row r="34626" hidden="1"/>
    <row r="34627" hidden="1"/>
    <row r="34628" hidden="1"/>
    <row r="34629" hidden="1"/>
    <row r="34630" hidden="1"/>
    <row r="34631" hidden="1"/>
    <row r="34632" hidden="1"/>
    <row r="34633" hidden="1"/>
    <row r="34634" hidden="1"/>
    <row r="34635" hidden="1"/>
    <row r="34636" hidden="1"/>
    <row r="34637" hidden="1"/>
    <row r="34638" hidden="1"/>
    <row r="34639" hidden="1"/>
    <row r="34640" hidden="1"/>
    <row r="34641" hidden="1"/>
    <row r="34642" hidden="1"/>
    <row r="34643" hidden="1"/>
    <row r="34644" hidden="1"/>
    <row r="34645" hidden="1"/>
    <row r="34646" hidden="1"/>
    <row r="34647" hidden="1"/>
    <row r="34648" hidden="1"/>
    <row r="34649" hidden="1"/>
    <row r="34650" hidden="1"/>
    <row r="34651" hidden="1"/>
    <row r="34652" hidden="1"/>
    <row r="34653" hidden="1"/>
    <row r="34654" hidden="1"/>
    <row r="34655" hidden="1"/>
    <row r="34656" hidden="1"/>
    <row r="34657" hidden="1"/>
    <row r="34658" hidden="1"/>
    <row r="34659" hidden="1"/>
    <row r="34660" hidden="1"/>
    <row r="34661" hidden="1"/>
    <row r="34662" hidden="1"/>
    <row r="34663" hidden="1"/>
    <row r="34664" hidden="1"/>
    <row r="34665" hidden="1"/>
    <row r="34666" hidden="1"/>
    <row r="34667" hidden="1"/>
    <row r="34668" hidden="1"/>
    <row r="34669" hidden="1"/>
    <row r="34670" hidden="1"/>
    <row r="34671" hidden="1"/>
    <row r="34672" hidden="1"/>
    <row r="34673" hidden="1"/>
    <row r="34674" hidden="1"/>
    <row r="34675" hidden="1"/>
    <row r="34676" hidden="1"/>
    <row r="34677" hidden="1"/>
    <row r="34678" hidden="1"/>
    <row r="34679" hidden="1"/>
    <row r="34680" hidden="1"/>
    <row r="34681" hidden="1"/>
    <row r="34682" hidden="1"/>
    <row r="34683" hidden="1"/>
    <row r="34684" hidden="1"/>
    <row r="34685" hidden="1"/>
    <row r="34686" hidden="1"/>
    <row r="34687" hidden="1"/>
    <row r="34688" hidden="1"/>
    <row r="34689" hidden="1"/>
    <row r="34690" hidden="1"/>
    <row r="34691" hidden="1"/>
    <row r="34692" hidden="1"/>
    <row r="34693" hidden="1"/>
    <row r="34694" hidden="1"/>
    <row r="34695" hidden="1"/>
    <row r="34696" hidden="1"/>
    <row r="34697" hidden="1"/>
    <row r="34698" hidden="1"/>
    <row r="34699" hidden="1"/>
    <row r="34700" hidden="1"/>
    <row r="34701" hidden="1"/>
    <row r="34702" hidden="1"/>
    <row r="34703" hidden="1"/>
    <row r="34704" hidden="1"/>
    <row r="34705" hidden="1"/>
    <row r="34706" hidden="1"/>
    <row r="34707" hidden="1"/>
    <row r="34708" hidden="1"/>
    <row r="34709" hidden="1"/>
    <row r="34710" hidden="1"/>
    <row r="34711" hidden="1"/>
    <row r="34712" hidden="1"/>
    <row r="34713" hidden="1"/>
    <row r="34714" hidden="1"/>
    <row r="34715" hidden="1"/>
    <row r="34716" hidden="1"/>
    <row r="34717" hidden="1"/>
    <row r="34718" hidden="1"/>
    <row r="34719" hidden="1"/>
    <row r="34720" hidden="1"/>
    <row r="34721" hidden="1"/>
    <row r="34722" hidden="1"/>
    <row r="34723" hidden="1"/>
    <row r="34724" hidden="1"/>
    <row r="34725" hidden="1"/>
    <row r="34726" hidden="1"/>
    <row r="34727" hidden="1"/>
    <row r="34728" hidden="1"/>
    <row r="34729" hidden="1"/>
    <row r="34730" hidden="1"/>
    <row r="34731" hidden="1"/>
    <row r="34732" hidden="1"/>
    <row r="34733" hidden="1"/>
    <row r="34734" hidden="1"/>
    <row r="34735" hidden="1"/>
    <row r="34736" hidden="1"/>
    <row r="34737" hidden="1"/>
    <row r="34738" hidden="1"/>
    <row r="34739" hidden="1"/>
    <row r="34740" hidden="1"/>
    <row r="34741" hidden="1"/>
    <row r="34742" hidden="1"/>
    <row r="34743" hidden="1"/>
    <row r="34744" hidden="1"/>
    <row r="34745" hidden="1"/>
    <row r="34746" hidden="1"/>
    <row r="34747" hidden="1"/>
    <row r="34748" hidden="1"/>
    <row r="34749" hidden="1"/>
    <row r="34750" hidden="1"/>
    <row r="34751" hidden="1"/>
    <row r="34752" hidden="1"/>
    <row r="34753" hidden="1"/>
    <row r="34754" hidden="1"/>
    <row r="34755" hidden="1"/>
    <row r="34756" hidden="1"/>
    <row r="34757" hidden="1"/>
    <row r="34758" hidden="1"/>
    <row r="34759" hidden="1"/>
    <row r="34760" hidden="1"/>
    <row r="34761" hidden="1"/>
    <row r="34762" hidden="1"/>
    <row r="34763" hidden="1"/>
    <row r="34764" hidden="1"/>
    <row r="34765" hidden="1"/>
    <row r="34766" hidden="1"/>
    <row r="34767" hidden="1"/>
    <row r="34768" hidden="1"/>
    <row r="34769" hidden="1"/>
    <row r="34770" hidden="1"/>
    <row r="34771" hidden="1"/>
    <row r="34772" hidden="1"/>
    <row r="34773" hidden="1"/>
    <row r="34774" hidden="1"/>
    <row r="34775" hidden="1"/>
    <row r="34776" hidden="1"/>
    <row r="34777" hidden="1"/>
    <row r="34778" hidden="1"/>
    <row r="34779" hidden="1"/>
    <row r="34780" hidden="1"/>
    <row r="34781" hidden="1"/>
    <row r="34782" hidden="1"/>
    <row r="34783" hidden="1"/>
    <row r="34784" hidden="1"/>
    <row r="34785" hidden="1"/>
    <row r="34786" hidden="1"/>
    <row r="34787" hidden="1"/>
    <row r="34788" hidden="1"/>
    <row r="34789" hidden="1"/>
    <row r="34790" hidden="1"/>
    <row r="34791" hidden="1"/>
    <row r="34792" hidden="1"/>
    <row r="34793" hidden="1"/>
    <row r="34794" hidden="1"/>
    <row r="34795" hidden="1"/>
    <row r="34796" hidden="1"/>
    <row r="34797" hidden="1"/>
    <row r="34798" hidden="1"/>
    <row r="34799" hidden="1"/>
    <row r="34800" hidden="1"/>
    <row r="34801" hidden="1"/>
    <row r="34802" hidden="1"/>
    <row r="34803" hidden="1"/>
    <row r="34804" hidden="1"/>
    <row r="34805" hidden="1"/>
    <row r="34806" hidden="1"/>
    <row r="34807" hidden="1"/>
    <row r="34808" hidden="1"/>
    <row r="34809" hidden="1"/>
    <row r="34810" hidden="1"/>
    <row r="34811" hidden="1"/>
    <row r="34812" hidden="1"/>
    <row r="34813" hidden="1"/>
    <row r="34814" hidden="1"/>
    <row r="34815" hidden="1"/>
    <row r="34816" hidden="1"/>
    <row r="34817" hidden="1"/>
    <row r="34818" hidden="1"/>
    <row r="34819" hidden="1"/>
    <row r="34820" hidden="1"/>
    <row r="34821" hidden="1"/>
    <row r="34822" hidden="1"/>
    <row r="34823" hidden="1"/>
    <row r="34824" hidden="1"/>
    <row r="34825" hidden="1"/>
    <row r="34826" hidden="1"/>
    <row r="34827" hidden="1"/>
    <row r="34828" hidden="1"/>
    <row r="34829" hidden="1"/>
    <row r="34830" hidden="1"/>
    <row r="34831" hidden="1"/>
    <row r="34832" hidden="1"/>
    <row r="34833" hidden="1"/>
    <row r="34834" hidden="1"/>
    <row r="34835" hidden="1"/>
    <row r="34836" hidden="1"/>
    <row r="34837" hidden="1"/>
    <row r="34838" hidden="1"/>
    <row r="34839" hidden="1"/>
    <row r="34840" hidden="1"/>
    <row r="34841" hidden="1"/>
    <row r="34842" hidden="1"/>
    <row r="34843" hidden="1"/>
    <row r="34844" hidden="1"/>
    <row r="34845" hidden="1"/>
    <row r="34846" hidden="1"/>
    <row r="34847" hidden="1"/>
    <row r="34848" hidden="1"/>
    <row r="34849" hidden="1"/>
    <row r="34850" hidden="1"/>
    <row r="34851" hidden="1"/>
    <row r="34852" hidden="1"/>
    <row r="34853" hidden="1"/>
    <row r="34854" hidden="1"/>
    <row r="34855" hidden="1"/>
    <row r="34856" hidden="1"/>
    <row r="34857" hidden="1"/>
    <row r="34858" hidden="1"/>
    <row r="34859" hidden="1"/>
    <row r="34860" hidden="1"/>
    <row r="34861" hidden="1"/>
    <row r="34862" hidden="1"/>
    <row r="34863" hidden="1"/>
    <row r="34864" hidden="1"/>
    <row r="34865" hidden="1"/>
    <row r="34866" hidden="1"/>
    <row r="34867" hidden="1"/>
    <row r="34868" hidden="1"/>
    <row r="34869" hidden="1"/>
    <row r="34870" hidden="1"/>
    <row r="34871" hidden="1"/>
    <row r="34872" hidden="1"/>
    <row r="34873" hidden="1"/>
    <row r="34874" hidden="1"/>
    <row r="34875" hidden="1"/>
    <row r="34876" hidden="1"/>
    <row r="34877" hidden="1"/>
    <row r="34878" hidden="1"/>
    <row r="34879" hidden="1"/>
    <row r="34880" hidden="1"/>
    <row r="34881" hidden="1"/>
    <row r="34882" hidden="1"/>
    <row r="34883" hidden="1"/>
    <row r="34884" hidden="1"/>
    <row r="34885" hidden="1"/>
    <row r="34886" hidden="1"/>
    <row r="34887" hidden="1"/>
    <row r="34888" hidden="1"/>
    <row r="34889" hidden="1"/>
    <row r="34890" hidden="1"/>
    <row r="34891" hidden="1"/>
    <row r="34892" hidden="1"/>
    <row r="34893" hidden="1"/>
    <row r="34894" hidden="1"/>
    <row r="34895" hidden="1"/>
    <row r="34896" hidden="1"/>
    <row r="34897" hidden="1"/>
    <row r="34898" hidden="1"/>
    <row r="34899" hidden="1"/>
    <row r="34900" hidden="1"/>
    <row r="34901" hidden="1"/>
    <row r="34902" hidden="1"/>
    <row r="34903" hidden="1"/>
    <row r="34904" hidden="1"/>
    <row r="34905" hidden="1"/>
    <row r="34906" hidden="1"/>
    <row r="34907" hidden="1"/>
    <row r="34908" hidden="1"/>
    <row r="34909" hidden="1"/>
    <row r="34910" hidden="1"/>
    <row r="34911" hidden="1"/>
    <row r="34912" hidden="1"/>
    <row r="34913" hidden="1"/>
    <row r="34914" hidden="1"/>
    <row r="34915" hidden="1"/>
    <row r="34916" hidden="1"/>
    <row r="34917" hidden="1"/>
    <row r="34918" hidden="1"/>
    <row r="34919" hidden="1"/>
    <row r="34920" hidden="1"/>
    <row r="34921" hidden="1"/>
    <row r="34922" hidden="1"/>
    <row r="34923" hidden="1"/>
    <row r="34924" hidden="1"/>
    <row r="34925" hidden="1"/>
    <row r="34926" hidden="1"/>
    <row r="34927" hidden="1"/>
    <row r="34928" hidden="1"/>
    <row r="34929" hidden="1"/>
    <row r="34930" hidden="1"/>
    <row r="34931" hidden="1"/>
    <row r="34932" hidden="1"/>
    <row r="34933" hidden="1"/>
    <row r="34934" hidden="1"/>
    <row r="34935" hidden="1"/>
    <row r="34936" hidden="1"/>
    <row r="34937" hidden="1"/>
    <row r="34938" hidden="1"/>
    <row r="34939" hidden="1"/>
    <row r="34940" hidden="1"/>
    <row r="34941" hidden="1"/>
    <row r="34942" hidden="1"/>
    <row r="34943" hidden="1"/>
    <row r="34944" hidden="1"/>
    <row r="34945" hidden="1"/>
    <row r="34946" hidden="1"/>
    <row r="34947" hidden="1"/>
    <row r="34948" hidden="1"/>
    <row r="34949" hidden="1"/>
    <row r="34950" hidden="1"/>
    <row r="34951" hidden="1"/>
    <row r="34952" hidden="1"/>
    <row r="34953" hidden="1"/>
    <row r="34954" hidden="1"/>
    <row r="34955" hidden="1"/>
    <row r="34956" hidden="1"/>
    <row r="34957" hidden="1"/>
    <row r="34958" hidden="1"/>
    <row r="34959" hidden="1"/>
    <row r="34960" hidden="1"/>
    <row r="34961" hidden="1"/>
    <row r="34962" hidden="1"/>
    <row r="34963" hidden="1"/>
    <row r="34964" hidden="1"/>
    <row r="34965" hidden="1"/>
    <row r="34966" hidden="1"/>
    <row r="34967" hidden="1"/>
    <row r="34968" hidden="1"/>
    <row r="34969" hidden="1"/>
    <row r="34970" hidden="1"/>
    <row r="34971" hidden="1"/>
    <row r="34972" hidden="1"/>
    <row r="34973" hidden="1"/>
    <row r="34974" hidden="1"/>
    <row r="34975" hidden="1"/>
    <row r="34976" hidden="1"/>
    <row r="34977" hidden="1"/>
    <row r="34978" hidden="1"/>
    <row r="34979" hidden="1"/>
    <row r="34980" hidden="1"/>
    <row r="34981" hidden="1"/>
    <row r="34982" hidden="1"/>
    <row r="34983" hidden="1"/>
    <row r="34984" hidden="1"/>
    <row r="34985" hidden="1"/>
    <row r="34986" hidden="1"/>
    <row r="34987" hidden="1"/>
    <row r="34988" hidden="1"/>
    <row r="34989" hidden="1"/>
    <row r="34990" hidden="1"/>
    <row r="34991" hidden="1"/>
    <row r="34992" hidden="1"/>
    <row r="34993" hidden="1"/>
    <row r="34994" hidden="1"/>
    <row r="34995" hidden="1"/>
    <row r="34996" hidden="1"/>
    <row r="34997" hidden="1"/>
    <row r="34998" hidden="1"/>
    <row r="34999" hidden="1"/>
    <row r="35000" hidden="1"/>
    <row r="35001" hidden="1"/>
    <row r="35002" hidden="1"/>
    <row r="35003" hidden="1"/>
    <row r="35004" hidden="1"/>
    <row r="35005" hidden="1"/>
    <row r="35006" hidden="1"/>
    <row r="35007" hidden="1"/>
    <row r="35008" hidden="1"/>
    <row r="35009" hidden="1"/>
    <row r="35010" hidden="1"/>
    <row r="35011" hidden="1"/>
    <row r="35012" hidden="1"/>
    <row r="35013" hidden="1"/>
    <row r="35014" hidden="1"/>
    <row r="35015" hidden="1"/>
    <row r="35016" hidden="1"/>
    <row r="35017" hidden="1"/>
    <row r="35018" hidden="1"/>
    <row r="35019" hidden="1"/>
    <row r="35020" hidden="1"/>
    <row r="35021" hidden="1"/>
    <row r="35022" hidden="1"/>
    <row r="35023" hidden="1"/>
    <row r="35024" hidden="1"/>
    <row r="35025" hidden="1"/>
    <row r="35026" hidden="1"/>
    <row r="35027" hidden="1"/>
    <row r="35028" hidden="1"/>
    <row r="35029" hidden="1"/>
    <row r="35030" hidden="1"/>
    <row r="35031" hidden="1"/>
    <row r="35032" hidden="1"/>
    <row r="35033" hidden="1"/>
    <row r="35034" hidden="1"/>
    <row r="35035" hidden="1"/>
    <row r="35036" hidden="1"/>
    <row r="35037" hidden="1"/>
    <row r="35038" hidden="1"/>
    <row r="35039" hidden="1"/>
    <row r="35040" hidden="1"/>
    <row r="35041" hidden="1"/>
    <row r="35042" hidden="1"/>
    <row r="35043" hidden="1"/>
    <row r="35044" hidden="1"/>
    <row r="35045" hidden="1"/>
    <row r="35046" hidden="1"/>
    <row r="35047" hidden="1"/>
    <row r="35048" hidden="1"/>
    <row r="35049" hidden="1"/>
    <row r="35050" hidden="1"/>
    <row r="35051" hidden="1"/>
    <row r="35052" hidden="1"/>
    <row r="35053" hidden="1"/>
    <row r="35054" hidden="1"/>
    <row r="35055" hidden="1"/>
    <row r="35056" hidden="1"/>
    <row r="35057" hidden="1"/>
    <row r="35058" hidden="1"/>
    <row r="35059" hidden="1"/>
    <row r="35060" hidden="1"/>
    <row r="35061" hidden="1"/>
    <row r="35062" hidden="1"/>
    <row r="35063" hidden="1"/>
    <row r="35064" hidden="1"/>
    <row r="35065" hidden="1"/>
    <row r="35066" hidden="1"/>
    <row r="35067" hidden="1"/>
    <row r="35068" hidden="1"/>
    <row r="35069" hidden="1"/>
    <row r="35070" hidden="1"/>
    <row r="35071" hidden="1"/>
    <row r="35072" hidden="1"/>
    <row r="35073" hidden="1"/>
    <row r="35074" hidden="1"/>
    <row r="35075" hidden="1"/>
    <row r="35076" hidden="1"/>
    <row r="35077" hidden="1"/>
    <row r="35078" hidden="1"/>
    <row r="35079" hidden="1"/>
    <row r="35080" hidden="1"/>
    <row r="35081" hidden="1"/>
    <row r="35082" hidden="1"/>
    <row r="35083" hidden="1"/>
    <row r="35084" hidden="1"/>
    <row r="35085" hidden="1"/>
    <row r="35086" hidden="1"/>
    <row r="35087" hidden="1"/>
    <row r="35088" hidden="1"/>
    <row r="35089" hidden="1"/>
    <row r="35090" hidden="1"/>
    <row r="35091" hidden="1"/>
    <row r="35092" hidden="1"/>
    <row r="35093" hidden="1"/>
    <row r="35094" hidden="1"/>
    <row r="35095" hidden="1"/>
    <row r="35096" hidden="1"/>
    <row r="35097" hidden="1"/>
    <row r="35098" hidden="1"/>
    <row r="35099" hidden="1"/>
    <row r="35100" hidden="1"/>
    <row r="35101" hidden="1"/>
    <row r="35102" hidden="1"/>
    <row r="35103" hidden="1"/>
    <row r="35104" hidden="1"/>
    <row r="35105" hidden="1"/>
    <row r="35106" hidden="1"/>
    <row r="35107" hidden="1"/>
    <row r="35108" hidden="1"/>
    <row r="35109" hidden="1"/>
    <row r="35110" hidden="1"/>
    <row r="35111" hidden="1"/>
    <row r="35112" hidden="1"/>
    <row r="35113" hidden="1"/>
    <row r="35114" hidden="1"/>
    <row r="35115" hidden="1"/>
    <row r="35116" hidden="1"/>
    <row r="35117" hidden="1"/>
    <row r="35118" hidden="1"/>
    <row r="35119" hidden="1"/>
    <row r="35120" hidden="1"/>
    <row r="35121" hidden="1"/>
    <row r="35122" hidden="1"/>
    <row r="35123" hidden="1"/>
    <row r="35124" hidden="1"/>
    <row r="35125" hidden="1"/>
    <row r="35126" hidden="1"/>
    <row r="35127" hidden="1"/>
    <row r="35128" hidden="1"/>
    <row r="35129" hidden="1"/>
    <row r="35130" hidden="1"/>
    <row r="35131" hidden="1"/>
    <row r="35132" hidden="1"/>
    <row r="35133" hidden="1"/>
    <row r="35134" hidden="1"/>
    <row r="35135" hidden="1"/>
    <row r="35136" hidden="1"/>
    <row r="35137" hidden="1"/>
    <row r="35138" hidden="1"/>
    <row r="35139" hidden="1"/>
    <row r="35140" hidden="1"/>
    <row r="35141" hidden="1"/>
    <row r="35142" hidden="1"/>
    <row r="35143" hidden="1"/>
    <row r="35144" hidden="1"/>
    <row r="35145" hidden="1"/>
    <row r="35146" hidden="1"/>
    <row r="35147" hidden="1"/>
    <row r="35148" hidden="1"/>
    <row r="35149" hidden="1"/>
    <row r="35150" hidden="1"/>
    <row r="35151" hidden="1"/>
    <row r="35152" hidden="1"/>
    <row r="35153" hidden="1"/>
    <row r="35154" hidden="1"/>
    <row r="35155" hidden="1"/>
    <row r="35156" hidden="1"/>
    <row r="35157" hidden="1"/>
    <row r="35158" hidden="1"/>
    <row r="35159" hidden="1"/>
    <row r="35160" hidden="1"/>
    <row r="35161" hidden="1"/>
    <row r="35162" hidden="1"/>
    <row r="35163" hidden="1"/>
    <row r="35164" hidden="1"/>
    <row r="35165" hidden="1"/>
    <row r="35166" hidden="1"/>
    <row r="35167" hidden="1"/>
    <row r="35168" hidden="1"/>
    <row r="35169" hidden="1"/>
    <row r="35170" hidden="1"/>
    <row r="35171" hidden="1"/>
    <row r="35172" hidden="1"/>
    <row r="35173" hidden="1"/>
    <row r="35174" hidden="1"/>
    <row r="35175" hidden="1"/>
    <row r="35176" hidden="1"/>
    <row r="35177" hidden="1"/>
    <row r="35178" hidden="1"/>
    <row r="35179" hidden="1"/>
    <row r="35180" hidden="1"/>
    <row r="35181" hidden="1"/>
    <row r="35182" hidden="1"/>
    <row r="35183" hidden="1"/>
    <row r="35184" hidden="1"/>
    <row r="35185" hidden="1"/>
    <row r="35186" hidden="1"/>
    <row r="35187" hidden="1"/>
    <row r="35188" hidden="1"/>
    <row r="35189" hidden="1"/>
    <row r="35190" hidden="1"/>
    <row r="35191" hidden="1"/>
    <row r="35192" hidden="1"/>
    <row r="35193" hidden="1"/>
    <row r="35194" hidden="1"/>
    <row r="35195" hidden="1"/>
    <row r="35196" hidden="1"/>
    <row r="35197" hidden="1"/>
    <row r="35198" hidden="1"/>
    <row r="35199" hidden="1"/>
    <row r="35200" hidden="1"/>
    <row r="35201" hidden="1"/>
    <row r="35202" hidden="1"/>
    <row r="35203" hidden="1"/>
    <row r="35204" hidden="1"/>
    <row r="35205" hidden="1"/>
    <row r="35206" hidden="1"/>
    <row r="35207" hidden="1"/>
    <row r="35208" hidden="1"/>
    <row r="35209" hidden="1"/>
    <row r="35210" hidden="1"/>
    <row r="35211" hidden="1"/>
    <row r="35212" hidden="1"/>
    <row r="35213" hidden="1"/>
    <row r="35214" hidden="1"/>
    <row r="35215" hidden="1"/>
    <row r="35216" hidden="1"/>
    <row r="35217" hidden="1"/>
    <row r="35218" hidden="1"/>
    <row r="35219" hidden="1"/>
    <row r="35220" hidden="1"/>
    <row r="35221" hidden="1"/>
    <row r="35222" hidden="1"/>
    <row r="35223" hidden="1"/>
    <row r="35224" hidden="1"/>
    <row r="35225" hidden="1"/>
    <row r="35226" hidden="1"/>
    <row r="35227" hidden="1"/>
    <row r="35228" hidden="1"/>
    <row r="35229" hidden="1"/>
    <row r="35230" hidden="1"/>
    <row r="35231" hidden="1"/>
    <row r="35232" hidden="1"/>
    <row r="35233" hidden="1"/>
    <row r="35234" hidden="1"/>
    <row r="35235" hidden="1"/>
    <row r="35236" hidden="1"/>
    <row r="35237" hidden="1"/>
    <row r="35238" hidden="1"/>
    <row r="35239" hidden="1"/>
    <row r="35240" hidden="1"/>
    <row r="35241" hidden="1"/>
    <row r="35242" hidden="1"/>
    <row r="35243" hidden="1"/>
    <row r="35244" hidden="1"/>
    <row r="35245" hidden="1"/>
    <row r="35246" hidden="1"/>
    <row r="35247" hidden="1"/>
    <row r="35248" hidden="1"/>
    <row r="35249" hidden="1"/>
    <row r="35250" hidden="1"/>
    <row r="35251" hidden="1"/>
    <row r="35252" hidden="1"/>
    <row r="35253" hidden="1"/>
    <row r="35254" hidden="1"/>
    <row r="35255" hidden="1"/>
    <row r="35256" hidden="1"/>
    <row r="35257" hidden="1"/>
    <row r="35258" hidden="1"/>
    <row r="35259" hidden="1"/>
    <row r="35260" hidden="1"/>
    <row r="35261" hidden="1"/>
    <row r="35262" hidden="1"/>
    <row r="35263" hidden="1"/>
    <row r="35264" hidden="1"/>
    <row r="35265" hidden="1"/>
    <row r="35266" hidden="1"/>
    <row r="35267" hidden="1"/>
    <row r="35268" hidden="1"/>
    <row r="35269" hidden="1"/>
    <row r="35270" hidden="1"/>
    <row r="35271" hidden="1"/>
    <row r="35272" hidden="1"/>
    <row r="35273" hidden="1"/>
    <row r="35274" hidden="1"/>
    <row r="35275" hidden="1"/>
    <row r="35276" hidden="1"/>
    <row r="35277" hidden="1"/>
    <row r="35278" hidden="1"/>
    <row r="35279" hidden="1"/>
    <row r="35280" hidden="1"/>
    <row r="35281" hidden="1"/>
    <row r="35282" hidden="1"/>
    <row r="35283" hidden="1"/>
    <row r="35284" hidden="1"/>
    <row r="35285" hidden="1"/>
    <row r="35286" hidden="1"/>
    <row r="35287" hidden="1"/>
    <row r="35288" hidden="1"/>
    <row r="35289" hidden="1"/>
    <row r="35290" hidden="1"/>
    <row r="35291" hidden="1"/>
    <row r="35292" hidden="1"/>
    <row r="35293" hidden="1"/>
    <row r="35294" hidden="1"/>
    <row r="35295" hidden="1"/>
    <row r="35296" hidden="1"/>
    <row r="35297" hidden="1"/>
    <row r="35298" hidden="1"/>
    <row r="35299" hidden="1"/>
    <row r="35300" hidden="1"/>
    <row r="35301" hidden="1"/>
    <row r="35302" hidden="1"/>
    <row r="35303" hidden="1"/>
    <row r="35304" hidden="1"/>
    <row r="35305" hidden="1"/>
    <row r="35306" hidden="1"/>
    <row r="35307" hidden="1"/>
    <row r="35308" hidden="1"/>
    <row r="35309" hidden="1"/>
    <row r="35310" hidden="1"/>
    <row r="35311" hidden="1"/>
    <row r="35312" hidden="1"/>
    <row r="35313" hidden="1"/>
    <row r="35314" hidden="1"/>
    <row r="35315" hidden="1"/>
    <row r="35316" hidden="1"/>
    <row r="35317" hidden="1"/>
    <row r="35318" hidden="1"/>
    <row r="35319" hidden="1"/>
    <row r="35320" hidden="1"/>
    <row r="35321" hidden="1"/>
    <row r="35322" hidden="1"/>
    <row r="35323" hidden="1"/>
    <row r="35324" hidden="1"/>
    <row r="35325" hidden="1"/>
    <row r="35326" hidden="1"/>
    <row r="35327" hidden="1"/>
    <row r="35328" hidden="1"/>
    <row r="35329" hidden="1"/>
    <row r="35330" hidden="1"/>
    <row r="35331" hidden="1"/>
    <row r="35332" hidden="1"/>
    <row r="35333" hidden="1"/>
    <row r="35334" hidden="1"/>
    <row r="35335" hidden="1"/>
    <row r="35336" hidden="1"/>
    <row r="35337" hidden="1"/>
    <row r="35338" hidden="1"/>
    <row r="35339" hidden="1"/>
    <row r="35340" hidden="1"/>
    <row r="35341" hidden="1"/>
    <row r="35342" hidden="1"/>
    <row r="35343" hidden="1"/>
    <row r="35344" hidden="1"/>
    <row r="35345" hidden="1"/>
    <row r="35346" hidden="1"/>
    <row r="35347" hidden="1"/>
    <row r="35348" hidden="1"/>
    <row r="35349" hidden="1"/>
    <row r="35350" hidden="1"/>
    <row r="35351" hidden="1"/>
    <row r="35352" hidden="1"/>
    <row r="35353" hidden="1"/>
    <row r="35354" hidden="1"/>
    <row r="35355" hidden="1"/>
    <row r="35356" hidden="1"/>
    <row r="35357" hidden="1"/>
    <row r="35358" hidden="1"/>
    <row r="35359" hidden="1"/>
    <row r="35360" hidden="1"/>
    <row r="35361" hidden="1"/>
    <row r="35362" hidden="1"/>
    <row r="35363" hidden="1"/>
    <row r="35364" hidden="1"/>
    <row r="35365" hidden="1"/>
    <row r="35366" hidden="1"/>
    <row r="35367" hidden="1"/>
    <row r="35368" hidden="1"/>
    <row r="35369" hidden="1"/>
    <row r="35370" hidden="1"/>
    <row r="35371" hidden="1"/>
    <row r="35372" hidden="1"/>
    <row r="35373" hidden="1"/>
    <row r="35374" hidden="1"/>
    <row r="35375" hidden="1"/>
    <row r="35376" hidden="1"/>
    <row r="35377" hidden="1"/>
    <row r="35378" hidden="1"/>
    <row r="35379" hidden="1"/>
    <row r="35380" hidden="1"/>
    <row r="35381" hidden="1"/>
    <row r="35382" hidden="1"/>
    <row r="35383" hidden="1"/>
    <row r="35384" hidden="1"/>
    <row r="35385" hidden="1"/>
    <row r="35386" hidden="1"/>
    <row r="35387" hidden="1"/>
    <row r="35388" hidden="1"/>
    <row r="35389" hidden="1"/>
    <row r="35390" hidden="1"/>
    <row r="35391" hidden="1"/>
    <row r="35392" hidden="1"/>
    <row r="35393" hidden="1"/>
    <row r="35394" hidden="1"/>
    <row r="35395" hidden="1"/>
    <row r="35396" hidden="1"/>
    <row r="35397" hidden="1"/>
    <row r="35398" hidden="1"/>
    <row r="35399" hidden="1"/>
    <row r="35400" hidden="1"/>
    <row r="35401" hidden="1"/>
    <row r="35402" hidden="1"/>
    <row r="35403" hidden="1"/>
    <row r="35404" hidden="1"/>
    <row r="35405" hidden="1"/>
    <row r="35406" hidden="1"/>
    <row r="35407" hidden="1"/>
    <row r="35408" hidden="1"/>
    <row r="35409" hidden="1"/>
    <row r="35410" hidden="1"/>
    <row r="35411" hidden="1"/>
    <row r="35412" hidden="1"/>
    <row r="35413" hidden="1"/>
    <row r="35414" hidden="1"/>
    <row r="35415" hidden="1"/>
    <row r="35416" hidden="1"/>
    <row r="35417" hidden="1"/>
    <row r="35418" hidden="1"/>
    <row r="35419" hidden="1"/>
    <row r="35420" hidden="1"/>
    <row r="35421" hidden="1"/>
    <row r="35422" hidden="1"/>
    <row r="35423" hidden="1"/>
    <row r="35424" hidden="1"/>
    <row r="35425" hidden="1"/>
    <row r="35426" hidden="1"/>
    <row r="35427" hidden="1"/>
    <row r="35428" hidden="1"/>
    <row r="35429" hidden="1"/>
    <row r="35430" hidden="1"/>
    <row r="35431" hidden="1"/>
    <row r="35432" hidden="1"/>
    <row r="35433" hidden="1"/>
    <row r="35434" hidden="1"/>
    <row r="35435" hidden="1"/>
    <row r="35436" hidden="1"/>
    <row r="35437" hidden="1"/>
    <row r="35438" hidden="1"/>
    <row r="35439" hidden="1"/>
    <row r="35440" hidden="1"/>
    <row r="35441" hidden="1"/>
    <row r="35442" hidden="1"/>
    <row r="35443" hidden="1"/>
    <row r="35444" hidden="1"/>
    <row r="35445" hidden="1"/>
    <row r="35446" hidden="1"/>
    <row r="35447" hidden="1"/>
    <row r="35448" hidden="1"/>
    <row r="35449" hidden="1"/>
    <row r="35450" hidden="1"/>
    <row r="35451" hidden="1"/>
    <row r="35452" hidden="1"/>
    <row r="35453" hidden="1"/>
    <row r="35454" hidden="1"/>
    <row r="35455" hidden="1"/>
    <row r="35456" hidden="1"/>
    <row r="35457" hidden="1"/>
    <row r="35458" hidden="1"/>
    <row r="35459" hidden="1"/>
    <row r="35460" hidden="1"/>
    <row r="35461" hidden="1"/>
    <row r="35462" hidden="1"/>
    <row r="35463" hidden="1"/>
    <row r="35464" hidden="1"/>
    <row r="35465" hidden="1"/>
    <row r="35466" hidden="1"/>
    <row r="35467" hidden="1"/>
    <row r="35468" hidden="1"/>
    <row r="35469" hidden="1"/>
    <row r="35470" hidden="1"/>
    <row r="35471" hidden="1"/>
    <row r="35472" hidden="1"/>
    <row r="35473" hidden="1"/>
    <row r="35474" hidden="1"/>
    <row r="35475" hidden="1"/>
    <row r="35476" hidden="1"/>
    <row r="35477" hidden="1"/>
    <row r="35478" hidden="1"/>
    <row r="35479" hidden="1"/>
    <row r="35480" hidden="1"/>
    <row r="35481" hidden="1"/>
    <row r="35482" hidden="1"/>
    <row r="35483" hidden="1"/>
    <row r="35484" hidden="1"/>
    <row r="35485" hidden="1"/>
    <row r="35486" hidden="1"/>
    <row r="35487" hidden="1"/>
    <row r="35488" hidden="1"/>
    <row r="35489" hidden="1"/>
    <row r="35490" hidden="1"/>
    <row r="35491" hidden="1"/>
    <row r="35492" hidden="1"/>
    <row r="35493" hidden="1"/>
    <row r="35494" hidden="1"/>
    <row r="35495" hidden="1"/>
    <row r="35496" hidden="1"/>
    <row r="35497" hidden="1"/>
    <row r="35498" hidden="1"/>
    <row r="35499" hidden="1"/>
    <row r="35500" hidden="1"/>
    <row r="35501" hidden="1"/>
    <row r="35502" hidden="1"/>
    <row r="35503" hidden="1"/>
    <row r="35504" hidden="1"/>
    <row r="35505" hidden="1"/>
    <row r="35506" hidden="1"/>
    <row r="35507" hidden="1"/>
    <row r="35508" hidden="1"/>
    <row r="35509" hidden="1"/>
    <row r="35510" hidden="1"/>
    <row r="35511" hidden="1"/>
    <row r="35512" hidden="1"/>
    <row r="35513" hidden="1"/>
    <row r="35514" hidden="1"/>
    <row r="35515" hidden="1"/>
    <row r="35516" hidden="1"/>
    <row r="35517" hidden="1"/>
    <row r="35518" hidden="1"/>
    <row r="35519" hidden="1"/>
    <row r="35520" hidden="1"/>
    <row r="35521" hidden="1"/>
    <row r="35522" hidden="1"/>
    <row r="35523" hidden="1"/>
    <row r="35524" hidden="1"/>
    <row r="35525" hidden="1"/>
    <row r="35526" hidden="1"/>
    <row r="35527" hidden="1"/>
    <row r="35528" hidden="1"/>
    <row r="35529" hidden="1"/>
    <row r="35530" hidden="1"/>
    <row r="35531" hidden="1"/>
    <row r="35532" hidden="1"/>
    <row r="35533" hidden="1"/>
    <row r="35534" hidden="1"/>
    <row r="35535" hidden="1"/>
    <row r="35536" hidden="1"/>
    <row r="35537" hidden="1"/>
    <row r="35538" hidden="1"/>
    <row r="35539" hidden="1"/>
    <row r="35540" hidden="1"/>
    <row r="35541" hidden="1"/>
    <row r="35542" hidden="1"/>
    <row r="35543" hidden="1"/>
    <row r="35544" hidden="1"/>
    <row r="35545" hidden="1"/>
    <row r="35546" hidden="1"/>
    <row r="35547" hidden="1"/>
    <row r="35548" hidden="1"/>
    <row r="35549" hidden="1"/>
    <row r="35550" hidden="1"/>
    <row r="35551" hidden="1"/>
    <row r="35552" hidden="1"/>
    <row r="35553" hidden="1"/>
    <row r="35554" hidden="1"/>
    <row r="35555" hidden="1"/>
    <row r="35556" hidden="1"/>
    <row r="35557" hidden="1"/>
    <row r="35558" hidden="1"/>
    <row r="35559" hidden="1"/>
    <row r="35560" hidden="1"/>
    <row r="35561" hidden="1"/>
    <row r="35562" hidden="1"/>
    <row r="35563" hidden="1"/>
    <row r="35564" hidden="1"/>
    <row r="35565" hidden="1"/>
    <row r="35566" hidden="1"/>
    <row r="35567" hidden="1"/>
    <row r="35568" hidden="1"/>
    <row r="35569" hidden="1"/>
    <row r="35570" hidden="1"/>
    <row r="35571" hidden="1"/>
    <row r="35572" hidden="1"/>
    <row r="35573" hidden="1"/>
    <row r="35574" hidden="1"/>
    <row r="35575" hidden="1"/>
    <row r="35576" hidden="1"/>
    <row r="35577" hidden="1"/>
    <row r="35578" hidden="1"/>
    <row r="35579" hidden="1"/>
    <row r="35580" hidden="1"/>
    <row r="35581" hidden="1"/>
    <row r="35582" hidden="1"/>
    <row r="35583" hidden="1"/>
    <row r="35584" hidden="1"/>
    <row r="35585" hidden="1"/>
    <row r="35586" hidden="1"/>
    <row r="35587" hidden="1"/>
    <row r="35588" hidden="1"/>
    <row r="35589" hidden="1"/>
    <row r="35590" hidden="1"/>
    <row r="35591" hidden="1"/>
    <row r="35592" hidden="1"/>
    <row r="35593" hidden="1"/>
    <row r="35594" hidden="1"/>
    <row r="35595" hidden="1"/>
    <row r="35596" hidden="1"/>
    <row r="35597" hidden="1"/>
    <row r="35598" hidden="1"/>
    <row r="35599" hidden="1"/>
    <row r="35600" hidden="1"/>
    <row r="35601" hidden="1"/>
    <row r="35602" hidden="1"/>
    <row r="35603" hidden="1"/>
    <row r="35604" hidden="1"/>
    <row r="35605" hidden="1"/>
    <row r="35606" hidden="1"/>
    <row r="35607" hidden="1"/>
    <row r="35608" hidden="1"/>
    <row r="35609" hidden="1"/>
    <row r="35610" hidden="1"/>
    <row r="35611" hidden="1"/>
    <row r="35612" hidden="1"/>
    <row r="35613" hidden="1"/>
    <row r="35614" hidden="1"/>
    <row r="35615" hidden="1"/>
    <row r="35616" hidden="1"/>
    <row r="35617" hidden="1"/>
    <row r="35618" hidden="1"/>
    <row r="35619" hidden="1"/>
    <row r="35620" hidden="1"/>
    <row r="35621" hidden="1"/>
    <row r="35622" hidden="1"/>
    <row r="35623" hidden="1"/>
    <row r="35624" hidden="1"/>
    <row r="35625" hidden="1"/>
    <row r="35626" hidden="1"/>
    <row r="35627" hidden="1"/>
    <row r="35628" hidden="1"/>
    <row r="35629" hidden="1"/>
    <row r="35630" hidden="1"/>
    <row r="35631" hidden="1"/>
    <row r="35632" hidden="1"/>
    <row r="35633" hidden="1"/>
    <row r="35634" hidden="1"/>
    <row r="35635" hidden="1"/>
    <row r="35636" hidden="1"/>
    <row r="35637" hidden="1"/>
    <row r="35638" hidden="1"/>
    <row r="35639" hidden="1"/>
    <row r="35640" hidden="1"/>
    <row r="35641" hidden="1"/>
    <row r="35642" hidden="1"/>
    <row r="35643" hidden="1"/>
    <row r="35644" hidden="1"/>
    <row r="35645" hidden="1"/>
    <row r="35646" hidden="1"/>
    <row r="35647" hidden="1"/>
    <row r="35648" hidden="1"/>
    <row r="35649" hidden="1"/>
    <row r="35650" hidden="1"/>
    <row r="35651" hidden="1"/>
    <row r="35652" hidden="1"/>
    <row r="35653" hidden="1"/>
    <row r="35654" hidden="1"/>
    <row r="35655" hidden="1"/>
    <row r="35656" hidden="1"/>
    <row r="35657" hidden="1"/>
    <row r="35658" hidden="1"/>
    <row r="35659" hidden="1"/>
    <row r="35660" hidden="1"/>
    <row r="35661" hidden="1"/>
    <row r="35662" hidden="1"/>
    <row r="35663" hidden="1"/>
    <row r="35664" hidden="1"/>
    <row r="35665" hidden="1"/>
    <row r="35666" hidden="1"/>
    <row r="35667" hidden="1"/>
    <row r="35668" hidden="1"/>
    <row r="35669" hidden="1"/>
    <row r="35670" hidden="1"/>
    <row r="35671" hidden="1"/>
    <row r="35672" hidden="1"/>
    <row r="35673" hidden="1"/>
    <row r="35674" hidden="1"/>
    <row r="35675" hidden="1"/>
    <row r="35676" hidden="1"/>
    <row r="35677" hidden="1"/>
    <row r="35678" hidden="1"/>
    <row r="35679" hidden="1"/>
    <row r="35680" hidden="1"/>
    <row r="35681" hidden="1"/>
    <row r="35682" hidden="1"/>
    <row r="35683" hidden="1"/>
    <row r="35684" hidden="1"/>
    <row r="35685" hidden="1"/>
    <row r="35686" hidden="1"/>
    <row r="35687" hidden="1"/>
    <row r="35688" hidden="1"/>
    <row r="35689" hidden="1"/>
    <row r="35690" hidden="1"/>
    <row r="35691" hidden="1"/>
    <row r="35692" hidden="1"/>
    <row r="35693" hidden="1"/>
    <row r="35694" hidden="1"/>
    <row r="35695" hidden="1"/>
    <row r="35696" hidden="1"/>
    <row r="35697" hidden="1"/>
    <row r="35698" hidden="1"/>
    <row r="35699" hidden="1"/>
    <row r="35700" hidden="1"/>
    <row r="35701" hidden="1"/>
    <row r="35702" hidden="1"/>
    <row r="35703" hidden="1"/>
    <row r="35704" hidden="1"/>
    <row r="35705" hidden="1"/>
    <row r="35706" hidden="1"/>
    <row r="35707" hidden="1"/>
    <row r="35708" hidden="1"/>
    <row r="35709" hidden="1"/>
    <row r="35710" hidden="1"/>
    <row r="35711" hidden="1"/>
    <row r="35712" hidden="1"/>
    <row r="35713" hidden="1"/>
    <row r="35714" hidden="1"/>
    <row r="35715" hidden="1"/>
    <row r="35716" hidden="1"/>
    <row r="35717" hidden="1"/>
    <row r="35718" hidden="1"/>
    <row r="35719" hidden="1"/>
    <row r="35720" hidden="1"/>
    <row r="35721" hidden="1"/>
    <row r="35722" hidden="1"/>
    <row r="35723" hidden="1"/>
    <row r="35724" hidden="1"/>
    <row r="35725" hidden="1"/>
    <row r="35726" hidden="1"/>
    <row r="35727" hidden="1"/>
    <row r="35728" hidden="1"/>
    <row r="35729" hidden="1"/>
    <row r="35730" hidden="1"/>
    <row r="35731" hidden="1"/>
    <row r="35732" hidden="1"/>
    <row r="35733" hidden="1"/>
    <row r="35734" hidden="1"/>
    <row r="35735" hidden="1"/>
    <row r="35736" hidden="1"/>
    <row r="35737" hidden="1"/>
    <row r="35738" hidden="1"/>
    <row r="35739" hidden="1"/>
    <row r="35740" hidden="1"/>
    <row r="35741" hidden="1"/>
    <row r="35742" hidden="1"/>
    <row r="35743" hidden="1"/>
    <row r="35744" hidden="1"/>
    <row r="35745" hidden="1"/>
    <row r="35746" hidden="1"/>
    <row r="35747" hidden="1"/>
    <row r="35748" hidden="1"/>
    <row r="35749" hidden="1"/>
    <row r="35750" hidden="1"/>
    <row r="35751" hidden="1"/>
    <row r="35752" hidden="1"/>
    <row r="35753" hidden="1"/>
    <row r="35754" hidden="1"/>
    <row r="35755" hidden="1"/>
    <row r="35756" hidden="1"/>
    <row r="35757" hidden="1"/>
    <row r="35758" hidden="1"/>
    <row r="35759" hidden="1"/>
    <row r="35760" hidden="1"/>
    <row r="35761" hidden="1"/>
    <row r="35762" hidden="1"/>
    <row r="35763" hidden="1"/>
    <row r="35764" hidden="1"/>
    <row r="35765" hidden="1"/>
    <row r="35766" hidden="1"/>
    <row r="35767" hidden="1"/>
    <row r="35768" hidden="1"/>
    <row r="35769" hidden="1"/>
    <row r="35770" hidden="1"/>
    <row r="35771" hidden="1"/>
    <row r="35772" hidden="1"/>
    <row r="35773" hidden="1"/>
    <row r="35774" hidden="1"/>
    <row r="35775" hidden="1"/>
    <row r="35776" hidden="1"/>
    <row r="35777" hidden="1"/>
    <row r="35778" hidden="1"/>
    <row r="35779" hidden="1"/>
    <row r="35780" hidden="1"/>
    <row r="35781" hidden="1"/>
    <row r="35782" hidden="1"/>
    <row r="35783" hidden="1"/>
    <row r="35784" hidden="1"/>
    <row r="35785" hidden="1"/>
    <row r="35786" hidden="1"/>
    <row r="35787" hidden="1"/>
    <row r="35788" hidden="1"/>
    <row r="35789" hidden="1"/>
    <row r="35790" hidden="1"/>
    <row r="35791" hidden="1"/>
    <row r="35792" hidden="1"/>
    <row r="35793" hidden="1"/>
    <row r="35794" hidden="1"/>
    <row r="35795" hidden="1"/>
    <row r="35796" hidden="1"/>
    <row r="35797" hidden="1"/>
    <row r="35798" hidden="1"/>
    <row r="35799" hidden="1"/>
    <row r="35800" hidden="1"/>
    <row r="35801" hidden="1"/>
    <row r="35802" hidden="1"/>
    <row r="35803" hidden="1"/>
    <row r="35804" hidden="1"/>
    <row r="35805" hidden="1"/>
    <row r="35806" hidden="1"/>
    <row r="35807" hidden="1"/>
    <row r="35808" hidden="1"/>
    <row r="35809" hidden="1"/>
    <row r="35810" hidden="1"/>
    <row r="35811" hidden="1"/>
    <row r="35812" hidden="1"/>
    <row r="35813" hidden="1"/>
    <row r="35814" hidden="1"/>
    <row r="35815" hidden="1"/>
    <row r="35816" hidden="1"/>
    <row r="35817" hidden="1"/>
    <row r="35818" hidden="1"/>
    <row r="35819" hidden="1"/>
    <row r="35820" hidden="1"/>
    <row r="35821" hidden="1"/>
    <row r="35822" hidden="1"/>
    <row r="35823" hidden="1"/>
    <row r="35824" hidden="1"/>
    <row r="35825" hidden="1"/>
    <row r="35826" hidden="1"/>
    <row r="35827" hidden="1"/>
    <row r="35828" hidden="1"/>
    <row r="35829" hidden="1"/>
    <row r="35830" hidden="1"/>
    <row r="35831" hidden="1"/>
    <row r="35832" hidden="1"/>
    <row r="35833" hidden="1"/>
    <row r="35834" hidden="1"/>
    <row r="35835" hidden="1"/>
    <row r="35836" hidden="1"/>
    <row r="35837" hidden="1"/>
    <row r="35838" hidden="1"/>
    <row r="35839" hidden="1"/>
    <row r="35840" hidden="1"/>
    <row r="35841" hidden="1"/>
    <row r="35842" hidden="1"/>
    <row r="35843" hidden="1"/>
    <row r="35844" hidden="1"/>
    <row r="35845" hidden="1"/>
    <row r="35846" hidden="1"/>
    <row r="35847" hidden="1"/>
    <row r="35848" hidden="1"/>
    <row r="35849" hidden="1"/>
    <row r="35850" hidden="1"/>
    <row r="35851" hidden="1"/>
    <row r="35852" hidden="1"/>
    <row r="35853" hidden="1"/>
    <row r="35854" hidden="1"/>
    <row r="35855" hidden="1"/>
    <row r="35856" hidden="1"/>
    <row r="35857" hidden="1"/>
    <row r="35858" hidden="1"/>
    <row r="35859" hidden="1"/>
    <row r="35860" hidden="1"/>
    <row r="35861" hidden="1"/>
    <row r="35862" hidden="1"/>
    <row r="35863" hidden="1"/>
    <row r="35864" hidden="1"/>
    <row r="35865" hidden="1"/>
    <row r="35866" hidden="1"/>
    <row r="35867" hidden="1"/>
    <row r="35868" hidden="1"/>
    <row r="35869" hidden="1"/>
    <row r="35870" hidden="1"/>
    <row r="35871" hidden="1"/>
    <row r="35872" hidden="1"/>
    <row r="35873" hidden="1"/>
    <row r="35874" hidden="1"/>
    <row r="35875" hidden="1"/>
    <row r="35876" hidden="1"/>
    <row r="35877" hidden="1"/>
    <row r="35878" hidden="1"/>
    <row r="35879" hidden="1"/>
    <row r="35880" hidden="1"/>
    <row r="35881" hidden="1"/>
    <row r="35882" hidden="1"/>
    <row r="35883" hidden="1"/>
    <row r="35884" hidden="1"/>
    <row r="35885" hidden="1"/>
    <row r="35886" hidden="1"/>
    <row r="35887" hidden="1"/>
    <row r="35888" hidden="1"/>
    <row r="35889" hidden="1"/>
    <row r="35890" hidden="1"/>
    <row r="35891" hidden="1"/>
    <row r="35892" hidden="1"/>
    <row r="35893" hidden="1"/>
    <row r="35894" hidden="1"/>
    <row r="35895" hidden="1"/>
    <row r="35896" hidden="1"/>
    <row r="35897" hidden="1"/>
    <row r="35898" hidden="1"/>
    <row r="35899" hidden="1"/>
    <row r="35900" hidden="1"/>
    <row r="35901" hidden="1"/>
    <row r="35902" hidden="1"/>
    <row r="35903" hidden="1"/>
    <row r="35904" hidden="1"/>
    <row r="35905" hidden="1"/>
    <row r="35906" hidden="1"/>
    <row r="35907" hidden="1"/>
    <row r="35908" hidden="1"/>
    <row r="35909" hidden="1"/>
    <row r="35910" hidden="1"/>
    <row r="35911" hidden="1"/>
    <row r="35912" hidden="1"/>
    <row r="35913" hidden="1"/>
    <row r="35914" hidden="1"/>
    <row r="35915" hidden="1"/>
    <row r="35916" hidden="1"/>
    <row r="35917" hidden="1"/>
    <row r="35918" hidden="1"/>
    <row r="35919" hidden="1"/>
    <row r="35920" hidden="1"/>
    <row r="35921" hidden="1"/>
    <row r="35922" hidden="1"/>
    <row r="35923" hidden="1"/>
    <row r="35924" hidden="1"/>
    <row r="35925" hidden="1"/>
    <row r="35926" hidden="1"/>
    <row r="35927" hidden="1"/>
    <row r="35928" hidden="1"/>
    <row r="35929" hidden="1"/>
    <row r="35930" hidden="1"/>
    <row r="35931" hidden="1"/>
    <row r="35932" hidden="1"/>
    <row r="35933" hidden="1"/>
    <row r="35934" hidden="1"/>
    <row r="35935" hidden="1"/>
    <row r="35936" hidden="1"/>
    <row r="35937" hidden="1"/>
    <row r="35938" hidden="1"/>
    <row r="35939" hidden="1"/>
    <row r="35940" hidden="1"/>
    <row r="35941" hidden="1"/>
    <row r="35942" hidden="1"/>
    <row r="35943" hidden="1"/>
    <row r="35944" hidden="1"/>
    <row r="35945" hidden="1"/>
    <row r="35946" hidden="1"/>
    <row r="35947" hidden="1"/>
    <row r="35948" hidden="1"/>
    <row r="35949" hidden="1"/>
    <row r="35950" hidden="1"/>
    <row r="35951" hidden="1"/>
    <row r="35952" hidden="1"/>
    <row r="35953" hidden="1"/>
    <row r="35954" hidden="1"/>
    <row r="35955" hidden="1"/>
    <row r="35956" hidden="1"/>
    <row r="35957" hidden="1"/>
    <row r="35958" hidden="1"/>
    <row r="35959" hidden="1"/>
    <row r="35960" hidden="1"/>
    <row r="35961" hidden="1"/>
    <row r="35962" hidden="1"/>
    <row r="35963" hidden="1"/>
    <row r="35964" hidden="1"/>
    <row r="35965" hidden="1"/>
    <row r="35966" hidden="1"/>
    <row r="35967" hidden="1"/>
    <row r="35968" hidden="1"/>
    <row r="35969" hidden="1"/>
    <row r="35970" hidden="1"/>
    <row r="35971" hidden="1"/>
    <row r="35972" hidden="1"/>
    <row r="35973" hidden="1"/>
    <row r="35974" hidden="1"/>
    <row r="35975" hidden="1"/>
    <row r="35976" hidden="1"/>
    <row r="35977" hidden="1"/>
    <row r="35978" hidden="1"/>
    <row r="35979" hidden="1"/>
    <row r="35980" hidden="1"/>
    <row r="35981" hidden="1"/>
    <row r="35982" hidden="1"/>
    <row r="35983" hidden="1"/>
    <row r="35984" hidden="1"/>
    <row r="35985" hidden="1"/>
    <row r="35986" hidden="1"/>
    <row r="35987" hidden="1"/>
    <row r="35988" hidden="1"/>
    <row r="35989" hidden="1"/>
    <row r="35990" hidden="1"/>
    <row r="35991" hidden="1"/>
    <row r="35992" hidden="1"/>
    <row r="35993" hidden="1"/>
    <row r="35994" hidden="1"/>
    <row r="35995" hidden="1"/>
    <row r="35996" hidden="1"/>
    <row r="35997" hidden="1"/>
    <row r="35998" hidden="1"/>
    <row r="35999" hidden="1"/>
    <row r="36000" hidden="1"/>
    <row r="36001" hidden="1"/>
    <row r="36002" hidden="1"/>
    <row r="36003" hidden="1"/>
    <row r="36004" hidden="1"/>
    <row r="36005" hidden="1"/>
    <row r="36006" hidden="1"/>
    <row r="36007" hidden="1"/>
    <row r="36008" hidden="1"/>
    <row r="36009" hidden="1"/>
    <row r="36010" hidden="1"/>
    <row r="36011" hidden="1"/>
    <row r="36012" hidden="1"/>
    <row r="36013" hidden="1"/>
    <row r="36014" hidden="1"/>
    <row r="36015" hidden="1"/>
    <row r="36016" hidden="1"/>
    <row r="36017" hidden="1"/>
    <row r="36018" hidden="1"/>
    <row r="36019" hidden="1"/>
    <row r="36020" hidden="1"/>
    <row r="36021" hidden="1"/>
    <row r="36022" hidden="1"/>
    <row r="36023" hidden="1"/>
    <row r="36024" hidden="1"/>
    <row r="36025" hidden="1"/>
    <row r="36026" hidden="1"/>
    <row r="36027" hidden="1"/>
    <row r="36028" hidden="1"/>
    <row r="36029" hidden="1"/>
    <row r="36030" hidden="1"/>
    <row r="36031" hidden="1"/>
    <row r="36032" hidden="1"/>
    <row r="36033" hidden="1"/>
    <row r="36034" hidden="1"/>
    <row r="36035" hidden="1"/>
    <row r="36036" hidden="1"/>
    <row r="36037" hidden="1"/>
    <row r="36038" hidden="1"/>
    <row r="36039" hidden="1"/>
    <row r="36040" hidden="1"/>
    <row r="36041" hidden="1"/>
    <row r="36042" hidden="1"/>
    <row r="36043" hidden="1"/>
    <row r="36044" hidden="1"/>
    <row r="36045" hidden="1"/>
    <row r="36046" hidden="1"/>
    <row r="36047" hidden="1"/>
    <row r="36048" hidden="1"/>
    <row r="36049" hidden="1"/>
    <row r="36050" hidden="1"/>
    <row r="36051" hidden="1"/>
    <row r="36052" hidden="1"/>
    <row r="36053" hidden="1"/>
    <row r="36054" hidden="1"/>
    <row r="36055" hidden="1"/>
    <row r="36056" hidden="1"/>
    <row r="36057" hidden="1"/>
    <row r="36058" hidden="1"/>
    <row r="36059" hidden="1"/>
    <row r="36060" hidden="1"/>
    <row r="36061" hidden="1"/>
    <row r="36062" hidden="1"/>
    <row r="36063" hidden="1"/>
    <row r="36064" hidden="1"/>
    <row r="36065" hidden="1"/>
    <row r="36066" hidden="1"/>
    <row r="36067" hidden="1"/>
    <row r="36068" hidden="1"/>
    <row r="36069" hidden="1"/>
    <row r="36070" hidden="1"/>
    <row r="36071" hidden="1"/>
    <row r="36072" hidden="1"/>
    <row r="36073" hidden="1"/>
    <row r="36074" hidden="1"/>
    <row r="36075" hidden="1"/>
    <row r="36076" hidden="1"/>
    <row r="36077" hidden="1"/>
    <row r="36078" hidden="1"/>
    <row r="36079" hidden="1"/>
    <row r="36080" hidden="1"/>
    <row r="36081" hidden="1"/>
    <row r="36082" hidden="1"/>
    <row r="36083" hidden="1"/>
    <row r="36084" hidden="1"/>
    <row r="36085" hidden="1"/>
    <row r="36086" hidden="1"/>
    <row r="36087" hidden="1"/>
    <row r="36088" hidden="1"/>
    <row r="36089" hidden="1"/>
    <row r="36090" hidden="1"/>
    <row r="36091" hidden="1"/>
    <row r="36092" hidden="1"/>
    <row r="36093" hidden="1"/>
    <row r="36094" hidden="1"/>
    <row r="36095" hidden="1"/>
    <row r="36096" hidden="1"/>
    <row r="36097" hidden="1"/>
    <row r="36098" hidden="1"/>
    <row r="36099" hidden="1"/>
    <row r="36100" hidden="1"/>
    <row r="36101" hidden="1"/>
    <row r="36102" hidden="1"/>
    <row r="36103" hidden="1"/>
    <row r="36104" hidden="1"/>
    <row r="36105" hidden="1"/>
    <row r="36106" hidden="1"/>
    <row r="36107" hidden="1"/>
    <row r="36108" hidden="1"/>
    <row r="36109" hidden="1"/>
    <row r="36110" hidden="1"/>
    <row r="36111" hidden="1"/>
    <row r="36112" hidden="1"/>
    <row r="36113" hidden="1"/>
    <row r="36114" hidden="1"/>
    <row r="36115" hidden="1"/>
    <row r="36116" hidden="1"/>
    <row r="36117" hidden="1"/>
    <row r="36118" hidden="1"/>
    <row r="36119" hidden="1"/>
    <row r="36120" hidden="1"/>
    <row r="36121" hidden="1"/>
    <row r="36122" hidden="1"/>
    <row r="36123" hidden="1"/>
    <row r="36124" hidden="1"/>
    <row r="36125" hidden="1"/>
    <row r="36126" hidden="1"/>
    <row r="36127" hidden="1"/>
    <row r="36128" hidden="1"/>
    <row r="36129" hidden="1"/>
    <row r="36130" hidden="1"/>
    <row r="36131" hidden="1"/>
    <row r="36132" hidden="1"/>
    <row r="36133" hidden="1"/>
    <row r="36134" hidden="1"/>
    <row r="36135" hidden="1"/>
    <row r="36136" hidden="1"/>
    <row r="36137" hidden="1"/>
    <row r="36138" hidden="1"/>
    <row r="36139" hidden="1"/>
    <row r="36140" hidden="1"/>
    <row r="36141" hidden="1"/>
    <row r="36142" hidden="1"/>
    <row r="36143" hidden="1"/>
    <row r="36144" hidden="1"/>
    <row r="36145" hidden="1"/>
    <row r="36146" hidden="1"/>
    <row r="36147" hidden="1"/>
    <row r="36148" hidden="1"/>
    <row r="36149" hidden="1"/>
    <row r="36150" hidden="1"/>
    <row r="36151" hidden="1"/>
    <row r="36152" hidden="1"/>
    <row r="36153" hidden="1"/>
    <row r="36154" hidden="1"/>
    <row r="36155" hidden="1"/>
    <row r="36156" hidden="1"/>
    <row r="36157" hidden="1"/>
    <row r="36158" hidden="1"/>
    <row r="36159" hidden="1"/>
    <row r="36160" hidden="1"/>
    <row r="36161" hidden="1"/>
    <row r="36162" hidden="1"/>
    <row r="36163" hidden="1"/>
    <row r="36164" hidden="1"/>
    <row r="36165" hidden="1"/>
    <row r="36166" hidden="1"/>
    <row r="36167" hidden="1"/>
    <row r="36168" hidden="1"/>
    <row r="36169" hidden="1"/>
    <row r="36170" hidden="1"/>
    <row r="36171" hidden="1"/>
    <row r="36172" hidden="1"/>
    <row r="36173" hidden="1"/>
    <row r="36174" hidden="1"/>
    <row r="36175" hidden="1"/>
    <row r="36176" hidden="1"/>
    <row r="36177" hidden="1"/>
    <row r="36178" hidden="1"/>
    <row r="36179" hidden="1"/>
    <row r="36180" hidden="1"/>
    <row r="36181" hidden="1"/>
    <row r="36182" hidden="1"/>
    <row r="36183" hidden="1"/>
    <row r="36184" hidden="1"/>
    <row r="36185" hidden="1"/>
    <row r="36186" hidden="1"/>
    <row r="36187" hidden="1"/>
    <row r="36188" hidden="1"/>
    <row r="36189" hidden="1"/>
    <row r="36190" hidden="1"/>
    <row r="36191" hidden="1"/>
    <row r="36192" hidden="1"/>
    <row r="36193" hidden="1"/>
    <row r="36194" hidden="1"/>
    <row r="36195" hidden="1"/>
    <row r="36196" hidden="1"/>
    <row r="36197" hidden="1"/>
    <row r="36198" hidden="1"/>
    <row r="36199" hidden="1"/>
    <row r="36200" hidden="1"/>
    <row r="36201" hidden="1"/>
    <row r="36202" hidden="1"/>
    <row r="36203" hidden="1"/>
    <row r="36204" hidden="1"/>
    <row r="36205" hidden="1"/>
    <row r="36206" hidden="1"/>
    <row r="36207" hidden="1"/>
    <row r="36208" hidden="1"/>
    <row r="36209" hidden="1"/>
    <row r="36210" hidden="1"/>
    <row r="36211" hidden="1"/>
    <row r="36212" hidden="1"/>
    <row r="36213" hidden="1"/>
    <row r="36214" hidden="1"/>
    <row r="36215" hidden="1"/>
    <row r="36216" hidden="1"/>
    <row r="36217" hidden="1"/>
    <row r="36218" hidden="1"/>
    <row r="36219" hidden="1"/>
    <row r="36220" hidden="1"/>
    <row r="36221" hidden="1"/>
    <row r="36222" hidden="1"/>
    <row r="36223" hidden="1"/>
    <row r="36224" hidden="1"/>
    <row r="36225" hidden="1"/>
    <row r="36226" hidden="1"/>
    <row r="36227" hidden="1"/>
    <row r="36228" hidden="1"/>
    <row r="36229" hidden="1"/>
    <row r="36230" hidden="1"/>
    <row r="36231" hidden="1"/>
    <row r="36232" hidden="1"/>
    <row r="36233" hidden="1"/>
    <row r="36234" hidden="1"/>
    <row r="36235" hidden="1"/>
    <row r="36236" hidden="1"/>
    <row r="36237" hidden="1"/>
    <row r="36238" hidden="1"/>
    <row r="36239" hidden="1"/>
    <row r="36240" hidden="1"/>
    <row r="36241" hidden="1"/>
    <row r="36242" hidden="1"/>
    <row r="36243" hidden="1"/>
    <row r="36244" hidden="1"/>
    <row r="36245" hidden="1"/>
    <row r="36246" hidden="1"/>
    <row r="36247" hidden="1"/>
    <row r="36248" hidden="1"/>
    <row r="36249" hidden="1"/>
    <row r="36250" hidden="1"/>
    <row r="36251" hidden="1"/>
    <row r="36252" hidden="1"/>
    <row r="36253" hidden="1"/>
    <row r="36254" hidden="1"/>
    <row r="36255" hidden="1"/>
    <row r="36256" hidden="1"/>
    <row r="36257" hidden="1"/>
    <row r="36258" hidden="1"/>
    <row r="36259" hidden="1"/>
    <row r="36260" hidden="1"/>
    <row r="36261" hidden="1"/>
    <row r="36262" hidden="1"/>
    <row r="36263" hidden="1"/>
    <row r="36264" hidden="1"/>
    <row r="36265" hidden="1"/>
    <row r="36266" hidden="1"/>
    <row r="36267" hidden="1"/>
    <row r="36268" hidden="1"/>
    <row r="36269" hidden="1"/>
    <row r="36270" hidden="1"/>
    <row r="36271" hidden="1"/>
    <row r="36272" hidden="1"/>
    <row r="36273" hidden="1"/>
    <row r="36274" hidden="1"/>
    <row r="36275" hidden="1"/>
    <row r="36276" hidden="1"/>
    <row r="36277" hidden="1"/>
    <row r="36278" hidden="1"/>
    <row r="36279" hidden="1"/>
    <row r="36280" hidden="1"/>
    <row r="36281" hidden="1"/>
    <row r="36282" hidden="1"/>
    <row r="36283" hidden="1"/>
    <row r="36284" hidden="1"/>
    <row r="36285" hidden="1"/>
    <row r="36286" hidden="1"/>
    <row r="36287" hidden="1"/>
    <row r="36288" hidden="1"/>
    <row r="36289" hidden="1"/>
    <row r="36290" hidden="1"/>
    <row r="36291" hidden="1"/>
    <row r="36292" hidden="1"/>
    <row r="36293" hidden="1"/>
    <row r="36294" hidden="1"/>
    <row r="36295" hidden="1"/>
    <row r="36296" hidden="1"/>
    <row r="36297" hidden="1"/>
    <row r="36298" hidden="1"/>
    <row r="36299" hidden="1"/>
    <row r="36300" hidden="1"/>
    <row r="36301" hidden="1"/>
    <row r="36302" hidden="1"/>
    <row r="36303" hidden="1"/>
    <row r="36304" hidden="1"/>
    <row r="36305" hidden="1"/>
    <row r="36306" hidden="1"/>
    <row r="36307" hidden="1"/>
    <row r="36308" hidden="1"/>
    <row r="36309" hidden="1"/>
    <row r="36310" hidden="1"/>
    <row r="36311" hidden="1"/>
    <row r="36312" hidden="1"/>
    <row r="36313" hidden="1"/>
    <row r="36314" hidden="1"/>
    <row r="36315" hidden="1"/>
    <row r="36316" hidden="1"/>
    <row r="36317" hidden="1"/>
    <row r="36318" hidden="1"/>
    <row r="36319" hidden="1"/>
    <row r="36320" hidden="1"/>
    <row r="36321" hidden="1"/>
    <row r="36322" hidden="1"/>
    <row r="36323" hidden="1"/>
    <row r="36324" hidden="1"/>
    <row r="36325" hidden="1"/>
    <row r="36326" hidden="1"/>
    <row r="36327" hidden="1"/>
    <row r="36328" hidden="1"/>
    <row r="36329" hidden="1"/>
    <row r="36330" hidden="1"/>
    <row r="36331" hidden="1"/>
    <row r="36332" hidden="1"/>
    <row r="36333" hidden="1"/>
    <row r="36334" hidden="1"/>
    <row r="36335" hidden="1"/>
    <row r="36336" hidden="1"/>
    <row r="36337" hidden="1"/>
    <row r="36338" hidden="1"/>
    <row r="36339" hidden="1"/>
    <row r="36340" hidden="1"/>
    <row r="36341" hidden="1"/>
    <row r="36342" hidden="1"/>
    <row r="36343" hidden="1"/>
    <row r="36344" hidden="1"/>
    <row r="36345" hidden="1"/>
    <row r="36346" hidden="1"/>
    <row r="36347" hidden="1"/>
    <row r="36348" hidden="1"/>
    <row r="36349" hidden="1"/>
    <row r="36350" hidden="1"/>
    <row r="36351" hidden="1"/>
    <row r="36352" hidden="1"/>
    <row r="36353" hidden="1"/>
    <row r="36354" hidden="1"/>
    <row r="36355" hidden="1"/>
    <row r="36356" hidden="1"/>
    <row r="36357" hidden="1"/>
    <row r="36358" hidden="1"/>
    <row r="36359" hidden="1"/>
    <row r="36360" hidden="1"/>
    <row r="36361" hidden="1"/>
    <row r="36362" hidden="1"/>
    <row r="36363" hidden="1"/>
    <row r="36364" hidden="1"/>
    <row r="36365" hidden="1"/>
    <row r="36366" hidden="1"/>
    <row r="36367" hidden="1"/>
    <row r="36368" hidden="1"/>
    <row r="36369" hidden="1"/>
    <row r="36370" hidden="1"/>
    <row r="36371" hidden="1"/>
    <row r="36372" hidden="1"/>
    <row r="36373" hidden="1"/>
    <row r="36374" hidden="1"/>
    <row r="36375" hidden="1"/>
    <row r="36376" hidden="1"/>
    <row r="36377" hidden="1"/>
    <row r="36378" hidden="1"/>
    <row r="36379" hidden="1"/>
    <row r="36380" hidden="1"/>
    <row r="36381" hidden="1"/>
    <row r="36382" hidden="1"/>
    <row r="36383" hidden="1"/>
    <row r="36384" hidden="1"/>
    <row r="36385" hidden="1"/>
    <row r="36386" hidden="1"/>
    <row r="36387" hidden="1"/>
    <row r="36388" hidden="1"/>
    <row r="36389" hidden="1"/>
    <row r="36390" hidden="1"/>
    <row r="36391" hidden="1"/>
    <row r="36392" hidden="1"/>
    <row r="36393" hidden="1"/>
    <row r="36394" hidden="1"/>
    <row r="36395" hidden="1"/>
    <row r="36396" hidden="1"/>
    <row r="36397" hidden="1"/>
    <row r="36398" hidden="1"/>
    <row r="36399" hidden="1"/>
    <row r="36400" hidden="1"/>
    <row r="36401" hidden="1"/>
    <row r="36402" hidden="1"/>
    <row r="36403" hidden="1"/>
    <row r="36404" hidden="1"/>
    <row r="36405" hidden="1"/>
    <row r="36406" hidden="1"/>
    <row r="36407" hidden="1"/>
    <row r="36408" hidden="1"/>
    <row r="36409" hidden="1"/>
    <row r="36410" hidden="1"/>
    <row r="36411" hidden="1"/>
    <row r="36412" hidden="1"/>
    <row r="36413" hidden="1"/>
    <row r="36414" hidden="1"/>
    <row r="36415" hidden="1"/>
    <row r="36416" hidden="1"/>
    <row r="36417" hidden="1"/>
    <row r="36418" hidden="1"/>
    <row r="36419" hidden="1"/>
    <row r="36420" hidden="1"/>
    <row r="36421" hidden="1"/>
    <row r="36422" hidden="1"/>
    <row r="36423" hidden="1"/>
    <row r="36424" hidden="1"/>
    <row r="36425" hidden="1"/>
    <row r="36426" hidden="1"/>
    <row r="36427" hidden="1"/>
    <row r="36428" hidden="1"/>
    <row r="36429" hidden="1"/>
    <row r="36430" hidden="1"/>
    <row r="36431" hidden="1"/>
    <row r="36432" hidden="1"/>
    <row r="36433" hidden="1"/>
    <row r="36434" hidden="1"/>
    <row r="36435" hidden="1"/>
    <row r="36436" hidden="1"/>
    <row r="36437" hidden="1"/>
    <row r="36438" hidden="1"/>
    <row r="36439" hidden="1"/>
    <row r="36440" hidden="1"/>
    <row r="36441" hidden="1"/>
    <row r="36442" hidden="1"/>
    <row r="36443" hidden="1"/>
    <row r="36444" hidden="1"/>
    <row r="36445" hidden="1"/>
    <row r="36446" hidden="1"/>
    <row r="36447" hidden="1"/>
    <row r="36448" hidden="1"/>
    <row r="36449" hidden="1"/>
    <row r="36450" hidden="1"/>
    <row r="36451" hidden="1"/>
    <row r="36452" hidden="1"/>
    <row r="36453" hidden="1"/>
    <row r="36454" hidden="1"/>
    <row r="36455" hidden="1"/>
    <row r="36456" hidden="1"/>
    <row r="36457" hidden="1"/>
    <row r="36458" hidden="1"/>
    <row r="36459" hidden="1"/>
    <row r="36460" hidden="1"/>
    <row r="36461" hidden="1"/>
    <row r="36462" hidden="1"/>
    <row r="36463" hidden="1"/>
    <row r="36464" hidden="1"/>
    <row r="36465" hidden="1"/>
    <row r="36466" hidden="1"/>
    <row r="36467" hidden="1"/>
    <row r="36468" hidden="1"/>
    <row r="36469" hidden="1"/>
    <row r="36470" hidden="1"/>
    <row r="36471" hidden="1"/>
    <row r="36472" hidden="1"/>
    <row r="36473" hidden="1"/>
    <row r="36474" hidden="1"/>
    <row r="36475" hidden="1"/>
    <row r="36476" hidden="1"/>
    <row r="36477" hidden="1"/>
    <row r="36478" hidden="1"/>
    <row r="36479" hidden="1"/>
    <row r="36480" hidden="1"/>
    <row r="36481" hidden="1"/>
    <row r="36482" hidden="1"/>
    <row r="36483" hidden="1"/>
    <row r="36484" hidden="1"/>
    <row r="36485" hidden="1"/>
    <row r="36486" hidden="1"/>
    <row r="36487" hidden="1"/>
    <row r="36488" hidden="1"/>
    <row r="36489" hidden="1"/>
    <row r="36490" hidden="1"/>
    <row r="36491" hidden="1"/>
    <row r="36492" hidden="1"/>
    <row r="36493" hidden="1"/>
    <row r="36494" hidden="1"/>
    <row r="36495" hidden="1"/>
    <row r="36496" hidden="1"/>
    <row r="36497" hidden="1"/>
    <row r="36498" hidden="1"/>
    <row r="36499" hidden="1"/>
    <row r="36500" hidden="1"/>
    <row r="36501" hidden="1"/>
    <row r="36502" hidden="1"/>
    <row r="36503" hidden="1"/>
    <row r="36504" hidden="1"/>
    <row r="36505" hidden="1"/>
    <row r="36506" hidden="1"/>
    <row r="36507" hidden="1"/>
    <row r="36508" hidden="1"/>
    <row r="36509" hidden="1"/>
    <row r="36510" hidden="1"/>
    <row r="36511" hidden="1"/>
    <row r="36512" hidden="1"/>
    <row r="36513" hidden="1"/>
    <row r="36514" hidden="1"/>
    <row r="36515" hidden="1"/>
    <row r="36516" hidden="1"/>
    <row r="36517" hidden="1"/>
    <row r="36518" hidden="1"/>
    <row r="36519" hidden="1"/>
    <row r="36520" hidden="1"/>
    <row r="36521" hidden="1"/>
    <row r="36522" hidden="1"/>
    <row r="36523" hidden="1"/>
    <row r="36524" hidden="1"/>
    <row r="36525" hidden="1"/>
    <row r="36526" hidden="1"/>
    <row r="36527" hidden="1"/>
    <row r="36528" hidden="1"/>
    <row r="36529" hidden="1"/>
    <row r="36530" hidden="1"/>
    <row r="36531" hidden="1"/>
    <row r="36532" hidden="1"/>
    <row r="36533" hidden="1"/>
    <row r="36534" hidden="1"/>
    <row r="36535" hidden="1"/>
    <row r="36536" hidden="1"/>
    <row r="36537" hidden="1"/>
    <row r="36538" hidden="1"/>
    <row r="36539" hidden="1"/>
    <row r="36540" hidden="1"/>
    <row r="36541" hidden="1"/>
    <row r="36542" hidden="1"/>
    <row r="36543" hidden="1"/>
    <row r="36544" hidden="1"/>
    <row r="36545" hidden="1"/>
    <row r="36546" hidden="1"/>
    <row r="36547" hidden="1"/>
    <row r="36548" hidden="1"/>
    <row r="36549" hidden="1"/>
    <row r="36550" hidden="1"/>
    <row r="36551" hidden="1"/>
    <row r="36552" hidden="1"/>
    <row r="36553" hidden="1"/>
    <row r="36554" hidden="1"/>
    <row r="36555" hidden="1"/>
    <row r="36556" hidden="1"/>
    <row r="36557" hidden="1"/>
    <row r="36558" hidden="1"/>
    <row r="36559" hidden="1"/>
    <row r="36560" hidden="1"/>
    <row r="36561" hidden="1"/>
    <row r="36562" hidden="1"/>
    <row r="36563" hidden="1"/>
    <row r="36564" hidden="1"/>
    <row r="36565" hidden="1"/>
    <row r="36566" hidden="1"/>
    <row r="36567" hidden="1"/>
    <row r="36568" hidden="1"/>
    <row r="36569" hidden="1"/>
    <row r="36570" hidden="1"/>
    <row r="36571" hidden="1"/>
    <row r="36572" hidden="1"/>
    <row r="36573" hidden="1"/>
    <row r="36574" hidden="1"/>
    <row r="36575" hidden="1"/>
    <row r="36576" hidden="1"/>
    <row r="36577" hidden="1"/>
    <row r="36578" hidden="1"/>
    <row r="36579" hidden="1"/>
    <row r="36580" hidden="1"/>
    <row r="36581" hidden="1"/>
    <row r="36582" hidden="1"/>
    <row r="36583" hidden="1"/>
    <row r="36584" hidden="1"/>
    <row r="36585" hidden="1"/>
    <row r="36586" hidden="1"/>
    <row r="36587" hidden="1"/>
    <row r="36588" hidden="1"/>
    <row r="36589" hidden="1"/>
    <row r="36590" hidden="1"/>
    <row r="36591" hidden="1"/>
    <row r="36592" hidden="1"/>
    <row r="36593" hidden="1"/>
    <row r="36594" hidden="1"/>
    <row r="36595" hidden="1"/>
    <row r="36596" hidden="1"/>
    <row r="36597" hidden="1"/>
    <row r="36598" hidden="1"/>
    <row r="36599" hidden="1"/>
    <row r="36600" hidden="1"/>
    <row r="36601" hidden="1"/>
    <row r="36602" hidden="1"/>
    <row r="36603" hidden="1"/>
    <row r="36604" hidden="1"/>
    <row r="36605" hidden="1"/>
    <row r="36606" hidden="1"/>
    <row r="36607" hidden="1"/>
    <row r="36608" hidden="1"/>
    <row r="36609" hidden="1"/>
    <row r="36610" hidden="1"/>
    <row r="36611" hidden="1"/>
    <row r="36612" hidden="1"/>
    <row r="36613" hidden="1"/>
    <row r="36614" hidden="1"/>
    <row r="36615" hidden="1"/>
    <row r="36616" hidden="1"/>
    <row r="36617" hidden="1"/>
    <row r="36618" hidden="1"/>
    <row r="36619" hidden="1"/>
    <row r="36620" hidden="1"/>
    <row r="36621" hidden="1"/>
    <row r="36622" hidden="1"/>
    <row r="36623" hidden="1"/>
    <row r="36624" hidden="1"/>
    <row r="36625" hidden="1"/>
    <row r="36626" hidden="1"/>
    <row r="36627" hidden="1"/>
    <row r="36628" hidden="1"/>
    <row r="36629" hidden="1"/>
    <row r="36630" hidden="1"/>
    <row r="36631" hidden="1"/>
    <row r="36632" hidden="1"/>
    <row r="36633" hidden="1"/>
    <row r="36634" hidden="1"/>
    <row r="36635" hidden="1"/>
    <row r="36636" hidden="1"/>
    <row r="36637" hidden="1"/>
    <row r="36638" hidden="1"/>
    <row r="36639" hidden="1"/>
    <row r="36640" hidden="1"/>
    <row r="36641" hidden="1"/>
    <row r="36642" hidden="1"/>
    <row r="36643" hidden="1"/>
    <row r="36644" hidden="1"/>
    <row r="36645" hidden="1"/>
    <row r="36646" hidden="1"/>
    <row r="36647" hidden="1"/>
    <row r="36648" hidden="1"/>
    <row r="36649" hidden="1"/>
    <row r="36650" hidden="1"/>
    <row r="36651" hidden="1"/>
    <row r="36652" hidden="1"/>
    <row r="36653" hidden="1"/>
    <row r="36654" hidden="1"/>
    <row r="36655" hidden="1"/>
    <row r="36656" hidden="1"/>
    <row r="36657" hidden="1"/>
    <row r="36658" hidden="1"/>
    <row r="36659" hidden="1"/>
    <row r="36660" hidden="1"/>
    <row r="36661" hidden="1"/>
    <row r="36662" hidden="1"/>
    <row r="36663" hidden="1"/>
    <row r="36664" hidden="1"/>
    <row r="36665" hidden="1"/>
    <row r="36666" hidden="1"/>
    <row r="36667" hidden="1"/>
    <row r="36668" hidden="1"/>
    <row r="36669" hidden="1"/>
    <row r="36670" hidden="1"/>
    <row r="36671" hidden="1"/>
    <row r="36672" hidden="1"/>
    <row r="36673" hidden="1"/>
    <row r="36674" hidden="1"/>
    <row r="36675" hidden="1"/>
    <row r="36676" hidden="1"/>
    <row r="36677" hidden="1"/>
    <row r="36678" hidden="1"/>
    <row r="36679" hidden="1"/>
    <row r="36680" hidden="1"/>
    <row r="36681" hidden="1"/>
    <row r="36682" hidden="1"/>
    <row r="36683" hidden="1"/>
    <row r="36684" hidden="1"/>
    <row r="36685" hidden="1"/>
    <row r="36686" hidden="1"/>
    <row r="36687" hidden="1"/>
    <row r="36688" hidden="1"/>
    <row r="36689" hidden="1"/>
    <row r="36690" hidden="1"/>
    <row r="36691" hidden="1"/>
    <row r="36692" hidden="1"/>
    <row r="36693" hidden="1"/>
    <row r="36694" hidden="1"/>
    <row r="36695" hidden="1"/>
    <row r="36696" hidden="1"/>
    <row r="36697" hidden="1"/>
    <row r="36698" hidden="1"/>
    <row r="36699" hidden="1"/>
    <row r="36700" hidden="1"/>
    <row r="36701" hidden="1"/>
    <row r="36702" hidden="1"/>
    <row r="36703" hidden="1"/>
    <row r="36704" hidden="1"/>
    <row r="36705" hidden="1"/>
    <row r="36706" hidden="1"/>
    <row r="36707" hidden="1"/>
    <row r="36708" hidden="1"/>
    <row r="36709" hidden="1"/>
    <row r="36710" hidden="1"/>
    <row r="36711" hidden="1"/>
    <row r="36712" hidden="1"/>
    <row r="36713" hidden="1"/>
    <row r="36714" hidden="1"/>
    <row r="36715" hidden="1"/>
    <row r="36716" hidden="1"/>
    <row r="36717" hidden="1"/>
    <row r="36718" hidden="1"/>
    <row r="36719" hidden="1"/>
    <row r="36720" hidden="1"/>
    <row r="36721" hidden="1"/>
    <row r="36722" hidden="1"/>
    <row r="36723" hidden="1"/>
    <row r="36724" hidden="1"/>
    <row r="36725" hidden="1"/>
    <row r="36726" hidden="1"/>
    <row r="36727" hidden="1"/>
    <row r="36728" hidden="1"/>
    <row r="36729" hidden="1"/>
    <row r="36730" hidden="1"/>
    <row r="36731" hidden="1"/>
    <row r="36732" hidden="1"/>
    <row r="36733" hidden="1"/>
    <row r="36734" hidden="1"/>
    <row r="36735" hidden="1"/>
    <row r="36736" hidden="1"/>
    <row r="36737" hidden="1"/>
    <row r="36738" hidden="1"/>
    <row r="36739" hidden="1"/>
    <row r="36740" hidden="1"/>
    <row r="36741" hidden="1"/>
    <row r="36742" hidden="1"/>
    <row r="36743" hidden="1"/>
    <row r="36744" hidden="1"/>
    <row r="36745" hidden="1"/>
    <row r="36746" hidden="1"/>
    <row r="36747" hidden="1"/>
    <row r="36748" hidden="1"/>
    <row r="36749" hidden="1"/>
    <row r="36750" hidden="1"/>
    <row r="36751" hidden="1"/>
    <row r="36752" hidden="1"/>
    <row r="36753" hidden="1"/>
    <row r="36754" hidden="1"/>
    <row r="36755" hidden="1"/>
    <row r="36756" hidden="1"/>
    <row r="36757" hidden="1"/>
    <row r="36758" hidden="1"/>
    <row r="36759" hidden="1"/>
    <row r="36760" hidden="1"/>
    <row r="36761" hidden="1"/>
    <row r="36762" hidden="1"/>
    <row r="36763" hidden="1"/>
    <row r="36764" hidden="1"/>
    <row r="36765" hidden="1"/>
    <row r="36766" hidden="1"/>
    <row r="36767" hidden="1"/>
    <row r="36768" hidden="1"/>
    <row r="36769" hidden="1"/>
    <row r="36770" hidden="1"/>
    <row r="36771" hidden="1"/>
    <row r="36772" hidden="1"/>
    <row r="36773" hidden="1"/>
    <row r="36774" hidden="1"/>
    <row r="36775" hidden="1"/>
    <row r="36776" hidden="1"/>
    <row r="36777" hidden="1"/>
    <row r="36778" hidden="1"/>
    <row r="36779" hidden="1"/>
    <row r="36780" hidden="1"/>
    <row r="36781" hidden="1"/>
    <row r="36782" hidden="1"/>
    <row r="36783" hidden="1"/>
    <row r="36784" hidden="1"/>
    <row r="36785" hidden="1"/>
    <row r="36786" hidden="1"/>
    <row r="36787" hidden="1"/>
    <row r="36788" hidden="1"/>
    <row r="36789" hidden="1"/>
    <row r="36790" hidden="1"/>
    <row r="36791" hidden="1"/>
    <row r="36792" hidden="1"/>
    <row r="36793" hidden="1"/>
    <row r="36794" hidden="1"/>
    <row r="36795" hidden="1"/>
    <row r="36796" hidden="1"/>
    <row r="36797" hidden="1"/>
    <row r="36798" hidden="1"/>
    <row r="36799" hidden="1"/>
    <row r="36800" hidden="1"/>
    <row r="36801" hidden="1"/>
    <row r="36802" hidden="1"/>
    <row r="36803" hidden="1"/>
    <row r="36804" hidden="1"/>
    <row r="36805" hidden="1"/>
    <row r="36806" hidden="1"/>
    <row r="36807" hidden="1"/>
    <row r="36808" hidden="1"/>
    <row r="36809" hidden="1"/>
    <row r="36810" hidden="1"/>
    <row r="36811" hidden="1"/>
    <row r="36812" hidden="1"/>
    <row r="36813" hidden="1"/>
    <row r="36814" hidden="1"/>
    <row r="36815" hidden="1"/>
    <row r="36816" hidden="1"/>
    <row r="36817" hidden="1"/>
    <row r="36818" hidden="1"/>
    <row r="36819" hidden="1"/>
    <row r="36820" hidden="1"/>
    <row r="36821" hidden="1"/>
    <row r="36822" hidden="1"/>
    <row r="36823" hidden="1"/>
    <row r="36824" hidden="1"/>
    <row r="36825" hidden="1"/>
    <row r="36826" hidden="1"/>
    <row r="36827" hidden="1"/>
    <row r="36828" hidden="1"/>
    <row r="36829" hidden="1"/>
    <row r="36830" hidden="1"/>
    <row r="36831" hidden="1"/>
    <row r="36832" hidden="1"/>
    <row r="36833" hidden="1"/>
    <row r="36834" hidden="1"/>
    <row r="36835" hidden="1"/>
    <row r="36836" hidden="1"/>
    <row r="36837" hidden="1"/>
    <row r="36838" hidden="1"/>
    <row r="36839" hidden="1"/>
    <row r="36840" hidden="1"/>
    <row r="36841" hidden="1"/>
    <row r="36842" hidden="1"/>
    <row r="36843" hidden="1"/>
    <row r="36844" hidden="1"/>
    <row r="36845" hidden="1"/>
    <row r="36846" hidden="1"/>
    <row r="36847" hidden="1"/>
    <row r="36848" hidden="1"/>
    <row r="36849" hidden="1"/>
    <row r="36850" hidden="1"/>
    <row r="36851" hidden="1"/>
    <row r="36852" hidden="1"/>
    <row r="36853" hidden="1"/>
    <row r="36854" hidden="1"/>
    <row r="36855" hidden="1"/>
    <row r="36856" hidden="1"/>
    <row r="36857" hidden="1"/>
    <row r="36858" hidden="1"/>
    <row r="36859" hidden="1"/>
    <row r="36860" hidden="1"/>
    <row r="36861" hidden="1"/>
    <row r="36862" hidden="1"/>
    <row r="36863" hidden="1"/>
    <row r="36864" hidden="1"/>
    <row r="36865" hidden="1"/>
    <row r="36866" hidden="1"/>
    <row r="36867" hidden="1"/>
    <row r="36868" hidden="1"/>
    <row r="36869" hidden="1"/>
    <row r="36870" hidden="1"/>
    <row r="36871" hidden="1"/>
    <row r="36872" hidden="1"/>
    <row r="36873" hidden="1"/>
    <row r="36874" hidden="1"/>
    <row r="36875" hidden="1"/>
    <row r="36876" hidden="1"/>
    <row r="36877" hidden="1"/>
    <row r="36878" hidden="1"/>
    <row r="36879" hidden="1"/>
    <row r="36880" hidden="1"/>
    <row r="36881" hidden="1"/>
    <row r="36882" hidden="1"/>
    <row r="36883" hidden="1"/>
    <row r="36884" hidden="1"/>
    <row r="36885" hidden="1"/>
    <row r="36886" hidden="1"/>
    <row r="36887" hidden="1"/>
    <row r="36888" hidden="1"/>
    <row r="36889" hidden="1"/>
    <row r="36890" hidden="1"/>
    <row r="36891" hidden="1"/>
    <row r="36892" hidden="1"/>
    <row r="36893" hidden="1"/>
    <row r="36894" hidden="1"/>
    <row r="36895" hidden="1"/>
    <row r="36896" hidden="1"/>
    <row r="36897" hidden="1"/>
    <row r="36898" hidden="1"/>
    <row r="36899" hidden="1"/>
    <row r="36900" hidden="1"/>
    <row r="36901" hidden="1"/>
    <row r="36902" hidden="1"/>
    <row r="36903" hidden="1"/>
    <row r="36904" hidden="1"/>
    <row r="36905" hidden="1"/>
    <row r="36906" hidden="1"/>
    <row r="36907" hidden="1"/>
    <row r="36908" hidden="1"/>
    <row r="36909" hidden="1"/>
    <row r="36910" hidden="1"/>
    <row r="36911" hidden="1"/>
    <row r="36912" hidden="1"/>
    <row r="36913" hidden="1"/>
    <row r="36914" hidden="1"/>
    <row r="36915" hidden="1"/>
    <row r="36916" hidden="1"/>
    <row r="36917" hidden="1"/>
    <row r="36918" hidden="1"/>
    <row r="36919" hidden="1"/>
    <row r="36920" hidden="1"/>
    <row r="36921" hidden="1"/>
    <row r="36922" hidden="1"/>
    <row r="36923" hidden="1"/>
    <row r="36924" hidden="1"/>
    <row r="36925" hidden="1"/>
    <row r="36926" hidden="1"/>
    <row r="36927" hidden="1"/>
    <row r="36928" hidden="1"/>
    <row r="36929" hidden="1"/>
    <row r="36930" hidden="1"/>
    <row r="36931" hidden="1"/>
    <row r="36932" hidden="1"/>
    <row r="36933" hidden="1"/>
    <row r="36934" hidden="1"/>
    <row r="36935" hidden="1"/>
    <row r="36936" hidden="1"/>
    <row r="36937" hidden="1"/>
    <row r="36938" hidden="1"/>
    <row r="36939" hidden="1"/>
    <row r="36940" hidden="1"/>
    <row r="36941" hidden="1"/>
    <row r="36942" hidden="1"/>
    <row r="36943" hidden="1"/>
    <row r="36944" hidden="1"/>
    <row r="36945" hidden="1"/>
    <row r="36946" hidden="1"/>
    <row r="36947" hidden="1"/>
    <row r="36948" hidden="1"/>
    <row r="36949" hidden="1"/>
    <row r="36950" hidden="1"/>
    <row r="36951" hidden="1"/>
    <row r="36952" hidden="1"/>
    <row r="36953" hidden="1"/>
    <row r="36954" hidden="1"/>
    <row r="36955" hidden="1"/>
    <row r="36956" hidden="1"/>
    <row r="36957" hidden="1"/>
    <row r="36958" hidden="1"/>
    <row r="36959" hidden="1"/>
    <row r="36960" hidden="1"/>
    <row r="36961" hidden="1"/>
    <row r="36962" hidden="1"/>
    <row r="36963" hidden="1"/>
    <row r="36964" hidden="1"/>
    <row r="36965" hidden="1"/>
    <row r="36966" hidden="1"/>
    <row r="36967" hidden="1"/>
    <row r="36968" hidden="1"/>
    <row r="36969" hidden="1"/>
    <row r="36970" hidden="1"/>
    <row r="36971" hidden="1"/>
    <row r="36972" hidden="1"/>
    <row r="36973" hidden="1"/>
    <row r="36974" hidden="1"/>
    <row r="36975" hidden="1"/>
    <row r="36976" hidden="1"/>
    <row r="36977" hidden="1"/>
    <row r="36978" hidden="1"/>
    <row r="36979" hidden="1"/>
    <row r="36980" hidden="1"/>
    <row r="36981" hidden="1"/>
    <row r="36982" hidden="1"/>
    <row r="36983" hidden="1"/>
    <row r="36984" hidden="1"/>
    <row r="36985" hidden="1"/>
    <row r="36986" hidden="1"/>
    <row r="36987" hidden="1"/>
    <row r="36988" hidden="1"/>
    <row r="36989" hidden="1"/>
    <row r="36990" hidden="1"/>
    <row r="36991" hidden="1"/>
    <row r="36992" hidden="1"/>
    <row r="36993" hidden="1"/>
    <row r="36994" hidden="1"/>
    <row r="36995" hidden="1"/>
    <row r="36996" hidden="1"/>
    <row r="36997" hidden="1"/>
    <row r="36998" hidden="1"/>
    <row r="36999" hidden="1"/>
    <row r="37000" hidden="1"/>
    <row r="37001" hidden="1"/>
    <row r="37002" hidden="1"/>
    <row r="37003" hidden="1"/>
    <row r="37004" hidden="1"/>
    <row r="37005" hidden="1"/>
    <row r="37006" hidden="1"/>
    <row r="37007" hidden="1"/>
    <row r="37008" hidden="1"/>
    <row r="37009" hidden="1"/>
    <row r="37010" hidden="1"/>
    <row r="37011" hidden="1"/>
    <row r="37012" hidden="1"/>
    <row r="37013" hidden="1"/>
    <row r="37014" hidden="1"/>
    <row r="37015" hidden="1"/>
    <row r="37016" hidden="1"/>
    <row r="37017" hidden="1"/>
    <row r="37018" hidden="1"/>
    <row r="37019" hidden="1"/>
    <row r="37020" hidden="1"/>
    <row r="37021" hidden="1"/>
    <row r="37022" hidden="1"/>
    <row r="37023" hidden="1"/>
    <row r="37024" hidden="1"/>
    <row r="37025" hidden="1"/>
    <row r="37026" hidden="1"/>
    <row r="37027" hidden="1"/>
    <row r="37028" hidden="1"/>
    <row r="37029" hidden="1"/>
    <row r="37030" hidden="1"/>
    <row r="37031" hidden="1"/>
    <row r="37032" hidden="1"/>
    <row r="37033" hidden="1"/>
    <row r="37034" hidden="1"/>
    <row r="37035" hidden="1"/>
    <row r="37036" hidden="1"/>
    <row r="37037" hidden="1"/>
    <row r="37038" hidden="1"/>
    <row r="37039" hidden="1"/>
    <row r="37040" hidden="1"/>
    <row r="37041" hidden="1"/>
    <row r="37042" hidden="1"/>
    <row r="37043" hidden="1"/>
    <row r="37044" hidden="1"/>
    <row r="37045" hidden="1"/>
    <row r="37046" hidden="1"/>
    <row r="37047" hidden="1"/>
    <row r="37048" hidden="1"/>
    <row r="37049" hidden="1"/>
    <row r="37050" hidden="1"/>
    <row r="37051" hidden="1"/>
    <row r="37052" hidden="1"/>
    <row r="37053" hidden="1"/>
    <row r="37054" hidden="1"/>
    <row r="37055" hidden="1"/>
    <row r="37056" hidden="1"/>
    <row r="37057" hidden="1"/>
    <row r="37058" hidden="1"/>
    <row r="37059" hidden="1"/>
    <row r="37060" hidden="1"/>
    <row r="37061" hidden="1"/>
    <row r="37062" hidden="1"/>
    <row r="37063" hidden="1"/>
    <row r="37064" hidden="1"/>
    <row r="37065" hidden="1"/>
    <row r="37066" hidden="1"/>
    <row r="37067" hidden="1"/>
    <row r="37068" hidden="1"/>
    <row r="37069" hidden="1"/>
    <row r="37070" hidden="1"/>
    <row r="37071" hidden="1"/>
    <row r="37072" hidden="1"/>
    <row r="37073" hidden="1"/>
    <row r="37074" hidden="1"/>
    <row r="37075" hidden="1"/>
    <row r="37076" hidden="1"/>
    <row r="37077" hidden="1"/>
    <row r="37078" hidden="1"/>
    <row r="37079" hidden="1"/>
    <row r="37080" hidden="1"/>
    <row r="37081" hidden="1"/>
    <row r="37082" hidden="1"/>
    <row r="37083" hidden="1"/>
    <row r="37084" hidden="1"/>
    <row r="37085" hidden="1"/>
    <row r="37086" hidden="1"/>
    <row r="37087" hidden="1"/>
    <row r="37088" hidden="1"/>
    <row r="37089" hidden="1"/>
    <row r="37090" hidden="1"/>
    <row r="37091" hidden="1"/>
    <row r="37092" hidden="1"/>
    <row r="37093" hidden="1"/>
    <row r="37094" hidden="1"/>
    <row r="37095" hidden="1"/>
    <row r="37096" hidden="1"/>
    <row r="37097" hidden="1"/>
    <row r="37098" hidden="1"/>
    <row r="37099" hidden="1"/>
    <row r="37100" hidden="1"/>
    <row r="37101" hidden="1"/>
    <row r="37102" hidden="1"/>
    <row r="37103" hidden="1"/>
    <row r="37104" hidden="1"/>
    <row r="37105" hidden="1"/>
    <row r="37106" hidden="1"/>
    <row r="37107" hidden="1"/>
    <row r="37108" hidden="1"/>
    <row r="37109" hidden="1"/>
    <row r="37110" hidden="1"/>
    <row r="37111" hidden="1"/>
    <row r="37112" hidden="1"/>
    <row r="37113" hidden="1"/>
    <row r="37114" hidden="1"/>
    <row r="37115" hidden="1"/>
    <row r="37116" hidden="1"/>
    <row r="37117" hidden="1"/>
    <row r="37118" hidden="1"/>
    <row r="37119" hidden="1"/>
    <row r="37120" hidden="1"/>
    <row r="37121" hidden="1"/>
    <row r="37122" hidden="1"/>
    <row r="37123" hidden="1"/>
    <row r="37124" hidden="1"/>
    <row r="37125" hidden="1"/>
    <row r="37126" hidden="1"/>
    <row r="37127" hidden="1"/>
    <row r="37128" hidden="1"/>
    <row r="37129" hidden="1"/>
    <row r="37130" hidden="1"/>
    <row r="37131" hidden="1"/>
    <row r="37132" hidden="1"/>
    <row r="37133" hidden="1"/>
    <row r="37134" hidden="1"/>
    <row r="37135" hidden="1"/>
    <row r="37136" hidden="1"/>
    <row r="37137" hidden="1"/>
    <row r="37138" hidden="1"/>
    <row r="37139" hidden="1"/>
    <row r="37140" hidden="1"/>
    <row r="37141" hidden="1"/>
    <row r="37142" hidden="1"/>
    <row r="37143" hidden="1"/>
    <row r="37144" hidden="1"/>
    <row r="37145" hidden="1"/>
    <row r="37146" hidden="1"/>
    <row r="37147" hidden="1"/>
    <row r="37148" hidden="1"/>
    <row r="37149" hidden="1"/>
    <row r="37150" hidden="1"/>
    <row r="37151" hidden="1"/>
    <row r="37152" hidden="1"/>
    <row r="37153" hidden="1"/>
    <row r="37154" hidden="1"/>
    <row r="37155" hidden="1"/>
    <row r="37156" hidden="1"/>
    <row r="37157" hidden="1"/>
    <row r="37158" hidden="1"/>
    <row r="37159" hidden="1"/>
    <row r="37160" hidden="1"/>
    <row r="37161" hidden="1"/>
    <row r="37162" hidden="1"/>
    <row r="37163" hidden="1"/>
    <row r="37164" hidden="1"/>
    <row r="37165" hidden="1"/>
    <row r="37166" hidden="1"/>
    <row r="37167" hidden="1"/>
    <row r="37168" hidden="1"/>
    <row r="37169" hidden="1"/>
    <row r="37170" hidden="1"/>
    <row r="37171" hidden="1"/>
    <row r="37172" hidden="1"/>
    <row r="37173" hidden="1"/>
    <row r="37174" hidden="1"/>
    <row r="37175" hidden="1"/>
    <row r="37176" hidden="1"/>
    <row r="37177" hidden="1"/>
    <row r="37178" hidden="1"/>
    <row r="37179" hidden="1"/>
    <row r="37180" hidden="1"/>
    <row r="37181" hidden="1"/>
    <row r="37182" hidden="1"/>
    <row r="37183" hidden="1"/>
    <row r="37184" hidden="1"/>
    <row r="37185" hidden="1"/>
    <row r="37186" hidden="1"/>
    <row r="37187" hidden="1"/>
    <row r="37188" hidden="1"/>
    <row r="37189" hidden="1"/>
    <row r="37190" hidden="1"/>
    <row r="37191" hidden="1"/>
    <row r="37192" hidden="1"/>
    <row r="37193" hidden="1"/>
    <row r="37194" hidden="1"/>
    <row r="37195" hidden="1"/>
    <row r="37196" hidden="1"/>
    <row r="37197" hidden="1"/>
    <row r="37198" hidden="1"/>
    <row r="37199" hidden="1"/>
    <row r="37200" hidden="1"/>
    <row r="37201" hidden="1"/>
    <row r="37202" hidden="1"/>
    <row r="37203" hidden="1"/>
    <row r="37204" hidden="1"/>
    <row r="37205" hidden="1"/>
    <row r="37206" hidden="1"/>
    <row r="37207" hidden="1"/>
    <row r="37208" hidden="1"/>
    <row r="37209" hidden="1"/>
    <row r="37210" hidden="1"/>
    <row r="37211" hidden="1"/>
    <row r="37212" hidden="1"/>
    <row r="37213" hidden="1"/>
    <row r="37214" hidden="1"/>
    <row r="37215" hidden="1"/>
    <row r="37216" hidden="1"/>
    <row r="37217" hidden="1"/>
    <row r="37218" hidden="1"/>
    <row r="37219" hidden="1"/>
    <row r="37220" hidden="1"/>
    <row r="37221" hidden="1"/>
    <row r="37222" hidden="1"/>
    <row r="37223" hidden="1"/>
    <row r="37224" hidden="1"/>
    <row r="37225" hidden="1"/>
    <row r="37226" hidden="1"/>
    <row r="37227" hidden="1"/>
    <row r="37228" hidden="1"/>
    <row r="37229" hidden="1"/>
    <row r="37230" hidden="1"/>
    <row r="37231" hidden="1"/>
    <row r="37232" hidden="1"/>
    <row r="37233" hidden="1"/>
    <row r="37234" hidden="1"/>
    <row r="37235" hidden="1"/>
    <row r="37236" hidden="1"/>
    <row r="37237" hidden="1"/>
    <row r="37238" hidden="1"/>
    <row r="37239" hidden="1"/>
    <row r="37240" hidden="1"/>
    <row r="37241" hidden="1"/>
    <row r="37242" hidden="1"/>
    <row r="37243" hidden="1"/>
    <row r="37244" hidden="1"/>
    <row r="37245" hidden="1"/>
    <row r="37246" hidden="1"/>
    <row r="37247" hidden="1"/>
    <row r="37248" hidden="1"/>
    <row r="37249" hidden="1"/>
    <row r="37250" hidden="1"/>
    <row r="37251" hidden="1"/>
    <row r="37252" hidden="1"/>
    <row r="37253" hidden="1"/>
    <row r="37254" hidden="1"/>
    <row r="37255" hidden="1"/>
    <row r="37256" hidden="1"/>
    <row r="37257" hidden="1"/>
    <row r="37258" hidden="1"/>
    <row r="37259" hidden="1"/>
    <row r="37260" hidden="1"/>
    <row r="37261" hidden="1"/>
    <row r="37262" hidden="1"/>
    <row r="37263" hidden="1"/>
    <row r="37264" hidden="1"/>
    <row r="37265" hidden="1"/>
    <row r="37266" hidden="1"/>
    <row r="37267" hidden="1"/>
    <row r="37268" hidden="1"/>
    <row r="37269" hidden="1"/>
    <row r="37270" hidden="1"/>
    <row r="37271" hidden="1"/>
    <row r="37272" hidden="1"/>
    <row r="37273" hidden="1"/>
    <row r="37274" hidden="1"/>
    <row r="37275" hidden="1"/>
    <row r="37276" hidden="1"/>
    <row r="37277" hidden="1"/>
    <row r="37278" hidden="1"/>
    <row r="37279" hidden="1"/>
    <row r="37280" hidden="1"/>
    <row r="37281" hidden="1"/>
    <row r="37282" hidden="1"/>
    <row r="37283" hidden="1"/>
    <row r="37284" hidden="1"/>
    <row r="37285" hidden="1"/>
    <row r="37286" hidden="1"/>
    <row r="37287" hidden="1"/>
    <row r="37288" hidden="1"/>
    <row r="37289" hidden="1"/>
    <row r="37290" hidden="1"/>
    <row r="37291" hidden="1"/>
    <row r="37292" hidden="1"/>
    <row r="37293" hidden="1"/>
    <row r="37294" hidden="1"/>
    <row r="37295" hidden="1"/>
    <row r="37296" hidden="1"/>
    <row r="37297" hidden="1"/>
    <row r="37298" hidden="1"/>
    <row r="37299" hidden="1"/>
    <row r="37300" hidden="1"/>
    <row r="37301" hidden="1"/>
    <row r="37302" hidden="1"/>
    <row r="37303" hidden="1"/>
    <row r="37304" hidden="1"/>
    <row r="37305" hidden="1"/>
    <row r="37306" hidden="1"/>
    <row r="37307" hidden="1"/>
    <row r="37308" hidden="1"/>
    <row r="37309" hidden="1"/>
    <row r="37310" hidden="1"/>
    <row r="37311" hidden="1"/>
    <row r="37312" hidden="1"/>
    <row r="37313" hidden="1"/>
    <row r="37314" hidden="1"/>
    <row r="37315" hidden="1"/>
    <row r="37316" hidden="1"/>
    <row r="37317" hidden="1"/>
    <row r="37318" hidden="1"/>
    <row r="37319" hidden="1"/>
    <row r="37320" hidden="1"/>
    <row r="37321" hidden="1"/>
    <row r="37322" hidden="1"/>
    <row r="37323" hidden="1"/>
    <row r="37324" hidden="1"/>
    <row r="37325" hidden="1"/>
    <row r="37326" hidden="1"/>
    <row r="37327" hidden="1"/>
    <row r="37328" hidden="1"/>
    <row r="37329" hidden="1"/>
    <row r="37330" hidden="1"/>
    <row r="37331" hidden="1"/>
    <row r="37332" hidden="1"/>
    <row r="37333" hidden="1"/>
    <row r="37334" hidden="1"/>
    <row r="37335" hidden="1"/>
    <row r="37336" hidden="1"/>
    <row r="37337" hidden="1"/>
    <row r="37338" hidden="1"/>
    <row r="37339" hidden="1"/>
    <row r="37340" hidden="1"/>
    <row r="37341" hidden="1"/>
    <row r="37342" hidden="1"/>
    <row r="37343" hidden="1"/>
    <row r="37344" hidden="1"/>
    <row r="37345" hidden="1"/>
    <row r="37346" hidden="1"/>
    <row r="37347" hidden="1"/>
    <row r="37348" hidden="1"/>
    <row r="37349" hidden="1"/>
    <row r="37350" hidden="1"/>
    <row r="37351" hidden="1"/>
    <row r="37352" hidden="1"/>
    <row r="37353" hidden="1"/>
    <row r="37354" hidden="1"/>
    <row r="37355" hidden="1"/>
    <row r="37356" hidden="1"/>
    <row r="37357" hidden="1"/>
    <row r="37358" hidden="1"/>
    <row r="37359" hidden="1"/>
    <row r="37360" hidden="1"/>
    <row r="37361" hidden="1"/>
    <row r="37362" hidden="1"/>
    <row r="37363" hidden="1"/>
    <row r="37364" hidden="1"/>
    <row r="37365" hidden="1"/>
    <row r="37366" hidden="1"/>
    <row r="37367" hidden="1"/>
    <row r="37368" hidden="1"/>
    <row r="37369" hidden="1"/>
    <row r="37370" hidden="1"/>
    <row r="37371" hidden="1"/>
    <row r="37372" hidden="1"/>
    <row r="37373" hidden="1"/>
    <row r="37374" hidden="1"/>
    <row r="37375" hidden="1"/>
    <row r="37376" hidden="1"/>
    <row r="37377" hidden="1"/>
    <row r="37378" hidden="1"/>
    <row r="37379" hidden="1"/>
    <row r="37380" hidden="1"/>
    <row r="37381" hidden="1"/>
    <row r="37382" hidden="1"/>
    <row r="37383" hidden="1"/>
    <row r="37384" hidden="1"/>
    <row r="37385" hidden="1"/>
    <row r="37386" hidden="1"/>
    <row r="37387" hidden="1"/>
    <row r="37388" hidden="1"/>
    <row r="37389" hidden="1"/>
    <row r="37390" hidden="1"/>
    <row r="37391" hidden="1"/>
    <row r="37392" hidden="1"/>
    <row r="37393" hidden="1"/>
    <row r="37394" hidden="1"/>
    <row r="37395" hidden="1"/>
    <row r="37396" hidden="1"/>
    <row r="37397" hidden="1"/>
    <row r="37398" hidden="1"/>
    <row r="37399" hidden="1"/>
    <row r="37400" hidden="1"/>
    <row r="37401" hidden="1"/>
    <row r="37402" hidden="1"/>
    <row r="37403" hidden="1"/>
    <row r="37404" hidden="1"/>
    <row r="37405" hidden="1"/>
    <row r="37406" hidden="1"/>
    <row r="37407" hidden="1"/>
    <row r="37408" hidden="1"/>
    <row r="37409" hidden="1"/>
    <row r="37410" hidden="1"/>
    <row r="37411" hidden="1"/>
    <row r="37412" hidden="1"/>
    <row r="37413" hidden="1"/>
    <row r="37414" hidden="1"/>
    <row r="37415" hidden="1"/>
    <row r="37416" hidden="1"/>
    <row r="37417" hidden="1"/>
    <row r="37418" hidden="1"/>
    <row r="37419" hidden="1"/>
    <row r="37420" hidden="1"/>
    <row r="37421" hidden="1"/>
    <row r="37422" hidden="1"/>
    <row r="37423" hidden="1"/>
    <row r="37424" hidden="1"/>
    <row r="37425" hidden="1"/>
    <row r="37426" hidden="1"/>
    <row r="37427" hidden="1"/>
    <row r="37428" hidden="1"/>
    <row r="37429" hidden="1"/>
    <row r="37430" hidden="1"/>
    <row r="37431" hidden="1"/>
    <row r="37432" hidden="1"/>
    <row r="37433" hidden="1"/>
    <row r="37434" hidden="1"/>
    <row r="37435" hidden="1"/>
    <row r="37436" hidden="1"/>
    <row r="37437" hidden="1"/>
    <row r="37438" hidden="1"/>
    <row r="37439" hidden="1"/>
    <row r="37440" hidden="1"/>
    <row r="37441" hidden="1"/>
    <row r="37442" hidden="1"/>
    <row r="37443" hidden="1"/>
    <row r="37444" hidden="1"/>
    <row r="37445" hidden="1"/>
    <row r="37446" hidden="1"/>
    <row r="37447" hidden="1"/>
    <row r="37448" hidden="1"/>
    <row r="37449" hidden="1"/>
    <row r="37450" hidden="1"/>
    <row r="37451" hidden="1"/>
    <row r="37452" hidden="1"/>
    <row r="37453" hidden="1"/>
    <row r="37454" hidden="1"/>
    <row r="37455" hidden="1"/>
    <row r="37456" hidden="1"/>
    <row r="37457" hidden="1"/>
    <row r="37458" hidden="1"/>
    <row r="37459" hidden="1"/>
    <row r="37460" hidden="1"/>
    <row r="37461" hidden="1"/>
    <row r="37462" hidden="1"/>
    <row r="37463" hidden="1"/>
    <row r="37464" hidden="1"/>
    <row r="37465" hidden="1"/>
    <row r="37466" hidden="1"/>
    <row r="37467" hidden="1"/>
    <row r="37468" hidden="1"/>
    <row r="37469" hidden="1"/>
    <row r="37470" hidden="1"/>
    <row r="37471" hidden="1"/>
    <row r="37472" hidden="1"/>
    <row r="37473" hidden="1"/>
    <row r="37474" hidden="1"/>
    <row r="37475" hidden="1"/>
    <row r="37476" hidden="1"/>
    <row r="37477" hidden="1"/>
    <row r="37478" hidden="1"/>
    <row r="37479" hidden="1"/>
    <row r="37480" hidden="1"/>
    <row r="37481" hidden="1"/>
    <row r="37482" hidden="1"/>
    <row r="37483" hidden="1"/>
    <row r="37484" hidden="1"/>
    <row r="37485" hidden="1"/>
    <row r="37486" hidden="1"/>
    <row r="37487" hidden="1"/>
    <row r="37488" hidden="1"/>
    <row r="37489" hidden="1"/>
    <row r="37490" hidden="1"/>
    <row r="37491" hidden="1"/>
    <row r="37492" hidden="1"/>
    <row r="37493" hidden="1"/>
    <row r="37494" hidden="1"/>
    <row r="37495" hidden="1"/>
    <row r="37496" hidden="1"/>
    <row r="37497" hidden="1"/>
    <row r="37498" hidden="1"/>
    <row r="37499" hidden="1"/>
    <row r="37500" hidden="1"/>
    <row r="37501" hidden="1"/>
    <row r="37502" hidden="1"/>
    <row r="37503" hidden="1"/>
    <row r="37504" hidden="1"/>
    <row r="37505" hidden="1"/>
    <row r="37506" hidden="1"/>
    <row r="37507" hidden="1"/>
    <row r="37508" hidden="1"/>
    <row r="37509" hidden="1"/>
    <row r="37510" hidden="1"/>
    <row r="37511" hidden="1"/>
    <row r="37512" hidden="1"/>
    <row r="37513" hidden="1"/>
    <row r="37514" hidden="1"/>
    <row r="37515" hidden="1"/>
    <row r="37516" hidden="1"/>
    <row r="37517" hidden="1"/>
    <row r="37518" hidden="1"/>
    <row r="37519" hidden="1"/>
    <row r="37520" hidden="1"/>
    <row r="37521" hidden="1"/>
    <row r="37522" hidden="1"/>
    <row r="37523" hidden="1"/>
    <row r="37524" hidden="1"/>
    <row r="37525" hidden="1"/>
    <row r="37526" hidden="1"/>
    <row r="37527" hidden="1"/>
    <row r="37528" hidden="1"/>
    <row r="37529" hidden="1"/>
    <row r="37530" hidden="1"/>
    <row r="37531" hidden="1"/>
    <row r="37532" hidden="1"/>
    <row r="37533" hidden="1"/>
    <row r="37534" hidden="1"/>
    <row r="37535" hidden="1"/>
    <row r="37536" hidden="1"/>
    <row r="37537" hidden="1"/>
    <row r="37538" hidden="1"/>
    <row r="37539" hidden="1"/>
    <row r="37540" hidden="1"/>
    <row r="37541" hidden="1"/>
    <row r="37542" hidden="1"/>
    <row r="37543" hidden="1"/>
    <row r="37544" hidden="1"/>
    <row r="37545" hidden="1"/>
    <row r="37546" hidden="1"/>
    <row r="37547" hidden="1"/>
    <row r="37548" hidden="1"/>
    <row r="37549" hidden="1"/>
    <row r="37550" hidden="1"/>
    <row r="37551" hidden="1"/>
    <row r="37552" hidden="1"/>
    <row r="37553" hidden="1"/>
    <row r="37554" hidden="1"/>
    <row r="37555" hidden="1"/>
    <row r="37556" hidden="1"/>
    <row r="37557" hidden="1"/>
    <row r="37558" hidden="1"/>
    <row r="37559" hidden="1"/>
    <row r="37560" hidden="1"/>
    <row r="37561" hidden="1"/>
    <row r="37562" hidden="1"/>
    <row r="37563" hidden="1"/>
    <row r="37564" hidden="1"/>
    <row r="37565" hidden="1"/>
    <row r="37566" hidden="1"/>
    <row r="37567" hidden="1"/>
    <row r="37568" hidden="1"/>
    <row r="37569" hidden="1"/>
    <row r="37570" hidden="1"/>
    <row r="37571" hidden="1"/>
    <row r="37572" hidden="1"/>
    <row r="37573" hidden="1"/>
    <row r="37574" hidden="1"/>
    <row r="37575" hidden="1"/>
    <row r="37576" hidden="1"/>
    <row r="37577" hidden="1"/>
    <row r="37578" hidden="1"/>
    <row r="37579" hidden="1"/>
    <row r="37580" hidden="1"/>
    <row r="37581" hidden="1"/>
    <row r="37582" hidden="1"/>
    <row r="37583" hidden="1"/>
    <row r="37584" hidden="1"/>
    <row r="37585" hidden="1"/>
    <row r="37586" hidden="1"/>
    <row r="37587" hidden="1"/>
    <row r="37588" hidden="1"/>
    <row r="37589" hidden="1"/>
    <row r="37590" hidden="1"/>
    <row r="37591" hidden="1"/>
    <row r="37592" hidden="1"/>
    <row r="37593" hidden="1"/>
    <row r="37594" hidden="1"/>
    <row r="37595" hidden="1"/>
    <row r="37596" hidden="1"/>
    <row r="37597" hidden="1"/>
    <row r="37598" hidden="1"/>
    <row r="37599" hidden="1"/>
    <row r="37600" hidden="1"/>
    <row r="37601" hidden="1"/>
    <row r="37602" hidden="1"/>
    <row r="37603" hidden="1"/>
    <row r="37604" hidden="1"/>
    <row r="37605" hidden="1"/>
    <row r="37606" hidden="1"/>
    <row r="37607" hidden="1"/>
    <row r="37608" hidden="1"/>
    <row r="37609" hidden="1"/>
    <row r="37610" hidden="1"/>
    <row r="37611" hidden="1"/>
    <row r="37612" hidden="1"/>
    <row r="37613" hidden="1"/>
    <row r="37614" hidden="1"/>
    <row r="37615" hidden="1"/>
    <row r="37616" hidden="1"/>
    <row r="37617" hidden="1"/>
    <row r="37618" hidden="1"/>
    <row r="37619" hidden="1"/>
    <row r="37620" hidden="1"/>
    <row r="37621" hidden="1"/>
    <row r="37622" hidden="1"/>
    <row r="37623" hidden="1"/>
    <row r="37624" hidden="1"/>
    <row r="37625" hidden="1"/>
    <row r="37626" hidden="1"/>
    <row r="37627" hidden="1"/>
    <row r="37628" hidden="1"/>
    <row r="37629" hidden="1"/>
    <row r="37630" hidden="1"/>
    <row r="37631" hidden="1"/>
    <row r="37632" hidden="1"/>
    <row r="37633" hidden="1"/>
    <row r="37634" hidden="1"/>
    <row r="37635" hidden="1"/>
    <row r="37636" hidden="1"/>
    <row r="37637" hidden="1"/>
    <row r="37638" hidden="1"/>
    <row r="37639" hidden="1"/>
    <row r="37640" hidden="1"/>
    <row r="37641" hidden="1"/>
    <row r="37642" hidden="1"/>
    <row r="37643" hidden="1"/>
    <row r="37644" hidden="1"/>
    <row r="37645" hidden="1"/>
    <row r="37646" hidden="1"/>
    <row r="37647" hidden="1"/>
    <row r="37648" hidden="1"/>
    <row r="37649" hidden="1"/>
    <row r="37650" hidden="1"/>
    <row r="37651" hidden="1"/>
    <row r="37652" hidden="1"/>
    <row r="37653" hidden="1"/>
    <row r="37654" hidden="1"/>
    <row r="37655" hidden="1"/>
    <row r="37656" hidden="1"/>
    <row r="37657" hidden="1"/>
    <row r="37658" hidden="1"/>
    <row r="37659" hidden="1"/>
    <row r="37660" hidden="1"/>
    <row r="37661" hidden="1"/>
    <row r="37662" hidden="1"/>
    <row r="37663" hidden="1"/>
    <row r="37664" hidden="1"/>
    <row r="37665" hidden="1"/>
    <row r="37666" hidden="1"/>
    <row r="37667" hidden="1"/>
    <row r="37668" hidden="1"/>
    <row r="37669" hidden="1"/>
    <row r="37670" hidden="1"/>
    <row r="37671" hidden="1"/>
    <row r="37672" hidden="1"/>
    <row r="37673" hidden="1"/>
    <row r="37674" hidden="1"/>
    <row r="37675" hidden="1"/>
    <row r="37676" hidden="1"/>
    <row r="37677" hidden="1"/>
    <row r="37678" hidden="1"/>
    <row r="37679" hidden="1"/>
    <row r="37680" hidden="1"/>
    <row r="37681" hidden="1"/>
    <row r="37682" hidden="1"/>
    <row r="37683" hidden="1"/>
    <row r="37684" hidden="1"/>
    <row r="37685" hidden="1"/>
    <row r="37686" hidden="1"/>
    <row r="37687" hidden="1"/>
    <row r="37688" hidden="1"/>
    <row r="37689" hidden="1"/>
    <row r="37690" hidden="1"/>
    <row r="37691" hidden="1"/>
    <row r="37692" hidden="1"/>
    <row r="37693" hidden="1"/>
    <row r="37694" hidden="1"/>
    <row r="37695" hidden="1"/>
    <row r="37696" hidden="1"/>
    <row r="37697" hidden="1"/>
    <row r="37698" hidden="1"/>
    <row r="37699" hidden="1"/>
    <row r="37700" hidden="1"/>
    <row r="37701" hidden="1"/>
    <row r="37702" hidden="1"/>
    <row r="37703" hidden="1"/>
    <row r="37704" hidden="1"/>
    <row r="37705" hidden="1"/>
    <row r="37706" hidden="1"/>
    <row r="37707" hidden="1"/>
    <row r="37708" hidden="1"/>
    <row r="37709" hidden="1"/>
    <row r="37710" hidden="1"/>
    <row r="37711" hidden="1"/>
    <row r="37712" hidden="1"/>
    <row r="37713" hidden="1"/>
    <row r="37714" hidden="1"/>
    <row r="37715" hidden="1"/>
    <row r="37716" hidden="1"/>
    <row r="37717" hidden="1"/>
    <row r="37718" hidden="1"/>
    <row r="37719" hidden="1"/>
    <row r="37720" hidden="1"/>
    <row r="37721" hidden="1"/>
    <row r="37722" hidden="1"/>
    <row r="37723" hidden="1"/>
    <row r="37724" hidden="1"/>
    <row r="37725" hidden="1"/>
    <row r="37726" hidden="1"/>
    <row r="37727" hidden="1"/>
    <row r="37728" hidden="1"/>
    <row r="37729" hidden="1"/>
    <row r="37730" hidden="1"/>
    <row r="37731" hidden="1"/>
    <row r="37732" hidden="1"/>
    <row r="37733" hidden="1"/>
    <row r="37734" hidden="1"/>
    <row r="37735" hidden="1"/>
    <row r="37736" hidden="1"/>
    <row r="37737" hidden="1"/>
    <row r="37738" hidden="1"/>
    <row r="37739" hidden="1"/>
    <row r="37740" hidden="1"/>
    <row r="37741" hidden="1"/>
    <row r="37742" hidden="1"/>
    <row r="37743" hidden="1"/>
    <row r="37744" hidden="1"/>
    <row r="37745" hidden="1"/>
    <row r="37746" hidden="1"/>
    <row r="37747" hidden="1"/>
    <row r="37748" hidden="1"/>
    <row r="37749" hidden="1"/>
    <row r="37750" hidden="1"/>
    <row r="37751" hidden="1"/>
    <row r="37752" hidden="1"/>
    <row r="37753" hidden="1"/>
    <row r="37754" hidden="1"/>
    <row r="37755" hidden="1"/>
    <row r="37756" hidden="1"/>
    <row r="37757" hidden="1"/>
    <row r="37758" hidden="1"/>
    <row r="37759" hidden="1"/>
    <row r="37760" hidden="1"/>
    <row r="37761" hidden="1"/>
    <row r="37762" hidden="1"/>
    <row r="37763" hidden="1"/>
    <row r="37764" hidden="1"/>
    <row r="37765" hidden="1"/>
    <row r="37766" hidden="1"/>
    <row r="37767" hidden="1"/>
    <row r="37768" hidden="1"/>
    <row r="37769" hidden="1"/>
    <row r="37770" hidden="1"/>
    <row r="37771" hidden="1"/>
    <row r="37772" hidden="1"/>
    <row r="37773" hidden="1"/>
    <row r="37774" hidden="1"/>
    <row r="37775" hidden="1"/>
    <row r="37776" hidden="1"/>
    <row r="37777" hidden="1"/>
    <row r="37778" hidden="1"/>
    <row r="37779" hidden="1"/>
    <row r="37780" hidden="1"/>
    <row r="37781" hidden="1"/>
    <row r="37782" hidden="1"/>
    <row r="37783" hidden="1"/>
    <row r="37784" hidden="1"/>
    <row r="37785" hidden="1"/>
    <row r="37786" hidden="1"/>
    <row r="37787" hidden="1"/>
    <row r="37788" hidden="1"/>
    <row r="37789" hidden="1"/>
    <row r="37790" hidden="1"/>
    <row r="37791" hidden="1"/>
    <row r="37792" hidden="1"/>
    <row r="37793" hidden="1"/>
    <row r="37794" hidden="1"/>
    <row r="37795" hidden="1"/>
    <row r="37796" hidden="1"/>
    <row r="37797" hidden="1"/>
    <row r="37798" hidden="1"/>
    <row r="37799" hidden="1"/>
    <row r="37800" hidden="1"/>
    <row r="37801" hidden="1"/>
    <row r="37802" hidden="1"/>
    <row r="37803" hidden="1"/>
    <row r="37804" hidden="1"/>
    <row r="37805" hidden="1"/>
    <row r="37806" hidden="1"/>
    <row r="37807" hidden="1"/>
    <row r="37808" hidden="1"/>
    <row r="37809" hidden="1"/>
    <row r="37810" hidden="1"/>
    <row r="37811" hidden="1"/>
    <row r="37812" hidden="1"/>
    <row r="37813" hidden="1"/>
    <row r="37814" hidden="1"/>
    <row r="37815" hidden="1"/>
    <row r="37816" hidden="1"/>
    <row r="37817" hidden="1"/>
    <row r="37818" hidden="1"/>
    <row r="37819" hidden="1"/>
    <row r="37820" hidden="1"/>
    <row r="37821" hidden="1"/>
    <row r="37822" hidden="1"/>
    <row r="37823" hidden="1"/>
    <row r="37824" hidden="1"/>
    <row r="37825" hidden="1"/>
    <row r="37826" hidden="1"/>
    <row r="37827" hidden="1"/>
    <row r="37828" hidden="1"/>
    <row r="37829" hidden="1"/>
    <row r="37830" hidden="1"/>
    <row r="37831" hidden="1"/>
    <row r="37832" hidden="1"/>
    <row r="37833" hidden="1"/>
    <row r="37834" hidden="1"/>
    <row r="37835" hidden="1"/>
    <row r="37836" hidden="1"/>
    <row r="37837" hidden="1"/>
    <row r="37838" hidden="1"/>
    <row r="37839" hidden="1"/>
    <row r="37840" hidden="1"/>
    <row r="37841" hidden="1"/>
    <row r="37842" hidden="1"/>
    <row r="37843" hidden="1"/>
    <row r="37844" hidden="1"/>
    <row r="37845" hidden="1"/>
    <row r="37846" hidden="1"/>
    <row r="37847" hidden="1"/>
    <row r="37848" hidden="1"/>
    <row r="37849" hidden="1"/>
    <row r="37850" hidden="1"/>
    <row r="37851" hidden="1"/>
    <row r="37852" hidden="1"/>
    <row r="37853" hidden="1"/>
    <row r="37854" hidden="1"/>
    <row r="37855" hidden="1"/>
    <row r="37856" hidden="1"/>
    <row r="37857" hidden="1"/>
    <row r="37858" hidden="1"/>
    <row r="37859" hidden="1"/>
    <row r="37860" hidden="1"/>
    <row r="37861" hidden="1"/>
    <row r="37862" hidden="1"/>
    <row r="37863" hidden="1"/>
    <row r="37864" hidden="1"/>
    <row r="37865" hidden="1"/>
    <row r="37866" hidden="1"/>
    <row r="37867" hidden="1"/>
    <row r="37868" hidden="1"/>
    <row r="37869" hidden="1"/>
    <row r="37870" hidden="1"/>
    <row r="37871" hidden="1"/>
    <row r="37872" hidden="1"/>
    <row r="37873" hidden="1"/>
    <row r="37874" hidden="1"/>
    <row r="37875" hidden="1"/>
    <row r="37876" hidden="1"/>
    <row r="37877" hidden="1"/>
    <row r="37878" hidden="1"/>
    <row r="37879" hidden="1"/>
    <row r="37880" hidden="1"/>
    <row r="37881" hidden="1"/>
    <row r="37882" hidden="1"/>
    <row r="37883" hidden="1"/>
    <row r="37884" hidden="1"/>
    <row r="37885" hidden="1"/>
    <row r="37886" hidden="1"/>
    <row r="37887" hidden="1"/>
    <row r="37888" hidden="1"/>
    <row r="37889" hidden="1"/>
    <row r="37890" hidden="1"/>
    <row r="37891" hidden="1"/>
    <row r="37892" hidden="1"/>
    <row r="37893" hidden="1"/>
    <row r="37894" hidden="1"/>
    <row r="37895" hidden="1"/>
    <row r="37896" hidden="1"/>
    <row r="37897" hidden="1"/>
    <row r="37898" hidden="1"/>
    <row r="37899" hidden="1"/>
    <row r="37900" hidden="1"/>
    <row r="37901" hidden="1"/>
    <row r="37902" hidden="1"/>
    <row r="37903" hidden="1"/>
    <row r="37904" hidden="1"/>
    <row r="37905" hidden="1"/>
    <row r="37906" hidden="1"/>
    <row r="37907" hidden="1"/>
    <row r="37908" hidden="1"/>
    <row r="37909" hidden="1"/>
    <row r="37910" hidden="1"/>
    <row r="37911" hidden="1"/>
    <row r="37912" hidden="1"/>
    <row r="37913" hidden="1"/>
    <row r="37914" hidden="1"/>
    <row r="37915" hidden="1"/>
    <row r="37916" hidden="1"/>
    <row r="37917" hidden="1"/>
    <row r="37918" hidden="1"/>
    <row r="37919" hidden="1"/>
    <row r="37920" hidden="1"/>
    <row r="37921" hidden="1"/>
    <row r="37922" hidden="1"/>
    <row r="37923" hidden="1"/>
    <row r="37924" hidden="1"/>
    <row r="37925" hidden="1"/>
    <row r="37926" hidden="1"/>
    <row r="37927" hidden="1"/>
    <row r="37928" hidden="1"/>
    <row r="37929" hidden="1"/>
    <row r="37930" hidden="1"/>
    <row r="37931" hidden="1"/>
    <row r="37932" hidden="1"/>
    <row r="37933" hidden="1"/>
    <row r="37934" hidden="1"/>
    <row r="37935" hidden="1"/>
    <row r="37936" hidden="1"/>
    <row r="37937" hidden="1"/>
    <row r="37938" hidden="1"/>
    <row r="37939" hidden="1"/>
    <row r="37940" hidden="1"/>
    <row r="37941" hidden="1"/>
    <row r="37942" hidden="1"/>
    <row r="37943" hidden="1"/>
    <row r="37944" hidden="1"/>
    <row r="37945" hidden="1"/>
    <row r="37946" hidden="1"/>
    <row r="37947" hidden="1"/>
    <row r="37948" hidden="1"/>
    <row r="37949" hidden="1"/>
    <row r="37950" hidden="1"/>
    <row r="37951" hidden="1"/>
    <row r="37952" hidden="1"/>
    <row r="37953" hidden="1"/>
    <row r="37954" hidden="1"/>
    <row r="37955" hidden="1"/>
    <row r="37956" hidden="1"/>
    <row r="37957" hidden="1"/>
    <row r="37958" hidden="1"/>
    <row r="37959" hidden="1"/>
    <row r="37960" hidden="1"/>
    <row r="37961" hidden="1"/>
    <row r="37962" hidden="1"/>
    <row r="37963" hidden="1"/>
    <row r="37964" hidden="1"/>
    <row r="37965" hidden="1"/>
    <row r="37966" hidden="1"/>
    <row r="37967" hidden="1"/>
    <row r="37968" hidden="1"/>
    <row r="37969" hidden="1"/>
    <row r="37970" hidden="1"/>
    <row r="37971" hidden="1"/>
    <row r="37972" hidden="1"/>
    <row r="37973" hidden="1"/>
    <row r="37974" hidden="1"/>
    <row r="37975" hidden="1"/>
    <row r="37976" hidden="1"/>
    <row r="37977" hidden="1"/>
    <row r="37978" hidden="1"/>
    <row r="37979" hidden="1"/>
    <row r="37980" hidden="1"/>
    <row r="37981" hidden="1"/>
    <row r="37982" hidden="1"/>
    <row r="37983" hidden="1"/>
    <row r="37984" hidden="1"/>
    <row r="37985" hidden="1"/>
    <row r="37986" hidden="1"/>
    <row r="37987" hidden="1"/>
    <row r="37988" hidden="1"/>
    <row r="37989" hidden="1"/>
    <row r="37990" hidden="1"/>
    <row r="37991" hidden="1"/>
    <row r="37992" hidden="1"/>
    <row r="37993" hidden="1"/>
    <row r="37994" hidden="1"/>
    <row r="37995" hidden="1"/>
    <row r="37996" hidden="1"/>
    <row r="37997" hidden="1"/>
    <row r="37998" hidden="1"/>
    <row r="37999" hidden="1"/>
    <row r="38000" hidden="1"/>
    <row r="38001" hidden="1"/>
    <row r="38002" hidden="1"/>
    <row r="38003" hidden="1"/>
    <row r="38004" hidden="1"/>
    <row r="38005" hidden="1"/>
    <row r="38006" hidden="1"/>
    <row r="38007" hidden="1"/>
    <row r="38008" hidden="1"/>
    <row r="38009" hidden="1"/>
    <row r="38010" hidden="1"/>
    <row r="38011" hidden="1"/>
    <row r="38012" hidden="1"/>
    <row r="38013" hidden="1"/>
    <row r="38014" hidden="1"/>
    <row r="38015" hidden="1"/>
    <row r="38016" hidden="1"/>
    <row r="38017" hidden="1"/>
    <row r="38018" hidden="1"/>
    <row r="38019" hidden="1"/>
    <row r="38020" hidden="1"/>
    <row r="38021" hidden="1"/>
    <row r="38022" hidden="1"/>
    <row r="38023" hidden="1"/>
    <row r="38024" hidden="1"/>
    <row r="38025" hidden="1"/>
    <row r="38026" hidden="1"/>
    <row r="38027" hidden="1"/>
    <row r="38028" hidden="1"/>
    <row r="38029" hidden="1"/>
    <row r="38030" hidden="1"/>
    <row r="38031" hidden="1"/>
    <row r="38032" hidden="1"/>
    <row r="38033" hidden="1"/>
    <row r="38034" hidden="1"/>
    <row r="38035" hidden="1"/>
    <row r="38036" hidden="1"/>
    <row r="38037" hidden="1"/>
    <row r="38038" hidden="1"/>
    <row r="38039" hidden="1"/>
    <row r="38040" hidden="1"/>
    <row r="38041" hidden="1"/>
    <row r="38042" hidden="1"/>
    <row r="38043" hidden="1"/>
    <row r="38044" hidden="1"/>
    <row r="38045" hidden="1"/>
    <row r="38046" hidden="1"/>
    <row r="38047" hidden="1"/>
    <row r="38048" hidden="1"/>
    <row r="38049" hidden="1"/>
    <row r="38050" hidden="1"/>
    <row r="38051" hidden="1"/>
    <row r="38052" hidden="1"/>
    <row r="38053" hidden="1"/>
    <row r="38054" hidden="1"/>
    <row r="38055" hidden="1"/>
    <row r="38056" hidden="1"/>
    <row r="38057" hidden="1"/>
    <row r="38058" hidden="1"/>
    <row r="38059" hidden="1"/>
    <row r="38060" hidden="1"/>
    <row r="38061" hidden="1"/>
    <row r="38062" hidden="1"/>
    <row r="38063" hidden="1"/>
    <row r="38064" hidden="1"/>
    <row r="38065" hidden="1"/>
    <row r="38066" hidden="1"/>
    <row r="38067" hidden="1"/>
    <row r="38068" hidden="1"/>
    <row r="38069" hidden="1"/>
    <row r="38070" hidden="1"/>
    <row r="38071" hidden="1"/>
    <row r="38072" hidden="1"/>
    <row r="38073" hidden="1"/>
    <row r="38074" hidden="1"/>
    <row r="38075" hidden="1"/>
    <row r="38076" hidden="1"/>
    <row r="38077" hidden="1"/>
    <row r="38078" hidden="1"/>
    <row r="38079" hidden="1"/>
    <row r="38080" hidden="1"/>
    <row r="38081" hidden="1"/>
    <row r="38082" hidden="1"/>
    <row r="38083" hidden="1"/>
    <row r="38084" hidden="1"/>
    <row r="38085" hidden="1"/>
    <row r="38086" hidden="1"/>
    <row r="38087" hidden="1"/>
    <row r="38088" hidden="1"/>
    <row r="38089" hidden="1"/>
    <row r="38090" hidden="1"/>
    <row r="38091" hidden="1"/>
    <row r="38092" hidden="1"/>
    <row r="38093" hidden="1"/>
    <row r="38094" hidden="1"/>
    <row r="38095" hidden="1"/>
    <row r="38096" hidden="1"/>
    <row r="38097" hidden="1"/>
    <row r="38098" hidden="1"/>
    <row r="38099" hidden="1"/>
    <row r="38100" hidden="1"/>
    <row r="38101" hidden="1"/>
    <row r="38102" hidden="1"/>
    <row r="38103" hidden="1"/>
    <row r="38104" hidden="1"/>
    <row r="38105" hidden="1"/>
    <row r="38106" hidden="1"/>
    <row r="38107" hidden="1"/>
    <row r="38108" hidden="1"/>
    <row r="38109" hidden="1"/>
    <row r="38110" hidden="1"/>
    <row r="38111" hidden="1"/>
    <row r="38112" hidden="1"/>
    <row r="38113" hidden="1"/>
    <row r="38114" hidden="1"/>
    <row r="38115" hidden="1"/>
    <row r="38116" hidden="1"/>
    <row r="38117" hidden="1"/>
    <row r="38118" hidden="1"/>
    <row r="38119" hidden="1"/>
    <row r="38120" hidden="1"/>
    <row r="38121" hidden="1"/>
    <row r="38122" hidden="1"/>
    <row r="38123" hidden="1"/>
    <row r="38124" hidden="1"/>
    <row r="38125" hidden="1"/>
    <row r="38126" hidden="1"/>
    <row r="38127" hidden="1"/>
    <row r="38128" hidden="1"/>
    <row r="38129" hidden="1"/>
    <row r="38130" hidden="1"/>
    <row r="38131" hidden="1"/>
    <row r="38132" hidden="1"/>
    <row r="38133" hidden="1"/>
    <row r="38134" hidden="1"/>
    <row r="38135" hidden="1"/>
    <row r="38136" hidden="1"/>
    <row r="38137" hidden="1"/>
    <row r="38138" hidden="1"/>
    <row r="38139" hidden="1"/>
    <row r="38140" hidden="1"/>
    <row r="38141" hidden="1"/>
    <row r="38142" hidden="1"/>
    <row r="38143" hidden="1"/>
    <row r="38144" hidden="1"/>
    <row r="38145" hidden="1"/>
    <row r="38146" hidden="1"/>
    <row r="38147" hidden="1"/>
    <row r="38148" hidden="1"/>
    <row r="38149" hidden="1"/>
    <row r="38150" hidden="1"/>
    <row r="38151" hidden="1"/>
    <row r="38152" hidden="1"/>
    <row r="38153" hidden="1"/>
    <row r="38154" hidden="1"/>
    <row r="38155" hidden="1"/>
    <row r="38156" hidden="1"/>
    <row r="38157" hidden="1"/>
    <row r="38158" hidden="1"/>
    <row r="38159" hidden="1"/>
    <row r="38160" hidden="1"/>
    <row r="38161" hidden="1"/>
    <row r="38162" hidden="1"/>
    <row r="38163" hidden="1"/>
    <row r="38164" hidden="1"/>
    <row r="38165" hidden="1"/>
    <row r="38166" hidden="1"/>
    <row r="38167" hidden="1"/>
    <row r="38168" hidden="1"/>
    <row r="38169" hidden="1"/>
    <row r="38170" hidden="1"/>
    <row r="38171" hidden="1"/>
    <row r="38172" hidden="1"/>
    <row r="38173" hidden="1"/>
    <row r="38174" hidden="1"/>
    <row r="38175" hidden="1"/>
    <row r="38176" hidden="1"/>
    <row r="38177" hidden="1"/>
    <row r="38178" hidden="1"/>
    <row r="38179" hidden="1"/>
    <row r="38180" hidden="1"/>
    <row r="38181" hidden="1"/>
    <row r="38182" hidden="1"/>
    <row r="38183" hidden="1"/>
    <row r="38184" hidden="1"/>
    <row r="38185" hidden="1"/>
    <row r="38186" hidden="1"/>
    <row r="38187" hidden="1"/>
    <row r="38188" hidden="1"/>
    <row r="38189" hidden="1"/>
    <row r="38190" hidden="1"/>
    <row r="38191" hidden="1"/>
    <row r="38192" hidden="1"/>
    <row r="38193" hidden="1"/>
    <row r="38194" hidden="1"/>
    <row r="38195" hidden="1"/>
    <row r="38196" hidden="1"/>
    <row r="38197" hidden="1"/>
    <row r="38198" hidden="1"/>
    <row r="38199" hidden="1"/>
    <row r="38200" hidden="1"/>
    <row r="38201" hidden="1"/>
    <row r="38202" hidden="1"/>
    <row r="38203" hidden="1"/>
    <row r="38204" hidden="1"/>
    <row r="38205" hidden="1"/>
    <row r="38206" hidden="1"/>
    <row r="38207" hidden="1"/>
    <row r="38208" hidden="1"/>
    <row r="38209" hidden="1"/>
    <row r="38210" hidden="1"/>
    <row r="38211" hidden="1"/>
    <row r="38212" hidden="1"/>
    <row r="38213" hidden="1"/>
    <row r="38214" hidden="1"/>
    <row r="38215" hidden="1"/>
    <row r="38216" hidden="1"/>
    <row r="38217" hidden="1"/>
    <row r="38218" hidden="1"/>
    <row r="38219" hidden="1"/>
    <row r="38220" hidden="1"/>
    <row r="38221" hidden="1"/>
    <row r="38222" hidden="1"/>
    <row r="38223" hidden="1"/>
    <row r="38224" hidden="1"/>
    <row r="38225" hidden="1"/>
    <row r="38226" hidden="1"/>
    <row r="38227" hidden="1"/>
    <row r="38228" hidden="1"/>
    <row r="38229" hidden="1"/>
    <row r="38230" hidden="1"/>
    <row r="38231" hidden="1"/>
    <row r="38232" hidden="1"/>
    <row r="38233" hidden="1"/>
    <row r="38234" hidden="1"/>
    <row r="38235" hidden="1"/>
    <row r="38236" hidden="1"/>
    <row r="38237" hidden="1"/>
    <row r="38238" hidden="1"/>
    <row r="38239" hidden="1"/>
    <row r="38240" hidden="1"/>
    <row r="38241" hidden="1"/>
    <row r="38242" hidden="1"/>
    <row r="38243" hidden="1"/>
    <row r="38244" hidden="1"/>
    <row r="38245" hidden="1"/>
    <row r="38246" hidden="1"/>
    <row r="38247" hidden="1"/>
    <row r="38248" hidden="1"/>
    <row r="38249" hidden="1"/>
    <row r="38250" hidden="1"/>
    <row r="38251" hidden="1"/>
    <row r="38252" hidden="1"/>
    <row r="38253" hidden="1"/>
    <row r="38254" hidden="1"/>
    <row r="38255" hidden="1"/>
    <row r="38256" hidden="1"/>
    <row r="38257" hidden="1"/>
    <row r="38258" hidden="1"/>
    <row r="38259" hidden="1"/>
    <row r="38260" hidden="1"/>
    <row r="38261" hidden="1"/>
    <row r="38262" hidden="1"/>
    <row r="38263" hidden="1"/>
    <row r="38264" hidden="1"/>
    <row r="38265" hidden="1"/>
    <row r="38266" hidden="1"/>
    <row r="38267" hidden="1"/>
    <row r="38268" hidden="1"/>
    <row r="38269" hidden="1"/>
    <row r="38270" hidden="1"/>
    <row r="38271" hidden="1"/>
    <row r="38272" hidden="1"/>
    <row r="38273" hidden="1"/>
    <row r="38274" hidden="1"/>
    <row r="38275" hidden="1"/>
    <row r="38276" hidden="1"/>
    <row r="38277" hidden="1"/>
    <row r="38278" hidden="1"/>
    <row r="38279" hidden="1"/>
    <row r="38280" hidden="1"/>
    <row r="38281" hidden="1"/>
    <row r="38282" hidden="1"/>
    <row r="38283" hidden="1"/>
    <row r="38284" hidden="1"/>
    <row r="38285" hidden="1"/>
    <row r="38286" hidden="1"/>
    <row r="38287" hidden="1"/>
    <row r="38288" hidden="1"/>
    <row r="38289" hidden="1"/>
    <row r="38290" hidden="1"/>
    <row r="38291" hidden="1"/>
    <row r="38292" hidden="1"/>
    <row r="38293" hidden="1"/>
    <row r="38294" hidden="1"/>
    <row r="38295" hidden="1"/>
    <row r="38296" hidden="1"/>
    <row r="38297" hidden="1"/>
    <row r="38298" hidden="1"/>
    <row r="38299" hidden="1"/>
    <row r="38300" hidden="1"/>
    <row r="38301" hidden="1"/>
    <row r="38302" hidden="1"/>
    <row r="38303" hidden="1"/>
    <row r="38304" hidden="1"/>
    <row r="38305" hidden="1"/>
    <row r="38306" hidden="1"/>
    <row r="38307" hidden="1"/>
    <row r="38308" hidden="1"/>
    <row r="38309" hidden="1"/>
    <row r="38310" hidden="1"/>
    <row r="38311" hidden="1"/>
    <row r="38312" hidden="1"/>
    <row r="38313" hidden="1"/>
    <row r="38314" hidden="1"/>
    <row r="38315" hidden="1"/>
    <row r="38316" hidden="1"/>
    <row r="38317" hidden="1"/>
    <row r="38318" hidden="1"/>
    <row r="38319" hidden="1"/>
    <row r="38320" hidden="1"/>
    <row r="38321" hidden="1"/>
    <row r="38322" hidden="1"/>
    <row r="38323" hidden="1"/>
    <row r="38324" hidden="1"/>
    <row r="38325" hidden="1"/>
    <row r="38326" hidden="1"/>
    <row r="38327" hidden="1"/>
    <row r="38328" hidden="1"/>
    <row r="38329" hidden="1"/>
    <row r="38330" hidden="1"/>
    <row r="38331" hidden="1"/>
    <row r="38332" hidden="1"/>
    <row r="38333" hidden="1"/>
    <row r="38334" hidden="1"/>
    <row r="38335" hidden="1"/>
    <row r="38336" hidden="1"/>
    <row r="38337" hidden="1"/>
    <row r="38338" hidden="1"/>
    <row r="38339" hidden="1"/>
    <row r="38340" hidden="1"/>
    <row r="38341" hidden="1"/>
    <row r="38342" hidden="1"/>
    <row r="38343" hidden="1"/>
    <row r="38344" hidden="1"/>
    <row r="38345" hidden="1"/>
    <row r="38346" hidden="1"/>
    <row r="38347" hidden="1"/>
    <row r="38348" hidden="1"/>
    <row r="38349" hidden="1"/>
    <row r="38350" hidden="1"/>
    <row r="38351" hidden="1"/>
    <row r="38352" hidden="1"/>
    <row r="38353" hidden="1"/>
    <row r="38354" hidden="1"/>
    <row r="38355" hidden="1"/>
    <row r="38356" hidden="1"/>
    <row r="38357" hidden="1"/>
    <row r="38358" hidden="1"/>
    <row r="38359" hidden="1"/>
    <row r="38360" hidden="1"/>
    <row r="38361" hidden="1"/>
    <row r="38362" hidden="1"/>
    <row r="38363" hidden="1"/>
    <row r="38364" hidden="1"/>
    <row r="38365" hidden="1"/>
    <row r="38366" hidden="1"/>
    <row r="38367" hidden="1"/>
    <row r="38368" hidden="1"/>
    <row r="38369" hidden="1"/>
    <row r="38370" hidden="1"/>
    <row r="38371" hidden="1"/>
    <row r="38372" hidden="1"/>
    <row r="38373" hidden="1"/>
    <row r="38374" hidden="1"/>
    <row r="38375" hidden="1"/>
    <row r="38376" hidden="1"/>
    <row r="38377" hidden="1"/>
    <row r="38378" hidden="1"/>
    <row r="38379" hidden="1"/>
    <row r="38380" hidden="1"/>
    <row r="38381" hidden="1"/>
    <row r="38382" hidden="1"/>
    <row r="38383" hidden="1"/>
    <row r="38384" hidden="1"/>
    <row r="38385" hidden="1"/>
    <row r="38386" hidden="1"/>
    <row r="38387" hidden="1"/>
    <row r="38388" hidden="1"/>
    <row r="38389" hidden="1"/>
    <row r="38390" hidden="1"/>
    <row r="38391" hidden="1"/>
    <row r="38392" hidden="1"/>
    <row r="38393" hidden="1"/>
    <row r="38394" hidden="1"/>
    <row r="38395" hidden="1"/>
    <row r="38396" hidden="1"/>
    <row r="38397" hidden="1"/>
    <row r="38398" hidden="1"/>
    <row r="38399" hidden="1"/>
    <row r="38400" hidden="1"/>
    <row r="38401" hidden="1"/>
    <row r="38402" hidden="1"/>
    <row r="38403" hidden="1"/>
    <row r="38404" hidden="1"/>
    <row r="38405" hidden="1"/>
    <row r="38406" hidden="1"/>
    <row r="38407" hidden="1"/>
    <row r="38408" hidden="1"/>
    <row r="38409" hidden="1"/>
    <row r="38410" hidden="1"/>
    <row r="38411" hidden="1"/>
    <row r="38412" hidden="1"/>
    <row r="38413" hidden="1"/>
    <row r="38414" hidden="1"/>
    <row r="38415" hidden="1"/>
    <row r="38416" hidden="1"/>
    <row r="38417" hidden="1"/>
    <row r="38418" hidden="1"/>
    <row r="38419" hidden="1"/>
    <row r="38420" hidden="1"/>
    <row r="38421" hidden="1"/>
    <row r="38422" hidden="1"/>
    <row r="38423" hidden="1"/>
    <row r="38424" hidden="1"/>
    <row r="38425" hidden="1"/>
    <row r="38426" hidden="1"/>
    <row r="38427" hidden="1"/>
    <row r="38428" hidden="1"/>
    <row r="38429" hidden="1"/>
    <row r="38430" hidden="1"/>
    <row r="38431" hidden="1"/>
    <row r="38432" hidden="1"/>
    <row r="38433" hidden="1"/>
    <row r="38434" hidden="1"/>
    <row r="38435" hidden="1"/>
    <row r="38436" hidden="1"/>
    <row r="38437" hidden="1"/>
    <row r="38438" hidden="1"/>
    <row r="38439" hidden="1"/>
    <row r="38440" hidden="1"/>
    <row r="38441" hidden="1"/>
    <row r="38442" hidden="1"/>
    <row r="38443" hidden="1"/>
    <row r="38444" hidden="1"/>
    <row r="38445" hidden="1"/>
    <row r="38446" hidden="1"/>
    <row r="38447" hidden="1"/>
    <row r="38448" hidden="1"/>
    <row r="38449" hidden="1"/>
    <row r="38450" hidden="1"/>
    <row r="38451" hidden="1"/>
    <row r="38452" hidden="1"/>
    <row r="38453" hidden="1"/>
    <row r="38454" hidden="1"/>
    <row r="38455" hidden="1"/>
    <row r="38456" hidden="1"/>
    <row r="38457" hidden="1"/>
    <row r="38458" hidden="1"/>
    <row r="38459" hidden="1"/>
    <row r="38460" hidden="1"/>
    <row r="38461" hidden="1"/>
    <row r="38462" hidden="1"/>
    <row r="38463" hidden="1"/>
    <row r="38464" hidden="1"/>
    <row r="38465" hidden="1"/>
    <row r="38466" hidden="1"/>
    <row r="38467" hidden="1"/>
    <row r="38468" hidden="1"/>
    <row r="38469" hidden="1"/>
    <row r="38470" hidden="1"/>
    <row r="38471" hidden="1"/>
    <row r="38472" hidden="1"/>
    <row r="38473" hidden="1"/>
    <row r="38474" hidden="1"/>
    <row r="38475" hidden="1"/>
    <row r="38476" hidden="1"/>
    <row r="38477" hidden="1"/>
    <row r="38478" hidden="1"/>
    <row r="38479" hidden="1"/>
    <row r="38480" hidden="1"/>
    <row r="38481" hidden="1"/>
    <row r="38482" hidden="1"/>
    <row r="38483" hidden="1"/>
    <row r="38484" hidden="1"/>
    <row r="38485" hidden="1"/>
    <row r="38486" hidden="1"/>
    <row r="38487" hidden="1"/>
    <row r="38488" hidden="1"/>
    <row r="38489" hidden="1"/>
    <row r="38490" hidden="1"/>
    <row r="38491" hidden="1"/>
    <row r="38492" hidden="1"/>
    <row r="38493" hidden="1"/>
    <row r="38494" hidden="1"/>
    <row r="38495" hidden="1"/>
    <row r="38496" hidden="1"/>
    <row r="38497" hidden="1"/>
    <row r="38498" hidden="1"/>
    <row r="38499" hidden="1"/>
    <row r="38500" hidden="1"/>
    <row r="38501" hidden="1"/>
    <row r="38502" hidden="1"/>
    <row r="38503" hidden="1"/>
    <row r="38504" hidden="1"/>
    <row r="38505" hidden="1"/>
    <row r="38506" hidden="1"/>
    <row r="38507" hidden="1"/>
    <row r="38508" hidden="1"/>
    <row r="38509" hidden="1"/>
    <row r="38510" hidden="1"/>
    <row r="38511" hidden="1"/>
    <row r="38512" hidden="1"/>
    <row r="38513" hidden="1"/>
    <row r="38514" hidden="1"/>
    <row r="38515" hidden="1"/>
    <row r="38516" hidden="1"/>
    <row r="38517" hidden="1"/>
    <row r="38518" hidden="1"/>
    <row r="38519" hidden="1"/>
    <row r="38520" hidden="1"/>
    <row r="38521" hidden="1"/>
    <row r="38522" hidden="1"/>
    <row r="38523" hidden="1"/>
    <row r="38524" hidden="1"/>
    <row r="38525" hidden="1"/>
    <row r="38526" hidden="1"/>
    <row r="38527" hidden="1"/>
    <row r="38528" hidden="1"/>
    <row r="38529" hidden="1"/>
    <row r="38530" hidden="1"/>
    <row r="38531" hidden="1"/>
    <row r="38532" hidden="1"/>
    <row r="38533" hidden="1"/>
    <row r="38534" hidden="1"/>
    <row r="38535" hidden="1"/>
    <row r="38536" hidden="1"/>
    <row r="38537" hidden="1"/>
    <row r="38538" hidden="1"/>
    <row r="38539" hidden="1"/>
    <row r="38540" hidden="1"/>
    <row r="38541" hidden="1"/>
    <row r="38542" hidden="1"/>
    <row r="38543" hidden="1"/>
    <row r="38544" hidden="1"/>
    <row r="38545" hidden="1"/>
    <row r="38546" hidden="1"/>
    <row r="38547" hidden="1"/>
    <row r="38548" hidden="1"/>
    <row r="38549" hidden="1"/>
    <row r="38550" hidden="1"/>
    <row r="38551" hidden="1"/>
    <row r="38552" hidden="1"/>
    <row r="38553" hidden="1"/>
    <row r="38554" hidden="1"/>
    <row r="38555" hidden="1"/>
    <row r="38556" hidden="1"/>
    <row r="38557" hidden="1"/>
    <row r="38558" hidden="1"/>
    <row r="38559" hidden="1"/>
    <row r="38560" hidden="1"/>
    <row r="38561" hidden="1"/>
    <row r="38562" hidden="1"/>
    <row r="38563" hidden="1"/>
    <row r="38564" hidden="1"/>
    <row r="38565" hidden="1"/>
    <row r="38566" hidden="1"/>
    <row r="38567" hidden="1"/>
    <row r="38568" hidden="1"/>
    <row r="38569" hidden="1"/>
    <row r="38570" hidden="1"/>
    <row r="38571" hidden="1"/>
    <row r="38572" hidden="1"/>
    <row r="38573" hidden="1"/>
    <row r="38574" hidden="1"/>
    <row r="38575" hidden="1"/>
    <row r="38576" hidden="1"/>
    <row r="38577" hidden="1"/>
    <row r="38578" hidden="1"/>
    <row r="38579" hidden="1"/>
    <row r="38580" hidden="1"/>
    <row r="38581" hidden="1"/>
    <row r="38582" hidden="1"/>
    <row r="38583" hidden="1"/>
    <row r="38584" hidden="1"/>
    <row r="38585" hidden="1"/>
    <row r="38586" hidden="1"/>
    <row r="38587" hidden="1"/>
    <row r="38588" hidden="1"/>
    <row r="38589" hidden="1"/>
    <row r="38590" hidden="1"/>
    <row r="38591" hidden="1"/>
    <row r="38592" hidden="1"/>
    <row r="38593" hidden="1"/>
    <row r="38594" hidden="1"/>
    <row r="38595" hidden="1"/>
    <row r="38596" hidden="1"/>
    <row r="38597" hidden="1"/>
    <row r="38598" hidden="1"/>
    <row r="38599" hidden="1"/>
    <row r="38600" hidden="1"/>
    <row r="38601" hidden="1"/>
    <row r="38602" hidden="1"/>
    <row r="38603" hidden="1"/>
    <row r="38604" hidden="1"/>
    <row r="38605" hidden="1"/>
    <row r="38606" hidden="1"/>
    <row r="38607" hidden="1"/>
    <row r="38608" hidden="1"/>
    <row r="38609" hidden="1"/>
    <row r="38610" hidden="1"/>
    <row r="38611" hidden="1"/>
    <row r="38612" hidden="1"/>
    <row r="38613" hidden="1"/>
    <row r="38614" hidden="1"/>
    <row r="38615" hidden="1"/>
    <row r="38616" hidden="1"/>
    <row r="38617" hidden="1"/>
    <row r="38618" hidden="1"/>
    <row r="38619" hidden="1"/>
    <row r="38620" hidden="1"/>
    <row r="38621" hidden="1"/>
    <row r="38622" hidden="1"/>
    <row r="38623" hidden="1"/>
    <row r="38624" hidden="1"/>
    <row r="38625" hidden="1"/>
    <row r="38626" hidden="1"/>
    <row r="38627" hidden="1"/>
    <row r="38628" hidden="1"/>
    <row r="38629" hidden="1"/>
    <row r="38630" hidden="1"/>
    <row r="38631" hidden="1"/>
    <row r="38632" hidden="1"/>
    <row r="38633" hidden="1"/>
    <row r="38634" hidden="1"/>
    <row r="38635" hidden="1"/>
    <row r="38636" hidden="1"/>
    <row r="38637" hidden="1"/>
    <row r="38638" hidden="1"/>
    <row r="38639" hidden="1"/>
    <row r="38640" hidden="1"/>
    <row r="38641" hidden="1"/>
    <row r="38642" hidden="1"/>
    <row r="38643" hidden="1"/>
    <row r="38644" hidden="1"/>
    <row r="38645" hidden="1"/>
    <row r="38646" hidden="1"/>
    <row r="38647" hidden="1"/>
    <row r="38648" hidden="1"/>
    <row r="38649" hidden="1"/>
    <row r="38650" hidden="1"/>
    <row r="38651" hidden="1"/>
    <row r="38652" hidden="1"/>
    <row r="38653" hidden="1"/>
    <row r="38654" hidden="1"/>
    <row r="38655" hidden="1"/>
    <row r="38656" hidden="1"/>
    <row r="38657" hidden="1"/>
    <row r="38658" hidden="1"/>
    <row r="38659" hidden="1"/>
    <row r="38660" hidden="1"/>
    <row r="38661" hidden="1"/>
    <row r="38662" hidden="1"/>
    <row r="38663" hidden="1"/>
    <row r="38664" hidden="1"/>
    <row r="38665" hidden="1"/>
    <row r="38666" hidden="1"/>
    <row r="38667" hidden="1"/>
    <row r="38668" hidden="1"/>
    <row r="38669" hidden="1"/>
    <row r="38670" hidden="1"/>
    <row r="38671" hidden="1"/>
    <row r="38672" hidden="1"/>
    <row r="38673" hidden="1"/>
    <row r="38674" hidden="1"/>
    <row r="38675" hidden="1"/>
    <row r="38676" hidden="1"/>
    <row r="38677" hidden="1"/>
    <row r="38678" hidden="1"/>
    <row r="38679" hidden="1"/>
    <row r="38680" hidden="1"/>
    <row r="38681" hidden="1"/>
    <row r="38682" hidden="1"/>
    <row r="38683" hidden="1"/>
    <row r="38684" hidden="1"/>
    <row r="38685" hidden="1"/>
    <row r="38686" hidden="1"/>
    <row r="38687" hidden="1"/>
    <row r="38688" hidden="1"/>
    <row r="38689" hidden="1"/>
    <row r="38690" hidden="1"/>
    <row r="38691" hidden="1"/>
    <row r="38692" hidden="1"/>
    <row r="38693" hidden="1"/>
    <row r="38694" hidden="1"/>
    <row r="38695" hidden="1"/>
    <row r="38696" hidden="1"/>
    <row r="38697" hidden="1"/>
    <row r="38698" hidden="1"/>
    <row r="38699" hidden="1"/>
    <row r="38700" hidden="1"/>
    <row r="38701" hidden="1"/>
    <row r="38702" hidden="1"/>
    <row r="38703" hidden="1"/>
    <row r="38704" hidden="1"/>
    <row r="38705" hidden="1"/>
    <row r="38706" hidden="1"/>
    <row r="38707" hidden="1"/>
    <row r="38708" hidden="1"/>
    <row r="38709" hidden="1"/>
    <row r="38710" hidden="1"/>
    <row r="38711" hidden="1"/>
    <row r="38712" hidden="1"/>
    <row r="38713" hidden="1"/>
    <row r="38714" hidden="1"/>
    <row r="38715" hidden="1"/>
    <row r="38716" hidden="1"/>
    <row r="38717" hidden="1"/>
    <row r="38718" hidden="1"/>
    <row r="38719" hidden="1"/>
    <row r="38720" hidden="1"/>
    <row r="38721" hidden="1"/>
    <row r="38722" hidden="1"/>
    <row r="38723" hidden="1"/>
    <row r="38724" hidden="1"/>
    <row r="38725" hidden="1"/>
    <row r="38726" hidden="1"/>
    <row r="38727" hidden="1"/>
    <row r="38728" hidden="1"/>
    <row r="38729" hidden="1"/>
    <row r="38730" hidden="1"/>
    <row r="38731" hidden="1"/>
    <row r="38732" hidden="1"/>
    <row r="38733" hidden="1"/>
    <row r="38734" hidden="1"/>
    <row r="38735" hidden="1"/>
    <row r="38736" hidden="1"/>
    <row r="38737" hidden="1"/>
    <row r="38738" hidden="1"/>
    <row r="38739" hidden="1"/>
    <row r="38740" hidden="1"/>
    <row r="38741" hidden="1"/>
    <row r="38742" hidden="1"/>
    <row r="38743" hidden="1"/>
    <row r="38744" hidden="1"/>
    <row r="38745" hidden="1"/>
    <row r="38746" hidden="1"/>
    <row r="38747" hidden="1"/>
    <row r="38748" hidden="1"/>
    <row r="38749" hidden="1"/>
    <row r="38750" hidden="1"/>
    <row r="38751" hidden="1"/>
    <row r="38752" hidden="1"/>
    <row r="38753" hidden="1"/>
    <row r="38754" hidden="1"/>
    <row r="38755" hidden="1"/>
    <row r="38756" hidden="1"/>
    <row r="38757" hidden="1"/>
    <row r="38758" hidden="1"/>
    <row r="38759" hidden="1"/>
    <row r="38760" hidden="1"/>
    <row r="38761" hidden="1"/>
    <row r="38762" hidden="1"/>
    <row r="38763" hidden="1"/>
    <row r="38764" hidden="1"/>
    <row r="38765" hidden="1"/>
    <row r="38766" hidden="1"/>
    <row r="38767" hidden="1"/>
    <row r="38768" hidden="1"/>
    <row r="38769" hidden="1"/>
    <row r="38770" hidden="1"/>
    <row r="38771" hidden="1"/>
    <row r="38772" hidden="1"/>
    <row r="38773" hidden="1"/>
    <row r="38774" hidden="1"/>
    <row r="38775" hidden="1"/>
    <row r="38776" hidden="1"/>
    <row r="38777" hidden="1"/>
    <row r="38778" hidden="1"/>
    <row r="38779" hidden="1"/>
    <row r="38780" hidden="1"/>
    <row r="38781" hidden="1"/>
    <row r="38782" hidden="1"/>
    <row r="38783" hidden="1"/>
    <row r="38784" hidden="1"/>
    <row r="38785" hidden="1"/>
    <row r="38786" hidden="1"/>
    <row r="38787" hidden="1"/>
    <row r="38788" hidden="1"/>
    <row r="38789" hidden="1"/>
    <row r="38790" hidden="1"/>
    <row r="38791" hidden="1"/>
    <row r="38792" hidden="1"/>
    <row r="38793" hidden="1"/>
    <row r="38794" hidden="1"/>
    <row r="38795" hidden="1"/>
    <row r="38796" hidden="1"/>
    <row r="38797" hidden="1"/>
    <row r="38798" hidden="1"/>
    <row r="38799" hidden="1"/>
    <row r="38800" hidden="1"/>
    <row r="38801" hidden="1"/>
    <row r="38802" hidden="1"/>
    <row r="38803" hidden="1"/>
    <row r="38804" hidden="1"/>
    <row r="38805" hidden="1"/>
    <row r="38806" hidden="1"/>
    <row r="38807" hidden="1"/>
    <row r="38808" hidden="1"/>
    <row r="38809" hidden="1"/>
    <row r="38810" hidden="1"/>
    <row r="38811" hidden="1"/>
    <row r="38812" hidden="1"/>
    <row r="38813" hidden="1"/>
    <row r="38814" hidden="1"/>
    <row r="38815" hidden="1"/>
    <row r="38816" hidden="1"/>
    <row r="38817" hidden="1"/>
    <row r="38818" hidden="1"/>
    <row r="38819" hidden="1"/>
    <row r="38820" hidden="1"/>
    <row r="38821" hidden="1"/>
    <row r="38822" hidden="1"/>
    <row r="38823" hidden="1"/>
    <row r="38824" hidden="1"/>
    <row r="38825" hidden="1"/>
    <row r="38826" hidden="1"/>
    <row r="38827" hidden="1"/>
    <row r="38828" hidden="1"/>
    <row r="38829" hidden="1"/>
    <row r="38830" hidden="1"/>
    <row r="38831" hidden="1"/>
    <row r="38832" hidden="1"/>
    <row r="38833" hidden="1"/>
    <row r="38834" hidden="1"/>
    <row r="38835" hidden="1"/>
    <row r="38836" hidden="1"/>
    <row r="38837" hidden="1"/>
    <row r="38838" hidden="1"/>
    <row r="38839" hidden="1"/>
    <row r="38840" hidden="1"/>
    <row r="38841" hidden="1"/>
    <row r="38842" hidden="1"/>
    <row r="38843" hidden="1"/>
    <row r="38844" hidden="1"/>
    <row r="38845" hidden="1"/>
    <row r="38846" hidden="1"/>
    <row r="38847" hidden="1"/>
    <row r="38848" hidden="1"/>
    <row r="38849" hidden="1"/>
    <row r="38850" hidden="1"/>
    <row r="38851" hidden="1"/>
    <row r="38852" hidden="1"/>
    <row r="38853" hidden="1"/>
    <row r="38854" hidden="1"/>
    <row r="38855" hidden="1"/>
    <row r="38856" hidden="1"/>
    <row r="38857" hidden="1"/>
    <row r="38858" hidden="1"/>
    <row r="38859" hidden="1"/>
    <row r="38860" hidden="1"/>
    <row r="38861" hidden="1"/>
    <row r="38862" hidden="1"/>
    <row r="38863" hidden="1"/>
    <row r="38864" hidden="1"/>
    <row r="38865" hidden="1"/>
    <row r="38866" hidden="1"/>
    <row r="38867" hidden="1"/>
    <row r="38868" hidden="1"/>
    <row r="38869" hidden="1"/>
    <row r="38870" hidden="1"/>
    <row r="38871" hidden="1"/>
    <row r="38872" hidden="1"/>
    <row r="38873" hidden="1"/>
    <row r="38874" hidden="1"/>
    <row r="38875" hidden="1"/>
    <row r="38876" hidden="1"/>
    <row r="38877" hidden="1"/>
    <row r="38878" hidden="1"/>
    <row r="38879" hidden="1"/>
    <row r="38880" hidden="1"/>
    <row r="38881" hidden="1"/>
    <row r="38882" hidden="1"/>
    <row r="38883" hidden="1"/>
    <row r="38884" hidden="1"/>
    <row r="38885" hidden="1"/>
    <row r="38886" hidden="1"/>
    <row r="38887" hidden="1"/>
    <row r="38888" hidden="1"/>
    <row r="38889" hidden="1"/>
    <row r="38890" hidden="1"/>
    <row r="38891" hidden="1"/>
    <row r="38892" hidden="1"/>
    <row r="38893" hidden="1"/>
    <row r="38894" hidden="1"/>
    <row r="38895" hidden="1"/>
    <row r="38896" hidden="1"/>
    <row r="38897" hidden="1"/>
    <row r="38898" hidden="1"/>
    <row r="38899" hidden="1"/>
    <row r="38900" hidden="1"/>
    <row r="38901" hidden="1"/>
    <row r="38902" hidden="1"/>
    <row r="38903" hidden="1"/>
    <row r="38904" hidden="1"/>
    <row r="38905" hidden="1"/>
    <row r="38906" hidden="1"/>
    <row r="38907" hidden="1"/>
    <row r="38908" hidden="1"/>
    <row r="38909" hidden="1"/>
    <row r="38910" hidden="1"/>
    <row r="38911" hidden="1"/>
    <row r="38912" hidden="1"/>
    <row r="38913" hidden="1"/>
    <row r="38914" hidden="1"/>
    <row r="38915" hidden="1"/>
    <row r="38916" hidden="1"/>
    <row r="38917" hidden="1"/>
    <row r="38918" hidden="1"/>
    <row r="38919" hidden="1"/>
    <row r="38920" hidden="1"/>
    <row r="38921" hidden="1"/>
    <row r="38922" hidden="1"/>
    <row r="38923" hidden="1"/>
    <row r="38924" hidden="1"/>
    <row r="38925" hidden="1"/>
    <row r="38926" hidden="1"/>
    <row r="38927" hidden="1"/>
    <row r="38928" hidden="1"/>
    <row r="38929" hidden="1"/>
    <row r="38930" hidden="1"/>
    <row r="38931" hidden="1"/>
    <row r="38932" hidden="1"/>
    <row r="38933" hidden="1"/>
    <row r="38934" hidden="1"/>
    <row r="38935" hidden="1"/>
    <row r="38936" hidden="1"/>
    <row r="38937" hidden="1"/>
    <row r="38938" hidden="1"/>
    <row r="38939" hidden="1"/>
    <row r="38940" hidden="1"/>
    <row r="38941" hidden="1"/>
    <row r="38942" hidden="1"/>
    <row r="38943" hidden="1"/>
    <row r="38944" hidden="1"/>
    <row r="38945" hidden="1"/>
    <row r="38946" hidden="1"/>
    <row r="38947" hidden="1"/>
    <row r="38948" hidden="1"/>
    <row r="38949" hidden="1"/>
    <row r="38950" hidden="1"/>
    <row r="38951" hidden="1"/>
    <row r="38952" hidden="1"/>
    <row r="38953" hidden="1"/>
    <row r="38954" hidden="1"/>
    <row r="38955" hidden="1"/>
    <row r="38956" hidden="1"/>
    <row r="38957" hidden="1"/>
    <row r="38958" hidden="1"/>
    <row r="38959" hidden="1"/>
    <row r="38960" hidden="1"/>
    <row r="38961" hidden="1"/>
    <row r="38962" hidden="1"/>
    <row r="38963" hidden="1"/>
    <row r="38964" hidden="1"/>
    <row r="38965" hidden="1"/>
    <row r="38966" hidden="1"/>
    <row r="38967" hidden="1"/>
    <row r="38968" hidden="1"/>
    <row r="38969" hidden="1"/>
    <row r="38970" hidden="1"/>
    <row r="38971" hidden="1"/>
    <row r="38972" hidden="1"/>
    <row r="38973" hidden="1"/>
    <row r="38974" hidden="1"/>
    <row r="38975" hidden="1"/>
    <row r="38976" hidden="1"/>
    <row r="38977" hidden="1"/>
    <row r="38978" hidden="1"/>
    <row r="38979" hidden="1"/>
    <row r="38980" hidden="1"/>
    <row r="38981" hidden="1"/>
    <row r="38982" hidden="1"/>
    <row r="38983" hidden="1"/>
    <row r="38984" hidden="1"/>
    <row r="38985" hidden="1"/>
    <row r="38986" hidden="1"/>
    <row r="38987" hidden="1"/>
    <row r="38988" hidden="1"/>
    <row r="38989" hidden="1"/>
    <row r="38990" hidden="1"/>
    <row r="38991" hidden="1"/>
    <row r="38992" hidden="1"/>
    <row r="38993" hidden="1"/>
    <row r="38994" hidden="1"/>
    <row r="38995" hidden="1"/>
    <row r="38996" hidden="1"/>
    <row r="38997" hidden="1"/>
    <row r="38998" hidden="1"/>
    <row r="38999" hidden="1"/>
    <row r="39000" hidden="1"/>
    <row r="39001" hidden="1"/>
    <row r="39002" hidden="1"/>
    <row r="39003" hidden="1"/>
    <row r="39004" hidden="1"/>
    <row r="39005" hidden="1"/>
    <row r="39006" hidden="1"/>
    <row r="39007" hidden="1"/>
    <row r="39008" hidden="1"/>
    <row r="39009" hidden="1"/>
    <row r="39010" hidden="1"/>
    <row r="39011" hidden="1"/>
    <row r="39012" hidden="1"/>
    <row r="39013" hidden="1"/>
    <row r="39014" hidden="1"/>
    <row r="39015" hidden="1"/>
    <row r="39016" hidden="1"/>
    <row r="39017" hidden="1"/>
    <row r="39018" hidden="1"/>
    <row r="39019" hidden="1"/>
    <row r="39020" hidden="1"/>
    <row r="39021" hidden="1"/>
    <row r="39022" hidden="1"/>
    <row r="39023" hidden="1"/>
    <row r="39024" hidden="1"/>
    <row r="39025" hidden="1"/>
    <row r="39026" hidden="1"/>
    <row r="39027" hidden="1"/>
    <row r="39028" hidden="1"/>
    <row r="39029" hidden="1"/>
    <row r="39030" hidden="1"/>
    <row r="39031" hidden="1"/>
    <row r="39032" hidden="1"/>
    <row r="39033" hidden="1"/>
    <row r="39034" hidden="1"/>
    <row r="39035" hidden="1"/>
    <row r="39036" hidden="1"/>
    <row r="39037" hidden="1"/>
    <row r="39038" hidden="1"/>
    <row r="39039" hidden="1"/>
    <row r="39040" hidden="1"/>
    <row r="39041" hidden="1"/>
    <row r="39042" hidden="1"/>
    <row r="39043" hidden="1"/>
    <row r="39044" hidden="1"/>
    <row r="39045" hidden="1"/>
    <row r="39046" hidden="1"/>
    <row r="39047" hidden="1"/>
    <row r="39048" hidden="1"/>
    <row r="39049" hidden="1"/>
    <row r="39050" hidden="1"/>
    <row r="39051" hidden="1"/>
    <row r="39052" hidden="1"/>
    <row r="39053" hidden="1"/>
    <row r="39054" hidden="1"/>
    <row r="39055" hidden="1"/>
    <row r="39056" hidden="1"/>
    <row r="39057" hidden="1"/>
    <row r="39058" hidden="1"/>
    <row r="39059" hidden="1"/>
    <row r="39060" hidden="1"/>
    <row r="39061" hidden="1"/>
    <row r="39062" hidden="1"/>
    <row r="39063" hidden="1"/>
    <row r="39064" hidden="1"/>
    <row r="39065" hidden="1"/>
    <row r="39066" hidden="1"/>
    <row r="39067" hidden="1"/>
    <row r="39068" hidden="1"/>
    <row r="39069" hidden="1"/>
    <row r="39070" hidden="1"/>
    <row r="39071" hidden="1"/>
    <row r="39072" hidden="1"/>
    <row r="39073" hidden="1"/>
    <row r="39074" hidden="1"/>
    <row r="39075" hidden="1"/>
    <row r="39076" hidden="1"/>
    <row r="39077" hidden="1"/>
    <row r="39078" hidden="1"/>
    <row r="39079" hidden="1"/>
    <row r="39080" hidden="1"/>
    <row r="39081" hidden="1"/>
    <row r="39082" hidden="1"/>
    <row r="39083" hidden="1"/>
    <row r="39084" hidden="1"/>
    <row r="39085" hidden="1"/>
    <row r="39086" hidden="1"/>
    <row r="39087" hidden="1"/>
    <row r="39088" hidden="1"/>
    <row r="39089" hidden="1"/>
    <row r="39090" hidden="1"/>
    <row r="39091" hidden="1"/>
    <row r="39092" hidden="1"/>
    <row r="39093" hidden="1"/>
    <row r="39094" hidden="1"/>
    <row r="39095" hidden="1"/>
    <row r="39096" hidden="1"/>
    <row r="39097" hidden="1"/>
    <row r="39098" hidden="1"/>
    <row r="39099" hidden="1"/>
    <row r="39100" hidden="1"/>
    <row r="39101" hidden="1"/>
    <row r="39102" hidden="1"/>
    <row r="39103" hidden="1"/>
    <row r="39104" hidden="1"/>
    <row r="39105" hidden="1"/>
    <row r="39106" hidden="1"/>
    <row r="39107" hidden="1"/>
    <row r="39108" hidden="1"/>
    <row r="39109" hidden="1"/>
    <row r="39110" hidden="1"/>
    <row r="39111" hidden="1"/>
    <row r="39112" hidden="1"/>
    <row r="39113" hidden="1"/>
    <row r="39114" hidden="1"/>
    <row r="39115" hidden="1"/>
    <row r="39116" hidden="1"/>
    <row r="39117" hidden="1"/>
    <row r="39118" hidden="1"/>
    <row r="39119" hidden="1"/>
    <row r="39120" hidden="1"/>
    <row r="39121" hidden="1"/>
    <row r="39122" hidden="1"/>
    <row r="39123" hidden="1"/>
    <row r="39124" hidden="1"/>
    <row r="39125" hidden="1"/>
    <row r="39126" hidden="1"/>
    <row r="39127" hidden="1"/>
    <row r="39128" hidden="1"/>
    <row r="39129" hidden="1"/>
    <row r="39130" hidden="1"/>
    <row r="39131" hidden="1"/>
    <row r="39132" hidden="1"/>
    <row r="39133" hidden="1"/>
    <row r="39134" hidden="1"/>
    <row r="39135" hidden="1"/>
    <row r="39136" hidden="1"/>
    <row r="39137" hidden="1"/>
    <row r="39138" hidden="1"/>
    <row r="39139" hidden="1"/>
    <row r="39140" hidden="1"/>
    <row r="39141" hidden="1"/>
    <row r="39142" hidden="1"/>
    <row r="39143" hidden="1"/>
    <row r="39144" hidden="1"/>
    <row r="39145" hidden="1"/>
    <row r="39146" hidden="1"/>
    <row r="39147" hidden="1"/>
    <row r="39148" hidden="1"/>
    <row r="39149" hidden="1"/>
    <row r="39150" hidden="1"/>
    <row r="39151" hidden="1"/>
    <row r="39152" hidden="1"/>
    <row r="39153" hidden="1"/>
    <row r="39154" hidden="1"/>
    <row r="39155" hidden="1"/>
    <row r="39156" hidden="1"/>
    <row r="39157" hidden="1"/>
    <row r="39158" hidden="1"/>
    <row r="39159" hidden="1"/>
    <row r="39160" hidden="1"/>
    <row r="39161" hidden="1"/>
    <row r="39162" hidden="1"/>
    <row r="39163" hidden="1"/>
    <row r="39164" hidden="1"/>
    <row r="39165" hidden="1"/>
    <row r="39166" hidden="1"/>
    <row r="39167" hidden="1"/>
    <row r="39168" hidden="1"/>
    <row r="39169" hidden="1"/>
    <row r="39170" hidden="1"/>
    <row r="39171" hidden="1"/>
    <row r="39172" hidden="1"/>
    <row r="39173" hidden="1"/>
    <row r="39174" hidden="1"/>
    <row r="39175" hidden="1"/>
    <row r="39176" hidden="1"/>
    <row r="39177" hidden="1"/>
    <row r="39178" hidden="1"/>
    <row r="39179" hidden="1"/>
    <row r="39180" hidden="1"/>
    <row r="39181" hidden="1"/>
    <row r="39182" hidden="1"/>
    <row r="39183" hidden="1"/>
    <row r="39184" hidden="1"/>
    <row r="39185" hidden="1"/>
    <row r="39186" hidden="1"/>
    <row r="39187" hidden="1"/>
    <row r="39188" hidden="1"/>
    <row r="39189" hidden="1"/>
    <row r="39190" hidden="1"/>
    <row r="39191" hidden="1"/>
    <row r="39192" hidden="1"/>
    <row r="39193" hidden="1"/>
    <row r="39194" hidden="1"/>
    <row r="39195" hidden="1"/>
    <row r="39196" hidden="1"/>
    <row r="39197" hidden="1"/>
    <row r="39198" hidden="1"/>
    <row r="39199" hidden="1"/>
    <row r="39200" hidden="1"/>
    <row r="39201" hidden="1"/>
    <row r="39202" hidden="1"/>
    <row r="39203" hidden="1"/>
    <row r="39204" hidden="1"/>
    <row r="39205" hidden="1"/>
    <row r="39206" hidden="1"/>
    <row r="39207" hidden="1"/>
    <row r="39208" hidden="1"/>
    <row r="39209" hidden="1"/>
    <row r="39210" hidden="1"/>
    <row r="39211" hidden="1"/>
    <row r="39212" hidden="1"/>
    <row r="39213" hidden="1"/>
    <row r="39214" hidden="1"/>
    <row r="39215" hidden="1"/>
    <row r="39216" hidden="1"/>
    <row r="39217" hidden="1"/>
    <row r="39218" hidden="1"/>
    <row r="39219" hidden="1"/>
    <row r="39220" hidden="1"/>
    <row r="39221" hidden="1"/>
    <row r="39222" hidden="1"/>
    <row r="39223" hidden="1"/>
    <row r="39224" hidden="1"/>
    <row r="39225" hidden="1"/>
    <row r="39226" hidden="1"/>
    <row r="39227" hidden="1"/>
    <row r="39228" hidden="1"/>
    <row r="39229" hidden="1"/>
    <row r="39230" hidden="1"/>
    <row r="39231" hidden="1"/>
    <row r="39232" hidden="1"/>
    <row r="39233" hidden="1"/>
    <row r="39234" hidden="1"/>
    <row r="39235" hidden="1"/>
    <row r="39236" hidden="1"/>
    <row r="39237" hidden="1"/>
    <row r="39238" hidden="1"/>
    <row r="39239" hidden="1"/>
    <row r="39240" hidden="1"/>
    <row r="39241" hidden="1"/>
    <row r="39242" hidden="1"/>
    <row r="39243" hidden="1"/>
    <row r="39244" hidden="1"/>
    <row r="39245" hidden="1"/>
    <row r="39246" hidden="1"/>
    <row r="39247" hidden="1"/>
    <row r="39248" hidden="1"/>
    <row r="39249" hidden="1"/>
    <row r="39250" hidden="1"/>
    <row r="39251" hidden="1"/>
    <row r="39252" hidden="1"/>
    <row r="39253" hidden="1"/>
    <row r="39254" hidden="1"/>
    <row r="39255" hidden="1"/>
    <row r="39256" hidden="1"/>
    <row r="39257" hidden="1"/>
    <row r="39258" hidden="1"/>
    <row r="39259" hidden="1"/>
    <row r="39260" hidden="1"/>
    <row r="39261" hidden="1"/>
    <row r="39262" hidden="1"/>
    <row r="39263" hidden="1"/>
    <row r="39264" hidden="1"/>
    <row r="39265" hidden="1"/>
    <row r="39266" hidden="1"/>
    <row r="39267" hidden="1"/>
    <row r="39268" hidden="1"/>
    <row r="39269" hidden="1"/>
    <row r="39270" hidden="1"/>
    <row r="39271" hidden="1"/>
    <row r="39272" hidden="1"/>
    <row r="39273" hidden="1"/>
    <row r="39274" hidden="1"/>
    <row r="39275" hidden="1"/>
    <row r="39276" hidden="1"/>
    <row r="39277" hidden="1"/>
    <row r="39278" hidden="1"/>
    <row r="39279" hidden="1"/>
    <row r="39280" hidden="1"/>
    <row r="39281" hidden="1"/>
    <row r="39282" hidden="1"/>
    <row r="39283" hidden="1"/>
    <row r="39284" hidden="1"/>
    <row r="39285" hidden="1"/>
    <row r="39286" hidden="1"/>
    <row r="39287" hidden="1"/>
    <row r="39288" hidden="1"/>
    <row r="39289" hidden="1"/>
    <row r="39290" hidden="1"/>
    <row r="39291" hidden="1"/>
    <row r="39292" hidden="1"/>
    <row r="39293" hidden="1"/>
    <row r="39294" hidden="1"/>
    <row r="39295" hidden="1"/>
    <row r="39296" hidden="1"/>
    <row r="39297" hidden="1"/>
    <row r="39298" hidden="1"/>
    <row r="39299" hidden="1"/>
    <row r="39300" hidden="1"/>
    <row r="39301" hidden="1"/>
    <row r="39302" hidden="1"/>
    <row r="39303" hidden="1"/>
    <row r="39304" hidden="1"/>
    <row r="39305" hidden="1"/>
    <row r="39306" hidden="1"/>
    <row r="39307" hidden="1"/>
    <row r="39308" hidden="1"/>
    <row r="39309" hidden="1"/>
    <row r="39310" hidden="1"/>
    <row r="39311" hidden="1"/>
    <row r="39312" hidden="1"/>
    <row r="39313" hidden="1"/>
    <row r="39314" hidden="1"/>
    <row r="39315" hidden="1"/>
    <row r="39316" hidden="1"/>
    <row r="39317" hidden="1"/>
    <row r="39318" hidden="1"/>
    <row r="39319" hidden="1"/>
    <row r="39320" hidden="1"/>
    <row r="39321" hidden="1"/>
    <row r="39322" hidden="1"/>
    <row r="39323" hidden="1"/>
    <row r="39324" hidden="1"/>
    <row r="39325" hidden="1"/>
    <row r="39326" hidden="1"/>
    <row r="39327" hidden="1"/>
    <row r="39328" hidden="1"/>
    <row r="39329" hidden="1"/>
    <row r="39330" hidden="1"/>
    <row r="39331" hidden="1"/>
    <row r="39332" hidden="1"/>
    <row r="39333" hidden="1"/>
    <row r="39334" hidden="1"/>
    <row r="39335" hidden="1"/>
    <row r="39336" hidden="1"/>
    <row r="39337" hidden="1"/>
    <row r="39338" hidden="1"/>
    <row r="39339" hidden="1"/>
    <row r="39340" hidden="1"/>
    <row r="39341" hidden="1"/>
    <row r="39342" hidden="1"/>
    <row r="39343" hidden="1"/>
    <row r="39344" hidden="1"/>
    <row r="39345" hidden="1"/>
    <row r="39346" hidden="1"/>
    <row r="39347" hidden="1"/>
    <row r="39348" hidden="1"/>
    <row r="39349" hidden="1"/>
    <row r="39350" hidden="1"/>
    <row r="39351" hidden="1"/>
    <row r="39352" hidden="1"/>
    <row r="39353" hidden="1"/>
    <row r="39354" hidden="1"/>
    <row r="39355" hidden="1"/>
    <row r="39356" hidden="1"/>
    <row r="39357" hidden="1"/>
    <row r="39358" hidden="1"/>
    <row r="39359" hidden="1"/>
    <row r="39360" hidden="1"/>
    <row r="39361" hidden="1"/>
    <row r="39362" hidden="1"/>
    <row r="39363" hidden="1"/>
    <row r="39364" hidden="1"/>
    <row r="39365" hidden="1"/>
    <row r="39366" hidden="1"/>
    <row r="39367" hidden="1"/>
    <row r="39368" hidden="1"/>
    <row r="39369" hidden="1"/>
    <row r="39370" hidden="1"/>
    <row r="39371" hidden="1"/>
    <row r="39372" hidden="1"/>
    <row r="39373" hidden="1"/>
    <row r="39374" hidden="1"/>
    <row r="39375" hidden="1"/>
    <row r="39376" hidden="1"/>
    <row r="39377" hidden="1"/>
    <row r="39378" hidden="1"/>
    <row r="39379" hidden="1"/>
    <row r="39380" hidden="1"/>
    <row r="39381" hidden="1"/>
    <row r="39382" hidden="1"/>
    <row r="39383" hidden="1"/>
    <row r="39384" hidden="1"/>
    <row r="39385" hidden="1"/>
    <row r="39386" hidden="1"/>
    <row r="39387" hidden="1"/>
    <row r="39388" hidden="1"/>
    <row r="39389" hidden="1"/>
    <row r="39390" hidden="1"/>
    <row r="39391" hidden="1"/>
    <row r="39392" hidden="1"/>
    <row r="39393" hidden="1"/>
    <row r="39394" hidden="1"/>
    <row r="39395" hidden="1"/>
    <row r="39396" hidden="1"/>
    <row r="39397" hidden="1"/>
    <row r="39398" hidden="1"/>
    <row r="39399" hidden="1"/>
    <row r="39400" hidden="1"/>
    <row r="39401" hidden="1"/>
    <row r="39402" hidden="1"/>
    <row r="39403" hidden="1"/>
    <row r="39404" hidden="1"/>
    <row r="39405" hidden="1"/>
    <row r="39406" hidden="1"/>
    <row r="39407" hidden="1"/>
    <row r="39408" hidden="1"/>
    <row r="39409" hidden="1"/>
    <row r="39410" hidden="1"/>
    <row r="39411" hidden="1"/>
    <row r="39412" hidden="1"/>
    <row r="39413" hidden="1"/>
    <row r="39414" hidden="1"/>
    <row r="39415" hidden="1"/>
    <row r="39416" hidden="1"/>
    <row r="39417" hidden="1"/>
    <row r="39418" hidden="1"/>
    <row r="39419" hidden="1"/>
    <row r="39420" hidden="1"/>
    <row r="39421" hidden="1"/>
    <row r="39422" hidden="1"/>
    <row r="39423" hidden="1"/>
    <row r="39424" hidden="1"/>
    <row r="39425" hidden="1"/>
    <row r="39426" hidden="1"/>
    <row r="39427" hidden="1"/>
    <row r="39428" hidden="1"/>
    <row r="39429" hidden="1"/>
    <row r="39430" hidden="1"/>
    <row r="39431" hidden="1"/>
    <row r="39432" hidden="1"/>
    <row r="39433" hidden="1"/>
    <row r="39434" hidden="1"/>
    <row r="39435" hidden="1"/>
    <row r="39436" hidden="1"/>
    <row r="39437" hidden="1"/>
    <row r="39438" hidden="1"/>
    <row r="39439" hidden="1"/>
    <row r="39440" hidden="1"/>
    <row r="39441" hidden="1"/>
    <row r="39442" hidden="1"/>
    <row r="39443" hidden="1"/>
    <row r="39444" hidden="1"/>
    <row r="39445" hidden="1"/>
    <row r="39446" hidden="1"/>
    <row r="39447" hidden="1"/>
    <row r="39448" hidden="1"/>
    <row r="39449" hidden="1"/>
    <row r="39450" hidden="1"/>
    <row r="39451" hidden="1"/>
    <row r="39452" hidden="1"/>
    <row r="39453" hidden="1"/>
    <row r="39454" hidden="1"/>
    <row r="39455" hidden="1"/>
    <row r="39456" hidden="1"/>
    <row r="39457" hidden="1"/>
    <row r="39458" hidden="1"/>
    <row r="39459" hidden="1"/>
    <row r="39460" hidden="1"/>
    <row r="39461" hidden="1"/>
    <row r="39462" hidden="1"/>
    <row r="39463" hidden="1"/>
    <row r="39464" hidden="1"/>
    <row r="39465" hidden="1"/>
    <row r="39466" hidden="1"/>
    <row r="39467" hidden="1"/>
    <row r="39468" hidden="1"/>
    <row r="39469" hidden="1"/>
    <row r="39470" hidden="1"/>
    <row r="39471" hidden="1"/>
    <row r="39472" hidden="1"/>
    <row r="39473" hidden="1"/>
    <row r="39474" hidden="1"/>
    <row r="39475" hidden="1"/>
    <row r="39476" hidden="1"/>
    <row r="39477" hidden="1"/>
    <row r="39478" hidden="1"/>
    <row r="39479" hidden="1"/>
    <row r="39480" hidden="1"/>
    <row r="39481" hidden="1"/>
    <row r="39482" hidden="1"/>
    <row r="39483" hidden="1"/>
    <row r="39484" hidden="1"/>
    <row r="39485" hidden="1"/>
    <row r="39486" hidden="1"/>
    <row r="39487" hidden="1"/>
    <row r="39488" hidden="1"/>
    <row r="39489" hidden="1"/>
    <row r="39490" hidden="1"/>
    <row r="39491" hidden="1"/>
    <row r="39492" hidden="1"/>
    <row r="39493" hidden="1"/>
    <row r="39494" hidden="1"/>
    <row r="39495" hidden="1"/>
    <row r="39496" hidden="1"/>
    <row r="39497" hidden="1"/>
    <row r="39498" hidden="1"/>
    <row r="39499" hidden="1"/>
    <row r="39500" hidden="1"/>
    <row r="39501" hidden="1"/>
    <row r="39502" hidden="1"/>
    <row r="39503" hidden="1"/>
    <row r="39504" hidden="1"/>
    <row r="39505" hidden="1"/>
    <row r="39506" hidden="1"/>
    <row r="39507" hidden="1"/>
    <row r="39508" hidden="1"/>
    <row r="39509" hidden="1"/>
    <row r="39510" hidden="1"/>
    <row r="39511" hidden="1"/>
    <row r="39512" hidden="1"/>
    <row r="39513" hidden="1"/>
    <row r="39514" hidden="1"/>
    <row r="39515" hidden="1"/>
    <row r="39516" hidden="1"/>
    <row r="39517" hidden="1"/>
    <row r="39518" hidden="1"/>
    <row r="39519" hidden="1"/>
    <row r="39520" hidden="1"/>
    <row r="39521" hidden="1"/>
    <row r="39522" hidden="1"/>
    <row r="39523" hidden="1"/>
    <row r="39524" hidden="1"/>
    <row r="39525" hidden="1"/>
    <row r="39526" hidden="1"/>
    <row r="39527" hidden="1"/>
    <row r="39528" hidden="1"/>
    <row r="39529" hidden="1"/>
    <row r="39530" hidden="1"/>
    <row r="39531" hidden="1"/>
    <row r="39532" hidden="1"/>
    <row r="39533" hidden="1"/>
    <row r="39534" hidden="1"/>
    <row r="39535" hidden="1"/>
    <row r="39536" hidden="1"/>
    <row r="39537" hidden="1"/>
    <row r="39538" hidden="1"/>
    <row r="39539" hidden="1"/>
    <row r="39540" hidden="1"/>
    <row r="39541" hidden="1"/>
    <row r="39542" hidden="1"/>
    <row r="39543" hidden="1"/>
    <row r="39544" hidden="1"/>
    <row r="39545" hidden="1"/>
    <row r="39546" hidden="1"/>
    <row r="39547" hidden="1"/>
    <row r="39548" hidden="1"/>
    <row r="39549" hidden="1"/>
    <row r="39550" hidden="1"/>
    <row r="39551" hidden="1"/>
    <row r="39552" hidden="1"/>
    <row r="39553" hidden="1"/>
    <row r="39554" hidden="1"/>
    <row r="39555" hidden="1"/>
    <row r="39556" hidden="1"/>
    <row r="39557" hidden="1"/>
    <row r="39558" hidden="1"/>
    <row r="39559" hidden="1"/>
    <row r="39560" hidden="1"/>
    <row r="39561" hidden="1"/>
    <row r="39562" hidden="1"/>
    <row r="39563" hidden="1"/>
    <row r="39564" hidden="1"/>
    <row r="39565" hidden="1"/>
    <row r="39566" hidden="1"/>
    <row r="39567" hidden="1"/>
    <row r="39568" hidden="1"/>
    <row r="39569" hidden="1"/>
    <row r="39570" hidden="1"/>
    <row r="39571" hidden="1"/>
    <row r="39572" hidden="1"/>
    <row r="39573" hidden="1"/>
    <row r="39574" hidden="1"/>
    <row r="39575" hidden="1"/>
    <row r="39576" hidden="1"/>
    <row r="39577" hidden="1"/>
    <row r="39578" hidden="1"/>
    <row r="39579" hidden="1"/>
    <row r="39580" hidden="1"/>
    <row r="39581" hidden="1"/>
    <row r="39582" hidden="1"/>
    <row r="39583" hidden="1"/>
    <row r="39584" hidden="1"/>
    <row r="39585" hidden="1"/>
    <row r="39586" hidden="1"/>
    <row r="39587" hidden="1"/>
    <row r="39588" hidden="1"/>
    <row r="39589" hidden="1"/>
    <row r="39590" hidden="1"/>
    <row r="39591" hidden="1"/>
    <row r="39592" hidden="1"/>
    <row r="39593" hidden="1"/>
    <row r="39594" hidden="1"/>
    <row r="39595" hidden="1"/>
    <row r="39596" hidden="1"/>
    <row r="39597" hidden="1"/>
    <row r="39598" hidden="1"/>
    <row r="39599" hidden="1"/>
    <row r="39600" hidden="1"/>
    <row r="39601" hidden="1"/>
    <row r="39602" hidden="1"/>
    <row r="39603" hidden="1"/>
    <row r="39604" hidden="1"/>
    <row r="39605" hidden="1"/>
    <row r="39606" hidden="1"/>
    <row r="39607" hidden="1"/>
    <row r="39608" hidden="1"/>
    <row r="39609" hidden="1"/>
    <row r="39610" hidden="1"/>
    <row r="39611" hidden="1"/>
    <row r="39612" hidden="1"/>
    <row r="39613" hidden="1"/>
    <row r="39614" hidden="1"/>
    <row r="39615" hidden="1"/>
    <row r="39616" hidden="1"/>
    <row r="39617" hidden="1"/>
    <row r="39618" hidden="1"/>
    <row r="39619" hidden="1"/>
    <row r="39620" hidden="1"/>
    <row r="39621" hidden="1"/>
    <row r="39622" hidden="1"/>
    <row r="39623" hidden="1"/>
    <row r="39624" hidden="1"/>
    <row r="39625" hidden="1"/>
    <row r="39626" hidden="1"/>
    <row r="39627" hidden="1"/>
    <row r="39628" hidden="1"/>
    <row r="39629" hidden="1"/>
    <row r="39630" hidden="1"/>
    <row r="39631" hidden="1"/>
    <row r="39632" hidden="1"/>
    <row r="39633" hidden="1"/>
    <row r="39634" hidden="1"/>
    <row r="39635" hidden="1"/>
    <row r="39636" hidden="1"/>
    <row r="39637" hidden="1"/>
    <row r="39638" hidden="1"/>
    <row r="39639" hidden="1"/>
    <row r="39640" hidden="1"/>
    <row r="39641" hidden="1"/>
    <row r="39642" hidden="1"/>
    <row r="39643" hidden="1"/>
    <row r="39644" hidden="1"/>
    <row r="39645" hidden="1"/>
    <row r="39646" hidden="1"/>
    <row r="39647" hidden="1"/>
    <row r="39648" hidden="1"/>
    <row r="39649" hidden="1"/>
    <row r="39650" hidden="1"/>
    <row r="39651" hidden="1"/>
    <row r="39652" hidden="1"/>
    <row r="39653" hidden="1"/>
    <row r="39654" hidden="1"/>
    <row r="39655" hidden="1"/>
    <row r="39656" hidden="1"/>
    <row r="39657" hidden="1"/>
    <row r="39658" hidden="1"/>
    <row r="39659" hidden="1"/>
    <row r="39660" hidden="1"/>
    <row r="39661" hidden="1"/>
    <row r="39662" hidden="1"/>
    <row r="39663" hidden="1"/>
    <row r="39664" hidden="1"/>
    <row r="39665" hidden="1"/>
    <row r="39666" hidden="1"/>
    <row r="39667" hidden="1"/>
    <row r="39668" hidden="1"/>
    <row r="39669" hidden="1"/>
    <row r="39670" hidden="1"/>
    <row r="39671" hidden="1"/>
    <row r="39672" hidden="1"/>
    <row r="39673" hidden="1"/>
    <row r="39674" hidden="1"/>
    <row r="39675" hidden="1"/>
    <row r="39676" hidden="1"/>
    <row r="39677" hidden="1"/>
    <row r="39678" hidden="1"/>
    <row r="39679" hidden="1"/>
    <row r="39680" hidden="1"/>
    <row r="39681" hidden="1"/>
    <row r="39682" hidden="1"/>
    <row r="39683" hidden="1"/>
    <row r="39684" hidden="1"/>
    <row r="39685" hidden="1"/>
    <row r="39686" hidden="1"/>
    <row r="39687" hidden="1"/>
    <row r="39688" hidden="1"/>
    <row r="39689" hidden="1"/>
    <row r="39690" hidden="1"/>
    <row r="39691" hidden="1"/>
    <row r="39692" hidden="1"/>
    <row r="39693" hidden="1"/>
    <row r="39694" hidden="1"/>
    <row r="39695" hidden="1"/>
    <row r="39696" hidden="1"/>
    <row r="39697" hidden="1"/>
    <row r="39698" hidden="1"/>
    <row r="39699" hidden="1"/>
    <row r="39700" hidden="1"/>
    <row r="39701" hidden="1"/>
    <row r="39702" hidden="1"/>
    <row r="39703" hidden="1"/>
    <row r="39704" hidden="1"/>
    <row r="39705" hidden="1"/>
    <row r="39706" hidden="1"/>
    <row r="39707" hidden="1"/>
    <row r="39708" hidden="1"/>
    <row r="39709" hidden="1"/>
    <row r="39710" hidden="1"/>
    <row r="39711" hidden="1"/>
    <row r="39712" hidden="1"/>
    <row r="39713" hidden="1"/>
    <row r="39714" hidden="1"/>
    <row r="39715" hidden="1"/>
    <row r="39716" hidden="1"/>
    <row r="39717" hidden="1"/>
    <row r="39718" hidden="1"/>
    <row r="39719" hidden="1"/>
    <row r="39720" hidden="1"/>
    <row r="39721" hidden="1"/>
    <row r="39722" hidden="1"/>
    <row r="39723" hidden="1"/>
    <row r="39724" hidden="1"/>
    <row r="39725" hidden="1"/>
    <row r="39726" hidden="1"/>
    <row r="39727" hidden="1"/>
    <row r="39728" hidden="1"/>
    <row r="39729" hidden="1"/>
    <row r="39730" hidden="1"/>
    <row r="39731" hidden="1"/>
    <row r="39732" hidden="1"/>
    <row r="39733" hidden="1"/>
    <row r="39734" hidden="1"/>
    <row r="39735" hidden="1"/>
    <row r="39736" hidden="1"/>
    <row r="39737" hidden="1"/>
    <row r="39738" hidden="1"/>
    <row r="39739" hidden="1"/>
    <row r="39740" hidden="1"/>
    <row r="39741" hidden="1"/>
    <row r="39742" hidden="1"/>
    <row r="39743" hidden="1"/>
    <row r="39744" hidden="1"/>
    <row r="39745" hidden="1"/>
    <row r="39746" hidden="1"/>
    <row r="39747" hidden="1"/>
    <row r="39748" hidden="1"/>
    <row r="39749" hidden="1"/>
    <row r="39750" hidden="1"/>
    <row r="39751" hidden="1"/>
    <row r="39752" hidden="1"/>
    <row r="39753" hidden="1"/>
    <row r="39754" hidden="1"/>
    <row r="39755" hidden="1"/>
    <row r="39756" hidden="1"/>
    <row r="39757" hidden="1"/>
    <row r="39758" hidden="1"/>
    <row r="39759" hidden="1"/>
    <row r="39760" hidden="1"/>
    <row r="39761" hidden="1"/>
    <row r="39762" hidden="1"/>
    <row r="39763" hidden="1"/>
    <row r="39764" hidden="1"/>
    <row r="39765" hidden="1"/>
    <row r="39766" hidden="1"/>
    <row r="39767" hidden="1"/>
    <row r="39768" hidden="1"/>
    <row r="39769" hidden="1"/>
    <row r="39770" hidden="1"/>
    <row r="39771" hidden="1"/>
    <row r="39772" hidden="1"/>
    <row r="39773" hidden="1"/>
    <row r="39774" hidden="1"/>
    <row r="39775" hidden="1"/>
    <row r="39776" hidden="1"/>
    <row r="39777" hidden="1"/>
    <row r="39778" hidden="1"/>
    <row r="39779" hidden="1"/>
    <row r="39780" hidden="1"/>
    <row r="39781" hidden="1"/>
    <row r="39782" hidden="1"/>
    <row r="39783" hidden="1"/>
    <row r="39784" hidden="1"/>
    <row r="39785" hidden="1"/>
    <row r="39786" hidden="1"/>
    <row r="39787" hidden="1"/>
    <row r="39788" hidden="1"/>
    <row r="39789" hidden="1"/>
    <row r="39790" hidden="1"/>
    <row r="39791" hidden="1"/>
    <row r="39792" hidden="1"/>
    <row r="39793" hidden="1"/>
    <row r="39794" hidden="1"/>
    <row r="39795" hidden="1"/>
    <row r="39796" hidden="1"/>
    <row r="39797" hidden="1"/>
    <row r="39798" hidden="1"/>
    <row r="39799" hidden="1"/>
    <row r="39800" hidden="1"/>
    <row r="39801" hidden="1"/>
    <row r="39802" hidden="1"/>
    <row r="39803" hidden="1"/>
    <row r="39804" hidden="1"/>
    <row r="39805" hidden="1"/>
    <row r="39806" hidden="1"/>
    <row r="39807" hidden="1"/>
    <row r="39808" hidden="1"/>
    <row r="39809" hidden="1"/>
    <row r="39810" hidden="1"/>
    <row r="39811" hidden="1"/>
    <row r="39812" hidden="1"/>
    <row r="39813" hidden="1"/>
    <row r="39814" hidden="1"/>
    <row r="39815" hidden="1"/>
    <row r="39816" hidden="1"/>
    <row r="39817" hidden="1"/>
    <row r="39818" hidden="1"/>
    <row r="39819" hidden="1"/>
    <row r="39820" hidden="1"/>
    <row r="39821" hidden="1"/>
    <row r="39822" hidden="1"/>
    <row r="39823" hidden="1"/>
    <row r="39824" hidden="1"/>
    <row r="39825" hidden="1"/>
    <row r="39826" hidden="1"/>
    <row r="39827" hidden="1"/>
    <row r="39828" hidden="1"/>
    <row r="39829" hidden="1"/>
    <row r="39830" hidden="1"/>
    <row r="39831" hidden="1"/>
    <row r="39832" hidden="1"/>
    <row r="39833" hidden="1"/>
    <row r="39834" hidden="1"/>
    <row r="39835" hidden="1"/>
    <row r="39836" hidden="1"/>
    <row r="39837" hidden="1"/>
    <row r="39838" hidden="1"/>
    <row r="39839" hidden="1"/>
    <row r="39840" hidden="1"/>
    <row r="39841" hidden="1"/>
    <row r="39842" hidden="1"/>
    <row r="39843" hidden="1"/>
    <row r="39844" hidden="1"/>
    <row r="39845" hidden="1"/>
    <row r="39846" hidden="1"/>
    <row r="39847" hidden="1"/>
    <row r="39848" hidden="1"/>
    <row r="39849" hidden="1"/>
    <row r="39850" hidden="1"/>
    <row r="39851" hidden="1"/>
    <row r="39852" hidden="1"/>
    <row r="39853" hidden="1"/>
    <row r="39854" hidden="1"/>
    <row r="39855" hidden="1"/>
    <row r="39856" hidden="1"/>
    <row r="39857" hidden="1"/>
    <row r="39858" hidden="1"/>
    <row r="39859" hidden="1"/>
    <row r="39860" hidden="1"/>
    <row r="39861" hidden="1"/>
    <row r="39862" hidden="1"/>
    <row r="39863" hidden="1"/>
    <row r="39864" hidden="1"/>
    <row r="39865" hidden="1"/>
    <row r="39866" hidden="1"/>
    <row r="39867" hidden="1"/>
    <row r="39868" hidden="1"/>
    <row r="39869" hidden="1"/>
    <row r="39870" hidden="1"/>
    <row r="39871" hidden="1"/>
    <row r="39872" hidden="1"/>
    <row r="39873" hidden="1"/>
    <row r="39874" hidden="1"/>
    <row r="39875" hidden="1"/>
    <row r="39876" hidden="1"/>
    <row r="39877" hidden="1"/>
    <row r="39878" hidden="1"/>
    <row r="39879" hidden="1"/>
    <row r="39880" hidden="1"/>
    <row r="39881" hidden="1"/>
    <row r="39882" hidden="1"/>
    <row r="39883" hidden="1"/>
    <row r="39884" hidden="1"/>
    <row r="39885" hidden="1"/>
    <row r="39886" hidden="1"/>
    <row r="39887" hidden="1"/>
    <row r="39888" hidden="1"/>
    <row r="39889" hidden="1"/>
    <row r="39890" hidden="1"/>
    <row r="39891" hidden="1"/>
    <row r="39892" hidden="1"/>
    <row r="39893" hidden="1"/>
    <row r="39894" hidden="1"/>
    <row r="39895" hidden="1"/>
    <row r="39896" hidden="1"/>
    <row r="39897" hidden="1"/>
    <row r="39898" hidden="1"/>
    <row r="39899" hidden="1"/>
    <row r="39900" hidden="1"/>
    <row r="39901" hidden="1"/>
    <row r="39902" hidden="1"/>
    <row r="39903" hidden="1"/>
    <row r="39904" hidden="1"/>
    <row r="39905" hidden="1"/>
    <row r="39906" hidden="1"/>
    <row r="39907" hidden="1"/>
    <row r="39908" hidden="1"/>
    <row r="39909" hidden="1"/>
    <row r="39910" hidden="1"/>
    <row r="39911" hidden="1"/>
    <row r="39912" hidden="1"/>
    <row r="39913" hidden="1"/>
    <row r="39914" hidden="1"/>
    <row r="39915" hidden="1"/>
    <row r="39916" hidden="1"/>
    <row r="39917" hidden="1"/>
    <row r="39918" hidden="1"/>
    <row r="39919" hidden="1"/>
    <row r="39920" hidden="1"/>
    <row r="39921" hidden="1"/>
    <row r="39922" hidden="1"/>
    <row r="39923" hidden="1"/>
    <row r="39924" hidden="1"/>
    <row r="39925" hidden="1"/>
    <row r="39926" hidden="1"/>
    <row r="39927" hidden="1"/>
    <row r="39928" hidden="1"/>
    <row r="39929" hidden="1"/>
    <row r="39930" hidden="1"/>
    <row r="39931" hidden="1"/>
    <row r="39932" hidden="1"/>
    <row r="39933" hidden="1"/>
    <row r="39934" hidden="1"/>
    <row r="39935" hidden="1"/>
    <row r="39936" hidden="1"/>
    <row r="39937" hidden="1"/>
    <row r="39938" hidden="1"/>
    <row r="39939" hidden="1"/>
    <row r="39940" hidden="1"/>
    <row r="39941" hidden="1"/>
    <row r="39942" hidden="1"/>
    <row r="39943" hidden="1"/>
    <row r="39944" hidden="1"/>
    <row r="39945" hidden="1"/>
    <row r="39946" hidden="1"/>
    <row r="39947" hidden="1"/>
    <row r="39948" hidden="1"/>
    <row r="39949" hidden="1"/>
    <row r="39950" hidden="1"/>
    <row r="39951" hidden="1"/>
    <row r="39952" hidden="1"/>
    <row r="39953" hidden="1"/>
    <row r="39954" hidden="1"/>
    <row r="39955" hidden="1"/>
    <row r="39956" hidden="1"/>
    <row r="39957" hidden="1"/>
    <row r="39958" hidden="1"/>
    <row r="39959" hidden="1"/>
    <row r="39960" hidden="1"/>
    <row r="39961" hidden="1"/>
    <row r="39962" hidden="1"/>
    <row r="39963" hidden="1"/>
    <row r="39964" hidden="1"/>
    <row r="39965" hidden="1"/>
    <row r="39966" hidden="1"/>
    <row r="39967" hidden="1"/>
    <row r="39968" hidden="1"/>
    <row r="39969" hidden="1"/>
    <row r="39970" hidden="1"/>
    <row r="39971" hidden="1"/>
    <row r="39972" hidden="1"/>
    <row r="39973" hidden="1"/>
    <row r="39974" hidden="1"/>
    <row r="39975" hidden="1"/>
    <row r="39976" hidden="1"/>
    <row r="39977" hidden="1"/>
    <row r="39978" hidden="1"/>
    <row r="39979" hidden="1"/>
    <row r="39980" hidden="1"/>
    <row r="39981" hidden="1"/>
    <row r="39982" hidden="1"/>
    <row r="39983" hidden="1"/>
    <row r="39984" hidden="1"/>
    <row r="39985" hidden="1"/>
    <row r="39986" hidden="1"/>
    <row r="39987" hidden="1"/>
    <row r="39988" hidden="1"/>
    <row r="39989" hidden="1"/>
    <row r="39990" hidden="1"/>
    <row r="39991" hidden="1"/>
    <row r="39992" hidden="1"/>
    <row r="39993" hidden="1"/>
    <row r="39994" hidden="1"/>
    <row r="39995" hidden="1"/>
    <row r="39996" hidden="1"/>
    <row r="39997" hidden="1"/>
    <row r="39998" hidden="1"/>
    <row r="39999" hidden="1"/>
    <row r="40000" hidden="1"/>
    <row r="40001" hidden="1"/>
    <row r="40002" hidden="1"/>
    <row r="40003" hidden="1"/>
    <row r="40004" hidden="1"/>
    <row r="40005" hidden="1"/>
    <row r="40006" hidden="1"/>
    <row r="40007" hidden="1"/>
    <row r="40008" hidden="1"/>
    <row r="40009" hidden="1"/>
    <row r="40010" hidden="1"/>
    <row r="40011" hidden="1"/>
    <row r="40012" hidden="1"/>
    <row r="40013" hidden="1"/>
    <row r="40014" hidden="1"/>
    <row r="40015" hidden="1"/>
    <row r="40016" hidden="1"/>
    <row r="40017" hidden="1"/>
    <row r="40018" hidden="1"/>
    <row r="40019" hidden="1"/>
    <row r="40020" hidden="1"/>
    <row r="40021" hidden="1"/>
    <row r="40022" hidden="1"/>
    <row r="40023" hidden="1"/>
    <row r="40024" hidden="1"/>
    <row r="40025" hidden="1"/>
    <row r="40026" hidden="1"/>
    <row r="40027" hidden="1"/>
    <row r="40028" hidden="1"/>
    <row r="40029" hidden="1"/>
    <row r="40030" hidden="1"/>
    <row r="40031" hidden="1"/>
    <row r="40032" hidden="1"/>
    <row r="40033" hidden="1"/>
    <row r="40034" hidden="1"/>
    <row r="40035" hidden="1"/>
    <row r="40036" hidden="1"/>
    <row r="40037" hidden="1"/>
    <row r="40038" hidden="1"/>
    <row r="40039" hidden="1"/>
    <row r="40040" hidden="1"/>
    <row r="40041" hidden="1"/>
    <row r="40042" hidden="1"/>
    <row r="40043" hidden="1"/>
    <row r="40044" hidden="1"/>
    <row r="40045" hidden="1"/>
    <row r="40046" hidden="1"/>
    <row r="40047" hidden="1"/>
    <row r="40048" hidden="1"/>
    <row r="40049" hidden="1"/>
    <row r="40050" hidden="1"/>
    <row r="40051" hidden="1"/>
    <row r="40052" hidden="1"/>
    <row r="40053" hidden="1"/>
    <row r="40054" hidden="1"/>
    <row r="40055" hidden="1"/>
    <row r="40056" hidden="1"/>
    <row r="40057" hidden="1"/>
    <row r="40058" hidden="1"/>
    <row r="40059" hidden="1"/>
    <row r="40060" hidden="1"/>
    <row r="40061" hidden="1"/>
    <row r="40062" hidden="1"/>
    <row r="40063" hidden="1"/>
    <row r="40064" hidden="1"/>
    <row r="40065" hidden="1"/>
    <row r="40066" hidden="1"/>
    <row r="40067" hidden="1"/>
    <row r="40068" hidden="1"/>
    <row r="40069" hidden="1"/>
    <row r="40070" hidden="1"/>
    <row r="40071" hidden="1"/>
    <row r="40072" hidden="1"/>
    <row r="40073" hidden="1"/>
    <row r="40074" hidden="1"/>
    <row r="40075" hidden="1"/>
    <row r="40076" hidden="1"/>
    <row r="40077" hidden="1"/>
    <row r="40078" hidden="1"/>
    <row r="40079" hidden="1"/>
    <row r="40080" hidden="1"/>
    <row r="40081" hidden="1"/>
    <row r="40082" hidden="1"/>
    <row r="40083" hidden="1"/>
    <row r="40084" hidden="1"/>
    <row r="40085" hidden="1"/>
    <row r="40086" hidden="1"/>
    <row r="40087" hidden="1"/>
    <row r="40088" hidden="1"/>
    <row r="40089" hidden="1"/>
    <row r="40090" hidden="1"/>
    <row r="40091" hidden="1"/>
    <row r="40092" hidden="1"/>
    <row r="40093" hidden="1"/>
    <row r="40094" hidden="1"/>
    <row r="40095" hidden="1"/>
    <row r="40096" hidden="1"/>
    <row r="40097" hidden="1"/>
    <row r="40098" hidden="1"/>
    <row r="40099" hidden="1"/>
    <row r="40100" hidden="1"/>
    <row r="40101" hidden="1"/>
    <row r="40102" hidden="1"/>
    <row r="40103" hidden="1"/>
    <row r="40104" hidden="1"/>
    <row r="40105" hidden="1"/>
    <row r="40106" hidden="1"/>
    <row r="40107" hidden="1"/>
    <row r="40108" hidden="1"/>
    <row r="40109" hidden="1"/>
    <row r="40110" hidden="1"/>
    <row r="40111" hidden="1"/>
    <row r="40112" hidden="1"/>
    <row r="40113" hidden="1"/>
    <row r="40114" hidden="1"/>
    <row r="40115" hidden="1"/>
    <row r="40116" hidden="1"/>
    <row r="40117" hidden="1"/>
    <row r="40118" hidden="1"/>
    <row r="40119" hidden="1"/>
    <row r="40120" hidden="1"/>
    <row r="40121" hidden="1"/>
    <row r="40122" hidden="1"/>
    <row r="40123" hidden="1"/>
    <row r="40124" hidden="1"/>
    <row r="40125" hidden="1"/>
    <row r="40126" hidden="1"/>
    <row r="40127" hidden="1"/>
    <row r="40128" hidden="1"/>
    <row r="40129" hidden="1"/>
    <row r="40130" hidden="1"/>
    <row r="40131" hidden="1"/>
    <row r="40132" hidden="1"/>
    <row r="40133" hidden="1"/>
    <row r="40134" hidden="1"/>
    <row r="40135" hidden="1"/>
    <row r="40136" hidden="1"/>
    <row r="40137" hidden="1"/>
    <row r="40138" hidden="1"/>
    <row r="40139" hidden="1"/>
    <row r="40140" hidden="1"/>
    <row r="40141" hidden="1"/>
    <row r="40142" hidden="1"/>
    <row r="40143" hidden="1"/>
    <row r="40144" hidden="1"/>
    <row r="40145" hidden="1"/>
    <row r="40146" hidden="1"/>
    <row r="40147" hidden="1"/>
    <row r="40148" hidden="1"/>
    <row r="40149" hidden="1"/>
    <row r="40150" hidden="1"/>
    <row r="40151" hidden="1"/>
    <row r="40152" hidden="1"/>
    <row r="40153" hidden="1"/>
    <row r="40154" hidden="1"/>
    <row r="40155" hidden="1"/>
    <row r="40156" hidden="1"/>
    <row r="40157" hidden="1"/>
    <row r="40158" hidden="1"/>
    <row r="40159" hidden="1"/>
    <row r="40160" hidden="1"/>
    <row r="40161" hidden="1"/>
    <row r="40162" hidden="1"/>
    <row r="40163" hidden="1"/>
    <row r="40164" hidden="1"/>
    <row r="40165" hidden="1"/>
    <row r="40166" hidden="1"/>
    <row r="40167" hidden="1"/>
    <row r="40168" hidden="1"/>
    <row r="40169" hidden="1"/>
    <row r="40170" hidden="1"/>
    <row r="40171" hidden="1"/>
    <row r="40172" hidden="1"/>
    <row r="40173" hidden="1"/>
    <row r="40174" hidden="1"/>
    <row r="40175" hidden="1"/>
    <row r="40176" hidden="1"/>
    <row r="40177" hidden="1"/>
    <row r="40178" hidden="1"/>
    <row r="40179" hidden="1"/>
    <row r="40180" hidden="1"/>
    <row r="40181" hidden="1"/>
    <row r="40182" hidden="1"/>
    <row r="40183" hidden="1"/>
    <row r="40184" hidden="1"/>
    <row r="40185" hidden="1"/>
    <row r="40186" hidden="1"/>
    <row r="40187" hidden="1"/>
    <row r="40188" hidden="1"/>
    <row r="40189" hidden="1"/>
    <row r="40190" hidden="1"/>
    <row r="40191" hidden="1"/>
    <row r="40192" hidden="1"/>
    <row r="40193" hidden="1"/>
    <row r="40194" hidden="1"/>
    <row r="40195" hidden="1"/>
    <row r="40196" hidden="1"/>
    <row r="40197" hidden="1"/>
    <row r="40198" hidden="1"/>
    <row r="40199" hidden="1"/>
    <row r="40200" hidden="1"/>
    <row r="40201" hidden="1"/>
    <row r="40202" hidden="1"/>
    <row r="40203" hidden="1"/>
    <row r="40204" hidden="1"/>
    <row r="40205" hidden="1"/>
    <row r="40206" hidden="1"/>
    <row r="40207" hidden="1"/>
    <row r="40208" hidden="1"/>
    <row r="40209" hidden="1"/>
    <row r="40210" hidden="1"/>
    <row r="40211" hidden="1"/>
    <row r="40212" hidden="1"/>
    <row r="40213" hidden="1"/>
    <row r="40214" hidden="1"/>
    <row r="40215" hidden="1"/>
    <row r="40216" hidden="1"/>
    <row r="40217" hidden="1"/>
    <row r="40218" hidden="1"/>
    <row r="40219" hidden="1"/>
    <row r="40220" hidden="1"/>
    <row r="40221" hidden="1"/>
    <row r="40222" hidden="1"/>
    <row r="40223" hidden="1"/>
    <row r="40224" hidden="1"/>
    <row r="40225" hidden="1"/>
    <row r="40226" hidden="1"/>
    <row r="40227" hidden="1"/>
    <row r="40228" hidden="1"/>
    <row r="40229" hidden="1"/>
    <row r="40230" hidden="1"/>
    <row r="40231" hidden="1"/>
    <row r="40232" hidden="1"/>
    <row r="40233" hidden="1"/>
    <row r="40234" hidden="1"/>
    <row r="40235" hidden="1"/>
    <row r="40236" hidden="1"/>
    <row r="40237" hidden="1"/>
    <row r="40238" hidden="1"/>
    <row r="40239" hidden="1"/>
    <row r="40240" hidden="1"/>
    <row r="40241" hidden="1"/>
    <row r="40242" hidden="1"/>
    <row r="40243" hidden="1"/>
    <row r="40244" hidden="1"/>
    <row r="40245" hidden="1"/>
    <row r="40246" hidden="1"/>
    <row r="40247" hidden="1"/>
    <row r="40248" hidden="1"/>
    <row r="40249" hidden="1"/>
    <row r="40250" hidden="1"/>
    <row r="40251" hidden="1"/>
    <row r="40252" hidden="1"/>
    <row r="40253" hidden="1"/>
    <row r="40254" hidden="1"/>
    <row r="40255" hidden="1"/>
    <row r="40256" hidden="1"/>
    <row r="40257" hidden="1"/>
    <row r="40258" hidden="1"/>
    <row r="40259" hidden="1"/>
    <row r="40260" hidden="1"/>
    <row r="40261" hidden="1"/>
    <row r="40262" hidden="1"/>
    <row r="40263" hidden="1"/>
    <row r="40264" hidden="1"/>
    <row r="40265" hidden="1"/>
    <row r="40266" hidden="1"/>
    <row r="40267" hidden="1"/>
    <row r="40268" hidden="1"/>
    <row r="40269" hidden="1"/>
    <row r="40270" hidden="1"/>
    <row r="40271" hidden="1"/>
    <row r="40272" hidden="1"/>
    <row r="40273" hidden="1"/>
    <row r="40274" hidden="1"/>
    <row r="40275" hidden="1"/>
    <row r="40276" hidden="1"/>
    <row r="40277" hidden="1"/>
    <row r="40278" hidden="1"/>
    <row r="40279" hidden="1"/>
    <row r="40280" hidden="1"/>
    <row r="40281" hidden="1"/>
    <row r="40282" hidden="1"/>
    <row r="40283" hidden="1"/>
    <row r="40284" hidden="1"/>
    <row r="40285" hidden="1"/>
    <row r="40286" hidden="1"/>
    <row r="40287" hidden="1"/>
    <row r="40288" hidden="1"/>
    <row r="40289" hidden="1"/>
    <row r="40290" hidden="1"/>
    <row r="40291" hidden="1"/>
    <row r="40292" hidden="1"/>
    <row r="40293" hidden="1"/>
    <row r="40294" hidden="1"/>
    <row r="40295" hidden="1"/>
    <row r="40296" hidden="1"/>
    <row r="40297" hidden="1"/>
    <row r="40298" hidden="1"/>
    <row r="40299" hidden="1"/>
    <row r="40300" hidden="1"/>
    <row r="40301" hidden="1"/>
    <row r="40302" hidden="1"/>
    <row r="40303" hidden="1"/>
    <row r="40304" hidden="1"/>
    <row r="40305" hidden="1"/>
    <row r="40306" hidden="1"/>
    <row r="40307" hidden="1"/>
    <row r="40308" hidden="1"/>
    <row r="40309" hidden="1"/>
    <row r="40310" hidden="1"/>
    <row r="40311" hidden="1"/>
    <row r="40312" hidden="1"/>
    <row r="40313" hidden="1"/>
    <row r="40314" hidden="1"/>
    <row r="40315" hidden="1"/>
    <row r="40316" hidden="1"/>
    <row r="40317" hidden="1"/>
    <row r="40318" hidden="1"/>
    <row r="40319" hidden="1"/>
    <row r="40320" hidden="1"/>
    <row r="40321" hidden="1"/>
    <row r="40322" hidden="1"/>
    <row r="40323" hidden="1"/>
    <row r="40324" hidden="1"/>
    <row r="40325" hidden="1"/>
    <row r="40326" hidden="1"/>
    <row r="40327" hidden="1"/>
    <row r="40328" hidden="1"/>
    <row r="40329" hidden="1"/>
    <row r="40330" hidden="1"/>
    <row r="40331" hidden="1"/>
    <row r="40332" hidden="1"/>
    <row r="40333" hidden="1"/>
    <row r="40334" hidden="1"/>
    <row r="40335" hidden="1"/>
    <row r="40336" hidden="1"/>
    <row r="40337" hidden="1"/>
    <row r="40338" hidden="1"/>
    <row r="40339" hidden="1"/>
    <row r="40340" hidden="1"/>
    <row r="40341" hidden="1"/>
    <row r="40342" hidden="1"/>
    <row r="40343" hidden="1"/>
    <row r="40344" hidden="1"/>
    <row r="40345" hidden="1"/>
    <row r="40346" hidden="1"/>
    <row r="40347" hidden="1"/>
    <row r="40348" hidden="1"/>
    <row r="40349" hidden="1"/>
    <row r="40350" hidden="1"/>
    <row r="40351" hidden="1"/>
    <row r="40352" hidden="1"/>
    <row r="40353" hidden="1"/>
    <row r="40354" hidden="1"/>
    <row r="40355" hidden="1"/>
    <row r="40356" hidden="1"/>
    <row r="40357" hidden="1"/>
    <row r="40358" hidden="1"/>
    <row r="40359" hidden="1"/>
    <row r="40360" hidden="1"/>
    <row r="40361" hidden="1"/>
    <row r="40362" hidden="1"/>
    <row r="40363" hidden="1"/>
    <row r="40364" hidden="1"/>
    <row r="40365" hidden="1"/>
    <row r="40366" hidden="1"/>
    <row r="40367" hidden="1"/>
    <row r="40368" hidden="1"/>
    <row r="40369" hidden="1"/>
    <row r="40370" hidden="1"/>
    <row r="40371" hidden="1"/>
    <row r="40372" hidden="1"/>
    <row r="40373" hidden="1"/>
    <row r="40374" hidden="1"/>
    <row r="40375" hidden="1"/>
    <row r="40376" hidden="1"/>
    <row r="40377" hidden="1"/>
    <row r="40378" hidden="1"/>
    <row r="40379" hidden="1"/>
    <row r="40380" hidden="1"/>
    <row r="40381" hidden="1"/>
    <row r="40382" hidden="1"/>
    <row r="40383" hidden="1"/>
    <row r="40384" hidden="1"/>
    <row r="40385" hidden="1"/>
    <row r="40386" hidden="1"/>
    <row r="40387" hidden="1"/>
    <row r="40388" hidden="1"/>
    <row r="40389" hidden="1"/>
    <row r="40390" hidden="1"/>
    <row r="40391" hidden="1"/>
    <row r="40392" hidden="1"/>
    <row r="40393" hidden="1"/>
    <row r="40394" hidden="1"/>
    <row r="40395" hidden="1"/>
    <row r="40396" hidden="1"/>
    <row r="40397" hidden="1"/>
    <row r="40398" hidden="1"/>
    <row r="40399" hidden="1"/>
    <row r="40400" hidden="1"/>
    <row r="40401" hidden="1"/>
    <row r="40402" hidden="1"/>
    <row r="40403" hidden="1"/>
    <row r="40404" hidden="1"/>
    <row r="40405" hidden="1"/>
    <row r="40406" hidden="1"/>
    <row r="40407" hidden="1"/>
    <row r="40408" hidden="1"/>
    <row r="40409" hidden="1"/>
    <row r="40410" hidden="1"/>
    <row r="40411" hidden="1"/>
    <row r="40412" hidden="1"/>
    <row r="40413" hidden="1"/>
    <row r="40414" hidden="1"/>
    <row r="40415" hidden="1"/>
    <row r="40416" hidden="1"/>
    <row r="40417" hidden="1"/>
    <row r="40418" hidden="1"/>
    <row r="40419" hidden="1"/>
    <row r="40420" hidden="1"/>
    <row r="40421" hidden="1"/>
    <row r="40422" hidden="1"/>
    <row r="40423" hidden="1"/>
    <row r="40424" hidden="1"/>
    <row r="40425" hidden="1"/>
    <row r="40426" hidden="1"/>
    <row r="40427" hidden="1"/>
    <row r="40428" hidden="1"/>
    <row r="40429" hidden="1"/>
    <row r="40430" hidden="1"/>
    <row r="40431" hidden="1"/>
    <row r="40432" hidden="1"/>
    <row r="40433" hidden="1"/>
    <row r="40434" hidden="1"/>
    <row r="40435" hidden="1"/>
    <row r="40436" hidden="1"/>
    <row r="40437" hidden="1"/>
    <row r="40438" hidden="1"/>
    <row r="40439" hidden="1"/>
    <row r="40440" hidden="1"/>
    <row r="40441" hidden="1"/>
    <row r="40442" hidden="1"/>
    <row r="40443" hidden="1"/>
    <row r="40444" hidden="1"/>
    <row r="40445" hidden="1"/>
    <row r="40446" hidden="1"/>
    <row r="40447" hidden="1"/>
    <row r="40448" hidden="1"/>
    <row r="40449" hidden="1"/>
    <row r="40450" hidden="1"/>
    <row r="40451" hidden="1"/>
    <row r="40452" hidden="1"/>
    <row r="40453" hidden="1"/>
    <row r="40454" hidden="1"/>
    <row r="40455" hidden="1"/>
    <row r="40456" hidden="1"/>
    <row r="40457" hidden="1"/>
    <row r="40458" hidden="1"/>
    <row r="40459" hidden="1"/>
    <row r="40460" hidden="1"/>
    <row r="40461" hidden="1"/>
    <row r="40462" hidden="1"/>
    <row r="40463" hidden="1"/>
    <row r="40464" hidden="1"/>
    <row r="40465" hidden="1"/>
    <row r="40466" hidden="1"/>
    <row r="40467" hidden="1"/>
    <row r="40468" hidden="1"/>
    <row r="40469" hidden="1"/>
    <row r="40470" hidden="1"/>
    <row r="40471" hidden="1"/>
    <row r="40472" hidden="1"/>
    <row r="40473" hidden="1"/>
    <row r="40474" hidden="1"/>
    <row r="40475" hidden="1"/>
    <row r="40476" hidden="1"/>
    <row r="40477" hidden="1"/>
    <row r="40478" hidden="1"/>
    <row r="40479" hidden="1"/>
    <row r="40480" hidden="1"/>
    <row r="40481" hidden="1"/>
    <row r="40482" hidden="1"/>
    <row r="40483" hidden="1"/>
    <row r="40484" hidden="1"/>
    <row r="40485" hidden="1"/>
    <row r="40486" hidden="1"/>
    <row r="40487" hidden="1"/>
    <row r="40488" hidden="1"/>
    <row r="40489" hidden="1"/>
    <row r="40490" hidden="1"/>
    <row r="40491" hidden="1"/>
    <row r="40492" hidden="1"/>
    <row r="40493" hidden="1"/>
    <row r="40494" hidden="1"/>
    <row r="40495" hidden="1"/>
    <row r="40496" hidden="1"/>
    <row r="40497" hidden="1"/>
    <row r="40498" hidden="1"/>
    <row r="40499" hidden="1"/>
    <row r="40500" hidden="1"/>
    <row r="40501" hidden="1"/>
    <row r="40502" hidden="1"/>
    <row r="40503" hidden="1"/>
    <row r="40504" hidden="1"/>
    <row r="40505" hidden="1"/>
    <row r="40506" hidden="1"/>
    <row r="40507" hidden="1"/>
    <row r="40508" hidden="1"/>
    <row r="40509" hidden="1"/>
    <row r="40510" hidden="1"/>
    <row r="40511" hidden="1"/>
    <row r="40512" hidden="1"/>
    <row r="40513" hidden="1"/>
    <row r="40514" hidden="1"/>
    <row r="40515" hidden="1"/>
    <row r="40516" hidden="1"/>
    <row r="40517" hidden="1"/>
    <row r="40518" hidden="1"/>
    <row r="40519" hidden="1"/>
    <row r="40520" hidden="1"/>
    <row r="40521" hidden="1"/>
    <row r="40522" hidden="1"/>
    <row r="40523" hidden="1"/>
    <row r="40524" hidden="1"/>
    <row r="40525" hidden="1"/>
    <row r="40526" hidden="1"/>
    <row r="40527" hidden="1"/>
    <row r="40528" hidden="1"/>
    <row r="40529" hidden="1"/>
    <row r="40530" hidden="1"/>
    <row r="40531" hidden="1"/>
    <row r="40532" hidden="1"/>
    <row r="40533" hidden="1"/>
    <row r="40534" hidden="1"/>
    <row r="40535" hidden="1"/>
    <row r="40536" hidden="1"/>
    <row r="40537" hidden="1"/>
    <row r="40538" hidden="1"/>
    <row r="40539" hidden="1"/>
    <row r="40540" hidden="1"/>
    <row r="40541" hidden="1"/>
    <row r="40542" hidden="1"/>
    <row r="40543" hidden="1"/>
    <row r="40544" hidden="1"/>
    <row r="40545" hidden="1"/>
    <row r="40546" hidden="1"/>
    <row r="40547" hidden="1"/>
    <row r="40548" hidden="1"/>
    <row r="40549" hidden="1"/>
    <row r="40550" hidden="1"/>
    <row r="40551" hidden="1"/>
    <row r="40552" hidden="1"/>
    <row r="40553" hidden="1"/>
    <row r="40554" hidden="1"/>
    <row r="40555" hidden="1"/>
    <row r="40556" hidden="1"/>
    <row r="40557" hidden="1"/>
    <row r="40558" hidden="1"/>
    <row r="40559" hidden="1"/>
    <row r="40560" hidden="1"/>
    <row r="40561" hidden="1"/>
    <row r="40562" hidden="1"/>
    <row r="40563" hidden="1"/>
    <row r="40564" hidden="1"/>
    <row r="40565" hidden="1"/>
    <row r="40566" hidden="1"/>
    <row r="40567" hidden="1"/>
    <row r="40568" hidden="1"/>
    <row r="40569" hidden="1"/>
    <row r="40570" hidden="1"/>
    <row r="40571" hidden="1"/>
    <row r="40572" hidden="1"/>
    <row r="40573" hidden="1"/>
    <row r="40574" hidden="1"/>
    <row r="40575" hidden="1"/>
    <row r="40576" hidden="1"/>
    <row r="40577" hidden="1"/>
    <row r="40578" hidden="1"/>
    <row r="40579" hidden="1"/>
    <row r="40580" hidden="1"/>
    <row r="40581" hidden="1"/>
    <row r="40582" hidden="1"/>
    <row r="40583" hidden="1"/>
    <row r="40584" hidden="1"/>
    <row r="40585" hidden="1"/>
    <row r="40586" hidden="1"/>
    <row r="40587" hidden="1"/>
    <row r="40588" hidden="1"/>
    <row r="40589" hidden="1"/>
    <row r="40590" hidden="1"/>
    <row r="40591" hidden="1"/>
    <row r="40592" hidden="1"/>
    <row r="40593" hidden="1"/>
    <row r="40594" hidden="1"/>
    <row r="40595" hidden="1"/>
    <row r="40596" hidden="1"/>
    <row r="40597" hidden="1"/>
    <row r="40598" hidden="1"/>
    <row r="40599" hidden="1"/>
    <row r="40600" hidden="1"/>
    <row r="40601" hidden="1"/>
    <row r="40602" hidden="1"/>
    <row r="40603" hidden="1"/>
    <row r="40604" hidden="1"/>
    <row r="40605" hidden="1"/>
    <row r="40606" hidden="1"/>
    <row r="40607" hidden="1"/>
    <row r="40608" hidden="1"/>
    <row r="40609" hidden="1"/>
    <row r="40610" hidden="1"/>
    <row r="40611" hidden="1"/>
    <row r="40612" hidden="1"/>
    <row r="40613" hidden="1"/>
    <row r="40614" hidden="1"/>
    <row r="40615" hidden="1"/>
    <row r="40616" hidden="1"/>
    <row r="40617" hidden="1"/>
    <row r="40618" hidden="1"/>
    <row r="40619" hidden="1"/>
    <row r="40620" hidden="1"/>
    <row r="40621" hidden="1"/>
    <row r="40622" hidden="1"/>
    <row r="40623" hidden="1"/>
    <row r="40624" hidden="1"/>
    <row r="40625" hidden="1"/>
    <row r="40626" hidden="1"/>
    <row r="40627" hidden="1"/>
    <row r="40628" hidden="1"/>
    <row r="40629" hidden="1"/>
    <row r="40630" hidden="1"/>
    <row r="40631" hidden="1"/>
    <row r="40632" hidden="1"/>
    <row r="40633" hidden="1"/>
    <row r="40634" hidden="1"/>
    <row r="40635" hidden="1"/>
    <row r="40636" hidden="1"/>
    <row r="40637" hidden="1"/>
    <row r="40638" hidden="1"/>
    <row r="40639" hidden="1"/>
    <row r="40640" hidden="1"/>
    <row r="40641" hidden="1"/>
    <row r="40642" hidden="1"/>
    <row r="40643" hidden="1"/>
    <row r="40644" hidden="1"/>
    <row r="40645" hidden="1"/>
    <row r="40646" hidden="1"/>
    <row r="40647" hidden="1"/>
    <row r="40648" hidden="1"/>
    <row r="40649" hidden="1"/>
    <row r="40650" hidden="1"/>
    <row r="40651" hidden="1"/>
    <row r="40652" hidden="1"/>
    <row r="40653" hidden="1"/>
    <row r="40654" hidden="1"/>
    <row r="40655" hidden="1"/>
    <row r="40656" hidden="1"/>
    <row r="40657" hidden="1"/>
    <row r="40658" hidden="1"/>
    <row r="40659" hidden="1"/>
    <row r="40660" hidden="1"/>
    <row r="40661" hidden="1"/>
    <row r="40662" hidden="1"/>
    <row r="40663" hidden="1"/>
    <row r="40664" hidden="1"/>
    <row r="40665" hidden="1"/>
    <row r="40666" hidden="1"/>
    <row r="40667" hidden="1"/>
    <row r="40668" hidden="1"/>
    <row r="40669" hidden="1"/>
    <row r="40670" hidden="1"/>
    <row r="40671" hidden="1"/>
    <row r="40672" hidden="1"/>
    <row r="40673" hidden="1"/>
    <row r="40674" hidden="1"/>
    <row r="40675" hidden="1"/>
    <row r="40676" hidden="1"/>
    <row r="40677" hidden="1"/>
    <row r="40678" hidden="1"/>
    <row r="40679" hidden="1"/>
    <row r="40680" hidden="1"/>
    <row r="40681" hidden="1"/>
    <row r="40682" hidden="1"/>
    <row r="40683" hidden="1"/>
    <row r="40684" hidden="1"/>
    <row r="40685" hidden="1"/>
    <row r="40686" hidden="1"/>
    <row r="40687" hidden="1"/>
    <row r="40688" hidden="1"/>
    <row r="40689" hidden="1"/>
    <row r="40690" hidden="1"/>
    <row r="40691" hidden="1"/>
    <row r="40692" hidden="1"/>
    <row r="40693" hidden="1"/>
    <row r="40694" hidden="1"/>
    <row r="40695" hidden="1"/>
    <row r="40696" hidden="1"/>
    <row r="40697" hidden="1"/>
    <row r="40698" hidden="1"/>
    <row r="40699" hidden="1"/>
    <row r="40700" hidden="1"/>
    <row r="40701" hidden="1"/>
    <row r="40702" hidden="1"/>
    <row r="40703" hidden="1"/>
    <row r="40704" hidden="1"/>
    <row r="40705" hidden="1"/>
    <row r="40706" hidden="1"/>
    <row r="40707" hidden="1"/>
    <row r="40708" hidden="1"/>
    <row r="40709" hidden="1"/>
    <row r="40710" hidden="1"/>
    <row r="40711" hidden="1"/>
    <row r="40712" hidden="1"/>
    <row r="40713" hidden="1"/>
    <row r="40714" hidden="1"/>
    <row r="40715" hidden="1"/>
    <row r="40716" hidden="1"/>
    <row r="40717" hidden="1"/>
    <row r="40718" hidden="1"/>
    <row r="40719" hidden="1"/>
    <row r="40720" hidden="1"/>
    <row r="40721" hidden="1"/>
    <row r="40722" hidden="1"/>
    <row r="40723" hidden="1"/>
    <row r="40724" hidden="1"/>
    <row r="40725" hidden="1"/>
    <row r="40726" hidden="1"/>
    <row r="40727" hidden="1"/>
    <row r="40728" hidden="1"/>
    <row r="40729" hidden="1"/>
    <row r="40730" hidden="1"/>
    <row r="40731" hidden="1"/>
    <row r="40732" hidden="1"/>
    <row r="40733" hidden="1"/>
    <row r="40734" hidden="1"/>
    <row r="40735" hidden="1"/>
    <row r="40736" hidden="1"/>
    <row r="40737" hidden="1"/>
    <row r="40738" hidden="1"/>
    <row r="40739" hidden="1"/>
    <row r="40740" hidden="1"/>
    <row r="40741" hidden="1"/>
    <row r="40742" hidden="1"/>
    <row r="40743" hidden="1"/>
    <row r="40744" hidden="1"/>
    <row r="40745" hidden="1"/>
    <row r="40746" hidden="1"/>
    <row r="40747" hidden="1"/>
    <row r="40748" hidden="1"/>
    <row r="40749" hidden="1"/>
    <row r="40750" hidden="1"/>
    <row r="40751" hidden="1"/>
    <row r="40752" hidden="1"/>
    <row r="40753" hidden="1"/>
    <row r="40754" hidden="1"/>
    <row r="40755" hidden="1"/>
    <row r="40756" hidden="1"/>
    <row r="40757" hidden="1"/>
    <row r="40758" hidden="1"/>
    <row r="40759" hidden="1"/>
    <row r="40760" hidden="1"/>
    <row r="40761" hidden="1"/>
    <row r="40762" hidden="1"/>
    <row r="40763" hidden="1"/>
    <row r="40764" hidden="1"/>
    <row r="40765" hidden="1"/>
    <row r="40766" hidden="1"/>
    <row r="40767" hidden="1"/>
    <row r="40768" hidden="1"/>
    <row r="40769" hidden="1"/>
    <row r="40770" hidden="1"/>
    <row r="40771" hidden="1"/>
    <row r="40772" hidden="1"/>
    <row r="40773" hidden="1"/>
    <row r="40774" hidden="1"/>
    <row r="40775" hidden="1"/>
    <row r="40776" hidden="1"/>
    <row r="40777" hidden="1"/>
    <row r="40778" hidden="1"/>
    <row r="40779" hidden="1"/>
    <row r="40780" hidden="1"/>
    <row r="40781" hidden="1"/>
    <row r="40782" hidden="1"/>
    <row r="40783" hidden="1"/>
    <row r="40784" hidden="1"/>
    <row r="40785" hidden="1"/>
    <row r="40786" hidden="1"/>
    <row r="40787" hidden="1"/>
    <row r="40788" hidden="1"/>
    <row r="40789" hidden="1"/>
    <row r="40790" hidden="1"/>
    <row r="40791" hidden="1"/>
    <row r="40792" hidden="1"/>
    <row r="40793" hidden="1"/>
    <row r="40794" hidden="1"/>
    <row r="40795" hidden="1"/>
    <row r="40796" hidden="1"/>
    <row r="40797" hidden="1"/>
    <row r="40798" hidden="1"/>
    <row r="40799" hidden="1"/>
    <row r="40800" hidden="1"/>
    <row r="40801" hidden="1"/>
    <row r="40802" hidden="1"/>
    <row r="40803" hidden="1"/>
    <row r="40804" hidden="1"/>
    <row r="40805" hidden="1"/>
    <row r="40806" hidden="1"/>
    <row r="40807" hidden="1"/>
    <row r="40808" hidden="1"/>
    <row r="40809" hidden="1"/>
    <row r="40810" hidden="1"/>
    <row r="40811" hidden="1"/>
    <row r="40812" hidden="1"/>
    <row r="40813" hidden="1"/>
    <row r="40814" hidden="1"/>
    <row r="40815" hidden="1"/>
    <row r="40816" hidden="1"/>
    <row r="40817" hidden="1"/>
    <row r="40818" hidden="1"/>
    <row r="40819" hidden="1"/>
    <row r="40820" hidden="1"/>
    <row r="40821" hidden="1"/>
    <row r="40822" hidden="1"/>
    <row r="40823" hidden="1"/>
    <row r="40824" hidden="1"/>
    <row r="40825" hidden="1"/>
    <row r="40826" hidden="1"/>
    <row r="40827" hidden="1"/>
    <row r="40828" hidden="1"/>
    <row r="40829" hidden="1"/>
    <row r="40830" hidden="1"/>
    <row r="40831" hidden="1"/>
    <row r="40832" hidden="1"/>
    <row r="40833" hidden="1"/>
    <row r="40834" hidden="1"/>
    <row r="40835" hidden="1"/>
    <row r="40836" hidden="1"/>
    <row r="40837" hidden="1"/>
    <row r="40838" hidden="1"/>
    <row r="40839" hidden="1"/>
    <row r="40840" hidden="1"/>
    <row r="40841" hidden="1"/>
    <row r="40842" hidden="1"/>
    <row r="40843" hidden="1"/>
    <row r="40844" hidden="1"/>
    <row r="40845" hidden="1"/>
    <row r="40846" hidden="1"/>
    <row r="40847" hidden="1"/>
    <row r="40848" hidden="1"/>
    <row r="40849" hidden="1"/>
    <row r="40850" hidden="1"/>
    <row r="40851" hidden="1"/>
    <row r="40852" hidden="1"/>
    <row r="40853" hidden="1"/>
    <row r="40854" hidden="1"/>
    <row r="40855" hidden="1"/>
    <row r="40856" hidden="1"/>
    <row r="40857" hidden="1"/>
    <row r="40858" hidden="1"/>
    <row r="40859" hidden="1"/>
    <row r="40860" hidden="1"/>
    <row r="40861" hidden="1"/>
    <row r="40862" hidden="1"/>
    <row r="40863" hidden="1"/>
    <row r="40864" hidden="1"/>
    <row r="40865" hidden="1"/>
    <row r="40866" hidden="1"/>
    <row r="40867" hidden="1"/>
    <row r="40868" hidden="1"/>
    <row r="40869" hidden="1"/>
    <row r="40870" hidden="1"/>
    <row r="40871" hidden="1"/>
    <row r="40872" hidden="1"/>
    <row r="40873" hidden="1"/>
    <row r="40874" hidden="1"/>
    <row r="40875" hidden="1"/>
    <row r="40876" hidden="1"/>
    <row r="40877" hidden="1"/>
    <row r="40878" hidden="1"/>
    <row r="40879" hidden="1"/>
    <row r="40880" hidden="1"/>
    <row r="40881" hidden="1"/>
    <row r="40882" hidden="1"/>
    <row r="40883" hidden="1"/>
    <row r="40884" hidden="1"/>
    <row r="40885" hidden="1"/>
    <row r="40886" hidden="1"/>
    <row r="40887" hidden="1"/>
    <row r="40888" hidden="1"/>
    <row r="40889" hidden="1"/>
    <row r="40890" hidden="1"/>
    <row r="40891" hidden="1"/>
    <row r="40892" hidden="1"/>
    <row r="40893" hidden="1"/>
    <row r="40894" hidden="1"/>
    <row r="40895" hidden="1"/>
    <row r="40896" hidden="1"/>
    <row r="40897" hidden="1"/>
    <row r="40898" hidden="1"/>
    <row r="40899" hidden="1"/>
    <row r="40900" hidden="1"/>
    <row r="40901" hidden="1"/>
    <row r="40902" hidden="1"/>
    <row r="40903" hidden="1"/>
    <row r="40904" hidden="1"/>
    <row r="40905" hidden="1"/>
    <row r="40906" hidden="1"/>
    <row r="40907" hidden="1"/>
    <row r="40908" hidden="1"/>
    <row r="40909" hidden="1"/>
    <row r="40910" hidden="1"/>
    <row r="40911" hidden="1"/>
    <row r="40912" hidden="1"/>
    <row r="40913" hidden="1"/>
    <row r="40914" hidden="1"/>
    <row r="40915" hidden="1"/>
    <row r="40916" hidden="1"/>
    <row r="40917" hidden="1"/>
    <row r="40918" hidden="1"/>
    <row r="40919" hidden="1"/>
    <row r="40920" hidden="1"/>
    <row r="40921" hidden="1"/>
    <row r="40922" hidden="1"/>
    <row r="40923" hidden="1"/>
    <row r="40924" hidden="1"/>
    <row r="40925" hidden="1"/>
    <row r="40926" hidden="1"/>
    <row r="40927" hidden="1"/>
    <row r="40928" hidden="1"/>
    <row r="40929" hidden="1"/>
    <row r="40930" hidden="1"/>
    <row r="40931" hidden="1"/>
    <row r="40932" hidden="1"/>
    <row r="40933" hidden="1"/>
    <row r="40934" hidden="1"/>
    <row r="40935" hidden="1"/>
    <row r="40936" hidden="1"/>
    <row r="40937" hidden="1"/>
    <row r="40938" hidden="1"/>
    <row r="40939" hidden="1"/>
    <row r="40940" hidden="1"/>
    <row r="40941" hidden="1"/>
    <row r="40942" hidden="1"/>
    <row r="40943" hidden="1"/>
    <row r="40944" hidden="1"/>
    <row r="40945" hidden="1"/>
    <row r="40946" hidden="1"/>
    <row r="40947" hidden="1"/>
    <row r="40948" hidden="1"/>
    <row r="40949" hidden="1"/>
    <row r="40950" hidden="1"/>
    <row r="40951" hidden="1"/>
    <row r="40952" hidden="1"/>
    <row r="40953" hidden="1"/>
    <row r="40954" hidden="1"/>
    <row r="40955" hidden="1"/>
    <row r="40956" hidden="1"/>
    <row r="40957" hidden="1"/>
    <row r="40958" hidden="1"/>
    <row r="40959" hidden="1"/>
    <row r="40960" hidden="1"/>
    <row r="40961" hidden="1"/>
    <row r="40962" hidden="1"/>
    <row r="40963" hidden="1"/>
    <row r="40964" hidden="1"/>
    <row r="40965" hidden="1"/>
    <row r="40966" hidden="1"/>
    <row r="40967" hidden="1"/>
    <row r="40968" hidden="1"/>
    <row r="40969" hidden="1"/>
    <row r="40970" hidden="1"/>
    <row r="40971" hidden="1"/>
    <row r="40972" hidden="1"/>
    <row r="40973" hidden="1"/>
    <row r="40974" hidden="1"/>
    <row r="40975" hidden="1"/>
    <row r="40976" hidden="1"/>
    <row r="40977" hidden="1"/>
    <row r="40978" hidden="1"/>
    <row r="40979" hidden="1"/>
    <row r="40980" hidden="1"/>
    <row r="40981" hidden="1"/>
    <row r="40982" hidden="1"/>
    <row r="40983" hidden="1"/>
    <row r="40984" hidden="1"/>
    <row r="40985" hidden="1"/>
    <row r="40986" hidden="1"/>
    <row r="40987" hidden="1"/>
    <row r="40988" hidden="1"/>
    <row r="40989" hidden="1"/>
    <row r="40990" hidden="1"/>
    <row r="40991" hidden="1"/>
    <row r="40992" hidden="1"/>
    <row r="40993" hidden="1"/>
    <row r="40994" hidden="1"/>
    <row r="40995" hidden="1"/>
    <row r="40996" hidden="1"/>
    <row r="40997" hidden="1"/>
    <row r="40998" hidden="1"/>
    <row r="40999" hidden="1"/>
    <row r="41000" hidden="1"/>
    <row r="41001" hidden="1"/>
    <row r="41002" hidden="1"/>
    <row r="41003" hidden="1"/>
    <row r="41004" hidden="1"/>
    <row r="41005" hidden="1"/>
    <row r="41006" hidden="1"/>
    <row r="41007" hidden="1"/>
    <row r="41008" hidden="1"/>
    <row r="41009" hidden="1"/>
    <row r="41010" hidden="1"/>
    <row r="41011" hidden="1"/>
    <row r="41012" hidden="1"/>
    <row r="41013" hidden="1"/>
    <row r="41014" hidden="1"/>
    <row r="41015" hidden="1"/>
    <row r="41016" hidden="1"/>
    <row r="41017" hidden="1"/>
    <row r="41018" hidden="1"/>
    <row r="41019" hidden="1"/>
    <row r="41020" hidden="1"/>
    <row r="41021" hidden="1"/>
    <row r="41022" hidden="1"/>
    <row r="41023" hidden="1"/>
    <row r="41024" hidden="1"/>
    <row r="41025" hidden="1"/>
    <row r="41026" hidden="1"/>
    <row r="41027" hidden="1"/>
    <row r="41028" hidden="1"/>
    <row r="41029" hidden="1"/>
    <row r="41030" hidden="1"/>
    <row r="41031" hidden="1"/>
    <row r="41032" hidden="1"/>
    <row r="41033" hidden="1"/>
    <row r="41034" hidden="1"/>
    <row r="41035" hidden="1"/>
    <row r="41036" hidden="1"/>
    <row r="41037" hidden="1"/>
    <row r="41038" hidden="1"/>
    <row r="41039" hidden="1"/>
    <row r="41040" hidden="1"/>
    <row r="41041" hidden="1"/>
    <row r="41042" hidden="1"/>
    <row r="41043" hidden="1"/>
    <row r="41044" hidden="1"/>
    <row r="41045" hidden="1"/>
    <row r="41046" hidden="1"/>
    <row r="41047" hidden="1"/>
    <row r="41048" hidden="1"/>
    <row r="41049" hidden="1"/>
    <row r="41050" hidden="1"/>
    <row r="41051" hidden="1"/>
    <row r="41052" hidden="1"/>
    <row r="41053" hidden="1"/>
    <row r="41054" hidden="1"/>
    <row r="41055" hidden="1"/>
    <row r="41056" hidden="1"/>
    <row r="41057" hidden="1"/>
    <row r="41058" hidden="1"/>
    <row r="41059" hidden="1"/>
    <row r="41060" hidden="1"/>
    <row r="41061" hidden="1"/>
    <row r="41062" hidden="1"/>
    <row r="41063" hidden="1"/>
    <row r="41064" hidden="1"/>
    <row r="41065" hidden="1"/>
    <row r="41066" hidden="1"/>
    <row r="41067" hidden="1"/>
    <row r="41068" hidden="1"/>
    <row r="41069" hidden="1"/>
    <row r="41070" hidden="1"/>
    <row r="41071" hidden="1"/>
    <row r="41072" hidden="1"/>
    <row r="41073" hidden="1"/>
    <row r="41074" hidden="1"/>
    <row r="41075" hidden="1"/>
    <row r="41076" hidden="1"/>
    <row r="41077" hidden="1"/>
    <row r="41078" hidden="1"/>
    <row r="41079" hidden="1"/>
    <row r="41080" hidden="1"/>
    <row r="41081" hidden="1"/>
    <row r="41082" hidden="1"/>
    <row r="41083" hidden="1"/>
    <row r="41084" hidden="1"/>
    <row r="41085" hidden="1"/>
    <row r="41086" hidden="1"/>
    <row r="41087" hidden="1"/>
    <row r="41088" hidden="1"/>
    <row r="41089" hidden="1"/>
    <row r="41090" hidden="1"/>
    <row r="41091" hidden="1"/>
    <row r="41092" hidden="1"/>
    <row r="41093" hidden="1"/>
    <row r="41094" hidden="1"/>
    <row r="41095" hidden="1"/>
    <row r="41096" hidden="1"/>
    <row r="41097" hidden="1"/>
    <row r="41098" hidden="1"/>
    <row r="41099" hidden="1"/>
    <row r="41100" hidden="1"/>
    <row r="41101" hidden="1"/>
    <row r="41102" hidden="1"/>
    <row r="41103" hidden="1"/>
    <row r="41104" hidden="1"/>
    <row r="41105" hidden="1"/>
    <row r="41106" hidden="1"/>
    <row r="41107" hidden="1"/>
    <row r="41108" hidden="1"/>
    <row r="41109" hidden="1"/>
    <row r="41110" hidden="1"/>
    <row r="41111" hidden="1"/>
    <row r="41112" hidden="1"/>
    <row r="41113" hidden="1"/>
    <row r="41114" hidden="1"/>
    <row r="41115" hidden="1"/>
    <row r="41116" hidden="1"/>
    <row r="41117" hidden="1"/>
    <row r="41118" hidden="1"/>
    <row r="41119" hidden="1"/>
    <row r="41120" hidden="1"/>
    <row r="41121" hidden="1"/>
    <row r="41122" hidden="1"/>
    <row r="41123" hidden="1"/>
    <row r="41124" hidden="1"/>
    <row r="41125" hidden="1"/>
    <row r="41126" hidden="1"/>
    <row r="41127" hidden="1"/>
    <row r="41128" hidden="1"/>
    <row r="41129" hidden="1"/>
    <row r="41130" hidden="1"/>
    <row r="41131" hidden="1"/>
    <row r="41132" hidden="1"/>
    <row r="41133" hidden="1"/>
    <row r="41134" hidden="1"/>
    <row r="41135" hidden="1"/>
    <row r="41136" hidden="1"/>
    <row r="41137" hidden="1"/>
    <row r="41138" hidden="1"/>
    <row r="41139" hidden="1"/>
    <row r="41140" hidden="1"/>
    <row r="41141" hidden="1"/>
    <row r="41142" hidden="1"/>
    <row r="41143" hidden="1"/>
    <row r="41144" hidden="1"/>
    <row r="41145" hidden="1"/>
    <row r="41146" hidden="1"/>
    <row r="41147" hidden="1"/>
    <row r="41148" hidden="1"/>
    <row r="41149" hidden="1"/>
    <row r="41150" hidden="1"/>
    <row r="41151" hidden="1"/>
    <row r="41152" hidden="1"/>
    <row r="41153" hidden="1"/>
    <row r="41154" hidden="1"/>
    <row r="41155" hidden="1"/>
    <row r="41156" hidden="1"/>
    <row r="41157" hidden="1"/>
    <row r="41158" hidden="1"/>
    <row r="41159" hidden="1"/>
    <row r="41160" hidden="1"/>
    <row r="41161" hidden="1"/>
    <row r="41162" hidden="1"/>
    <row r="41163" hidden="1"/>
    <row r="41164" hidden="1"/>
    <row r="41165" hidden="1"/>
    <row r="41166" hidden="1"/>
    <row r="41167" hidden="1"/>
    <row r="41168" hidden="1"/>
    <row r="41169" hidden="1"/>
    <row r="41170" hidden="1"/>
    <row r="41171" hidden="1"/>
    <row r="41172" hidden="1"/>
    <row r="41173" hidden="1"/>
    <row r="41174" hidden="1"/>
    <row r="41175" hidden="1"/>
    <row r="41176" hidden="1"/>
    <row r="41177" hidden="1"/>
    <row r="41178" hidden="1"/>
    <row r="41179" hidden="1"/>
    <row r="41180" hidden="1"/>
    <row r="41181" hidden="1"/>
    <row r="41182" hidden="1"/>
    <row r="41183" hidden="1"/>
    <row r="41184" hidden="1"/>
    <row r="41185" hidden="1"/>
    <row r="41186" hidden="1"/>
    <row r="41187" hidden="1"/>
    <row r="41188" hidden="1"/>
    <row r="41189" hidden="1"/>
    <row r="41190" hidden="1"/>
    <row r="41191" hidden="1"/>
    <row r="41192" hidden="1"/>
    <row r="41193" hidden="1"/>
    <row r="41194" hidden="1"/>
    <row r="41195" hidden="1"/>
    <row r="41196" hidden="1"/>
    <row r="41197" hidden="1"/>
    <row r="41198" hidden="1"/>
    <row r="41199" hidden="1"/>
    <row r="41200" hidden="1"/>
    <row r="41201" hidden="1"/>
    <row r="41202" hidden="1"/>
    <row r="41203" hidden="1"/>
    <row r="41204" hidden="1"/>
    <row r="41205" hidden="1"/>
    <row r="41206" hidden="1"/>
    <row r="41207" hidden="1"/>
    <row r="41208" hidden="1"/>
    <row r="41209" hidden="1"/>
    <row r="41210" hidden="1"/>
    <row r="41211" hidden="1"/>
    <row r="41212" hidden="1"/>
    <row r="41213" hidden="1"/>
    <row r="41214" hidden="1"/>
    <row r="41215" hidden="1"/>
    <row r="41216" hidden="1"/>
    <row r="41217" hidden="1"/>
    <row r="41218" hidden="1"/>
    <row r="41219" hidden="1"/>
    <row r="41220" hidden="1"/>
    <row r="41221" hidden="1"/>
    <row r="41222" hidden="1"/>
    <row r="41223" hidden="1"/>
    <row r="41224" hidden="1"/>
    <row r="41225" hidden="1"/>
    <row r="41226" hidden="1"/>
    <row r="41227" hidden="1"/>
    <row r="41228" hidden="1"/>
    <row r="41229" hidden="1"/>
    <row r="41230" hidden="1"/>
    <row r="41231" hidden="1"/>
    <row r="41232" hidden="1"/>
    <row r="41233" hidden="1"/>
    <row r="41234" hidden="1"/>
    <row r="41235" hidden="1"/>
    <row r="41236" hidden="1"/>
    <row r="41237" hidden="1"/>
    <row r="41238" hidden="1"/>
    <row r="41239" hidden="1"/>
    <row r="41240" hidden="1"/>
    <row r="41241" hidden="1"/>
    <row r="41242" hidden="1"/>
    <row r="41243" hidden="1"/>
    <row r="41244" hidden="1"/>
    <row r="41245" hidden="1"/>
    <row r="41246" hidden="1"/>
    <row r="41247" hidden="1"/>
    <row r="41248" hidden="1"/>
    <row r="41249" hidden="1"/>
    <row r="41250" hidden="1"/>
    <row r="41251" hidden="1"/>
    <row r="41252" hidden="1"/>
    <row r="41253" hidden="1"/>
    <row r="41254" hidden="1"/>
    <row r="41255" hidden="1"/>
    <row r="41256" hidden="1"/>
    <row r="41257" hidden="1"/>
    <row r="41258" hidden="1"/>
    <row r="41259" hidden="1"/>
    <row r="41260" hidden="1"/>
    <row r="41261" hidden="1"/>
    <row r="41262" hidden="1"/>
    <row r="41263" hidden="1"/>
    <row r="41264" hidden="1"/>
    <row r="41265" hidden="1"/>
    <row r="41266" hidden="1"/>
    <row r="41267" hidden="1"/>
    <row r="41268" hidden="1"/>
    <row r="41269" hidden="1"/>
    <row r="41270" hidden="1"/>
    <row r="41271" hidden="1"/>
    <row r="41272" hidden="1"/>
    <row r="41273" hidden="1"/>
    <row r="41274" hidden="1"/>
    <row r="41275" hidden="1"/>
    <row r="41276" hidden="1"/>
    <row r="41277" hidden="1"/>
    <row r="41278" hidden="1"/>
    <row r="41279" hidden="1"/>
    <row r="41280" hidden="1"/>
    <row r="41281" hidden="1"/>
    <row r="41282" hidden="1"/>
    <row r="41283" hidden="1"/>
    <row r="41284" hidden="1"/>
    <row r="41285" hidden="1"/>
    <row r="41286" hidden="1"/>
    <row r="41287" hidden="1"/>
    <row r="41288" hidden="1"/>
    <row r="41289" hidden="1"/>
    <row r="41290" hidden="1"/>
    <row r="41291" hidden="1"/>
    <row r="41292" hidden="1"/>
    <row r="41293" hidden="1"/>
    <row r="41294" hidden="1"/>
    <row r="41295" hidden="1"/>
    <row r="41296" hidden="1"/>
    <row r="41297" hidden="1"/>
    <row r="41298" hidden="1"/>
    <row r="41299" hidden="1"/>
    <row r="41300" hidden="1"/>
    <row r="41301" hidden="1"/>
    <row r="41302" hidden="1"/>
    <row r="41303" hidden="1"/>
    <row r="41304" hidden="1"/>
    <row r="41305" hidden="1"/>
    <row r="41306" hidden="1"/>
    <row r="41307" hidden="1"/>
    <row r="41308" hidden="1"/>
    <row r="41309" hidden="1"/>
    <row r="41310" hidden="1"/>
    <row r="41311" hidden="1"/>
    <row r="41312" hidden="1"/>
    <row r="41313" hidden="1"/>
    <row r="41314" hidden="1"/>
    <row r="41315" hidden="1"/>
    <row r="41316" hidden="1"/>
    <row r="41317" hidden="1"/>
    <row r="41318" hidden="1"/>
    <row r="41319" hidden="1"/>
    <row r="41320" hidden="1"/>
    <row r="41321" hidden="1"/>
    <row r="41322" hidden="1"/>
    <row r="41323" hidden="1"/>
    <row r="41324" hidden="1"/>
    <row r="41325" hidden="1"/>
    <row r="41326" hidden="1"/>
    <row r="41327" hidden="1"/>
    <row r="41328" hidden="1"/>
    <row r="41329" hidden="1"/>
    <row r="41330" hidden="1"/>
    <row r="41331" hidden="1"/>
    <row r="41332" hidden="1"/>
    <row r="41333" hidden="1"/>
    <row r="41334" hidden="1"/>
    <row r="41335" hidden="1"/>
    <row r="41336" hidden="1"/>
    <row r="41337" hidden="1"/>
    <row r="41338" hidden="1"/>
    <row r="41339" hidden="1"/>
    <row r="41340" hidden="1"/>
    <row r="41341" hidden="1"/>
    <row r="41342" hidden="1"/>
    <row r="41343" hidden="1"/>
    <row r="41344" hidden="1"/>
    <row r="41345" hidden="1"/>
    <row r="41346" hidden="1"/>
    <row r="41347" hidden="1"/>
    <row r="41348" hidden="1"/>
    <row r="41349" hidden="1"/>
    <row r="41350" hidden="1"/>
    <row r="41351" hidden="1"/>
    <row r="41352" hidden="1"/>
    <row r="41353" hidden="1"/>
    <row r="41354" hidden="1"/>
    <row r="41355" hidden="1"/>
    <row r="41356" hidden="1"/>
    <row r="41357" hidden="1"/>
    <row r="41358" hidden="1"/>
    <row r="41359" hidden="1"/>
    <row r="41360" hidden="1"/>
    <row r="41361" hidden="1"/>
    <row r="41362" hidden="1"/>
    <row r="41363" hidden="1"/>
    <row r="41364" hidden="1"/>
    <row r="41365" hidden="1"/>
    <row r="41366" hidden="1"/>
    <row r="41367" hidden="1"/>
    <row r="41368" hidden="1"/>
    <row r="41369" hidden="1"/>
    <row r="41370" hidden="1"/>
    <row r="41371" hidden="1"/>
    <row r="41372" hidden="1"/>
    <row r="41373" hidden="1"/>
    <row r="41374" hidden="1"/>
    <row r="41375" hidden="1"/>
    <row r="41376" hidden="1"/>
    <row r="41377" hidden="1"/>
    <row r="41378" hidden="1"/>
    <row r="41379" hidden="1"/>
    <row r="41380" hidden="1"/>
    <row r="41381" hidden="1"/>
    <row r="41382" hidden="1"/>
    <row r="41383" hidden="1"/>
    <row r="41384" hidden="1"/>
    <row r="41385" hidden="1"/>
    <row r="41386" hidden="1"/>
    <row r="41387" hidden="1"/>
    <row r="41388" hidden="1"/>
    <row r="41389" hidden="1"/>
    <row r="41390" hidden="1"/>
    <row r="41391" hidden="1"/>
    <row r="41392" hidden="1"/>
    <row r="41393" hidden="1"/>
    <row r="41394" hidden="1"/>
    <row r="41395" hidden="1"/>
    <row r="41396" hidden="1"/>
    <row r="41397" hidden="1"/>
    <row r="41398" hidden="1"/>
    <row r="41399" hidden="1"/>
    <row r="41400" hidden="1"/>
    <row r="41401" hidden="1"/>
    <row r="41402" hidden="1"/>
    <row r="41403" hidden="1"/>
    <row r="41404" hidden="1"/>
    <row r="41405" hidden="1"/>
    <row r="41406" hidden="1"/>
    <row r="41407" hidden="1"/>
    <row r="41408" hidden="1"/>
    <row r="41409" hidden="1"/>
    <row r="41410" hidden="1"/>
    <row r="41411" hidden="1"/>
    <row r="41412" hidden="1"/>
    <row r="41413" hidden="1"/>
    <row r="41414" hidden="1"/>
    <row r="41415" hidden="1"/>
    <row r="41416" hidden="1"/>
    <row r="41417" hidden="1"/>
    <row r="41418" hidden="1"/>
    <row r="41419" hidden="1"/>
    <row r="41420" hidden="1"/>
    <row r="41421" hidden="1"/>
    <row r="41422" hidden="1"/>
    <row r="41423" hidden="1"/>
    <row r="41424" hidden="1"/>
    <row r="41425" hidden="1"/>
    <row r="41426" hidden="1"/>
    <row r="41427" hidden="1"/>
    <row r="41428" hidden="1"/>
    <row r="41429" hidden="1"/>
    <row r="41430" hidden="1"/>
    <row r="41431" hidden="1"/>
    <row r="41432" hidden="1"/>
    <row r="41433" hidden="1"/>
    <row r="41434" hidden="1"/>
    <row r="41435" hidden="1"/>
    <row r="41436" hidden="1"/>
    <row r="41437" hidden="1"/>
    <row r="41438" hidden="1"/>
    <row r="41439" hidden="1"/>
    <row r="41440" hidden="1"/>
    <row r="41441" hidden="1"/>
    <row r="41442" hidden="1"/>
    <row r="41443" hidden="1"/>
    <row r="41444" hidden="1"/>
    <row r="41445" hidden="1"/>
    <row r="41446" hidden="1"/>
    <row r="41447" hidden="1"/>
    <row r="41448" hidden="1"/>
    <row r="41449" hidden="1"/>
    <row r="41450" hidden="1"/>
    <row r="41451" hidden="1"/>
    <row r="41452" hidden="1"/>
    <row r="41453" hidden="1"/>
    <row r="41454" hidden="1"/>
    <row r="41455" hidden="1"/>
    <row r="41456" hidden="1"/>
    <row r="41457" hidden="1"/>
    <row r="41458" hidden="1"/>
    <row r="41459" hidden="1"/>
    <row r="41460" hidden="1"/>
    <row r="41461" hidden="1"/>
    <row r="41462" hidden="1"/>
    <row r="41463" hidden="1"/>
    <row r="41464" hidden="1"/>
    <row r="41465" hidden="1"/>
    <row r="41466" hidden="1"/>
    <row r="41467" hidden="1"/>
    <row r="41468" hidden="1"/>
    <row r="41469" hidden="1"/>
    <row r="41470" hidden="1"/>
    <row r="41471" hidden="1"/>
    <row r="41472" hidden="1"/>
    <row r="41473" hidden="1"/>
    <row r="41474" hidden="1"/>
    <row r="41475" hidden="1"/>
    <row r="41476" hidden="1"/>
    <row r="41477" hidden="1"/>
    <row r="41478" hidden="1"/>
    <row r="41479" hidden="1"/>
    <row r="41480" hidden="1"/>
    <row r="41481" hidden="1"/>
    <row r="41482" hidden="1"/>
    <row r="41483" hidden="1"/>
    <row r="41484" hidden="1"/>
    <row r="41485" hidden="1"/>
    <row r="41486" hidden="1"/>
    <row r="41487" hidden="1"/>
    <row r="41488" hidden="1"/>
    <row r="41489" hidden="1"/>
    <row r="41490" hidden="1"/>
    <row r="41491" hidden="1"/>
    <row r="41492" hidden="1"/>
    <row r="41493" hidden="1"/>
    <row r="41494" hidden="1"/>
    <row r="41495" hidden="1"/>
    <row r="41496" hidden="1"/>
    <row r="41497" hidden="1"/>
    <row r="41498" hidden="1"/>
    <row r="41499" hidden="1"/>
    <row r="41500" hidden="1"/>
    <row r="41501" hidden="1"/>
    <row r="41502" hidden="1"/>
    <row r="41503" hidden="1"/>
    <row r="41504" hidden="1"/>
    <row r="41505" hidden="1"/>
    <row r="41506" hidden="1"/>
    <row r="41507" hidden="1"/>
    <row r="41508" hidden="1"/>
    <row r="41509" hidden="1"/>
    <row r="41510" hidden="1"/>
    <row r="41511" hidden="1"/>
    <row r="41512" hidden="1"/>
    <row r="41513" hidden="1"/>
    <row r="41514" hidden="1"/>
    <row r="41515" hidden="1"/>
    <row r="41516" hidden="1"/>
    <row r="41517" hidden="1"/>
    <row r="41518" hidden="1"/>
    <row r="41519" hidden="1"/>
    <row r="41520" hidden="1"/>
    <row r="41521" hidden="1"/>
    <row r="41522" hidden="1"/>
    <row r="41523" hidden="1"/>
    <row r="41524" hidden="1"/>
    <row r="41525" hidden="1"/>
    <row r="41526" hidden="1"/>
    <row r="41527" hidden="1"/>
    <row r="41528" hidden="1"/>
    <row r="41529" hidden="1"/>
    <row r="41530" hidden="1"/>
    <row r="41531" hidden="1"/>
    <row r="41532" hidden="1"/>
    <row r="41533" hidden="1"/>
    <row r="41534" hidden="1"/>
    <row r="41535" hidden="1"/>
    <row r="41536" hidden="1"/>
    <row r="41537" hidden="1"/>
    <row r="41538" hidden="1"/>
    <row r="41539" hidden="1"/>
    <row r="41540" hidden="1"/>
    <row r="41541" hidden="1"/>
    <row r="41542" hidden="1"/>
    <row r="41543" hidden="1"/>
    <row r="41544" hidden="1"/>
    <row r="41545" hidden="1"/>
    <row r="41546" hidden="1"/>
    <row r="41547" hidden="1"/>
    <row r="41548" hidden="1"/>
    <row r="41549" hidden="1"/>
    <row r="41550" hidden="1"/>
    <row r="41551" hidden="1"/>
    <row r="41552" hidden="1"/>
    <row r="41553" hidden="1"/>
    <row r="41554" hidden="1"/>
    <row r="41555" hidden="1"/>
    <row r="41556" hidden="1"/>
    <row r="41557" hidden="1"/>
    <row r="41558" hidden="1"/>
    <row r="41559" hidden="1"/>
    <row r="41560" hidden="1"/>
    <row r="41561" hidden="1"/>
    <row r="41562" hidden="1"/>
    <row r="41563" hidden="1"/>
    <row r="41564" hidden="1"/>
    <row r="41565" hidden="1"/>
    <row r="41566" hidden="1"/>
    <row r="41567" hidden="1"/>
    <row r="41568" hidden="1"/>
    <row r="41569" hidden="1"/>
    <row r="41570" hidden="1"/>
    <row r="41571" hidden="1"/>
    <row r="41572" hidden="1"/>
    <row r="41573" hidden="1"/>
    <row r="41574" hidden="1"/>
    <row r="41575" hidden="1"/>
    <row r="41576" hidden="1"/>
    <row r="41577" hidden="1"/>
    <row r="41578" hidden="1"/>
    <row r="41579" hidden="1"/>
    <row r="41580" hidden="1"/>
    <row r="41581" hidden="1"/>
    <row r="41582" hidden="1"/>
    <row r="41583" hidden="1"/>
    <row r="41584" hidden="1"/>
    <row r="41585" hidden="1"/>
    <row r="41586" hidden="1"/>
    <row r="41587" hidden="1"/>
    <row r="41588" hidden="1"/>
    <row r="41589" hidden="1"/>
    <row r="41590" hidden="1"/>
    <row r="41591" hidden="1"/>
    <row r="41592" hidden="1"/>
    <row r="41593" hidden="1"/>
    <row r="41594" hidden="1"/>
    <row r="41595" hidden="1"/>
    <row r="41596" hidden="1"/>
    <row r="41597" hidden="1"/>
    <row r="41598" hidden="1"/>
    <row r="41599" hidden="1"/>
    <row r="41600" hidden="1"/>
    <row r="41601" hidden="1"/>
    <row r="41602" hidden="1"/>
    <row r="41603" hidden="1"/>
    <row r="41604" hidden="1"/>
    <row r="41605" hidden="1"/>
    <row r="41606" hidden="1"/>
    <row r="41607" hidden="1"/>
    <row r="41608" hidden="1"/>
    <row r="41609" hidden="1"/>
    <row r="41610" hidden="1"/>
    <row r="41611" hidden="1"/>
    <row r="41612" hidden="1"/>
    <row r="41613" hidden="1"/>
    <row r="41614" hidden="1"/>
    <row r="41615" hidden="1"/>
    <row r="41616" hidden="1"/>
    <row r="41617" hidden="1"/>
    <row r="41618" hidden="1"/>
    <row r="41619" hidden="1"/>
    <row r="41620" hidden="1"/>
    <row r="41621" hidden="1"/>
    <row r="41622" hidden="1"/>
    <row r="41623" hidden="1"/>
    <row r="41624" hidden="1"/>
    <row r="41625" hidden="1"/>
    <row r="41626" hidden="1"/>
    <row r="41627" hidden="1"/>
    <row r="41628" hidden="1"/>
    <row r="41629" hidden="1"/>
    <row r="41630" hidden="1"/>
    <row r="41631" hidden="1"/>
    <row r="41632" hidden="1"/>
    <row r="41633" hidden="1"/>
    <row r="41634" hidden="1"/>
    <row r="41635" hidden="1"/>
    <row r="41636" hidden="1"/>
    <row r="41637" hidden="1"/>
    <row r="41638" hidden="1"/>
    <row r="41639" hidden="1"/>
    <row r="41640" hidden="1"/>
    <row r="41641" hidden="1"/>
    <row r="41642" hidden="1"/>
    <row r="41643" hidden="1"/>
    <row r="41644" hidden="1"/>
    <row r="41645" hidden="1"/>
    <row r="41646" hidden="1"/>
    <row r="41647" hidden="1"/>
    <row r="41648" hidden="1"/>
    <row r="41649" hidden="1"/>
    <row r="41650" hidden="1"/>
    <row r="41651" hidden="1"/>
    <row r="41652" hidden="1"/>
    <row r="41653" hidden="1"/>
    <row r="41654" hidden="1"/>
    <row r="41655" hidden="1"/>
    <row r="41656" hidden="1"/>
    <row r="41657" hidden="1"/>
    <row r="41658" hidden="1"/>
    <row r="41659" hidden="1"/>
    <row r="41660" hidden="1"/>
    <row r="41661" hidden="1"/>
    <row r="41662" hidden="1"/>
    <row r="41663" hidden="1"/>
    <row r="41664" hidden="1"/>
    <row r="41665" hidden="1"/>
    <row r="41666" hidden="1"/>
    <row r="41667" hidden="1"/>
    <row r="41668" hidden="1"/>
    <row r="41669" hidden="1"/>
    <row r="41670" hidden="1"/>
    <row r="41671" hidden="1"/>
    <row r="41672" hidden="1"/>
    <row r="41673" hidden="1"/>
    <row r="41674" hidden="1"/>
    <row r="41675" hidden="1"/>
    <row r="41676" hidden="1"/>
    <row r="41677" hidden="1"/>
    <row r="41678" hidden="1"/>
    <row r="41679" hidden="1"/>
    <row r="41680" hidden="1"/>
    <row r="41681" hidden="1"/>
    <row r="41682" hidden="1"/>
    <row r="41683" hidden="1"/>
    <row r="41684" hidden="1"/>
    <row r="41685" hidden="1"/>
    <row r="41686" hidden="1"/>
    <row r="41687" hidden="1"/>
    <row r="41688" hidden="1"/>
    <row r="41689" hidden="1"/>
    <row r="41690" hidden="1"/>
    <row r="41691" hidden="1"/>
    <row r="41692" hidden="1"/>
    <row r="41693" hidden="1"/>
    <row r="41694" hidden="1"/>
    <row r="41695" hidden="1"/>
    <row r="41696" hidden="1"/>
    <row r="41697" hidden="1"/>
    <row r="41698" hidden="1"/>
    <row r="41699" hidden="1"/>
    <row r="41700" hidden="1"/>
    <row r="41701" hidden="1"/>
    <row r="41702" hidden="1"/>
    <row r="41703" hidden="1"/>
    <row r="41704" hidden="1"/>
    <row r="41705" hidden="1"/>
    <row r="41706" hidden="1"/>
    <row r="41707" hidden="1"/>
    <row r="41708" hidden="1"/>
    <row r="41709" hidden="1"/>
    <row r="41710" hidden="1"/>
    <row r="41711" hidden="1"/>
    <row r="41712" hidden="1"/>
    <row r="41713" hidden="1"/>
    <row r="41714" hidden="1"/>
    <row r="41715" hidden="1"/>
    <row r="41716" hidden="1"/>
    <row r="41717" hidden="1"/>
    <row r="41718" hidden="1"/>
    <row r="41719" hidden="1"/>
    <row r="41720" hidden="1"/>
    <row r="41721" hidden="1"/>
    <row r="41722" hidden="1"/>
    <row r="41723" hidden="1"/>
    <row r="41724" hidden="1"/>
    <row r="41725" hidden="1"/>
    <row r="41726" hidden="1"/>
    <row r="41727" hidden="1"/>
    <row r="41728" hidden="1"/>
    <row r="41729" hidden="1"/>
    <row r="41730" hidden="1"/>
    <row r="41731" hidden="1"/>
    <row r="41732" hidden="1"/>
    <row r="41733" hidden="1"/>
    <row r="41734" hidden="1"/>
    <row r="41735" hidden="1"/>
    <row r="41736" hidden="1"/>
    <row r="41737" hidden="1"/>
    <row r="41738" hidden="1"/>
    <row r="41739" hidden="1"/>
    <row r="41740" hidden="1"/>
    <row r="41741" hidden="1"/>
    <row r="41742" hidden="1"/>
    <row r="41743" hidden="1"/>
    <row r="41744" hidden="1"/>
    <row r="41745" hidden="1"/>
    <row r="41746" hidden="1"/>
    <row r="41747" hidden="1"/>
    <row r="41748" hidden="1"/>
    <row r="41749" hidden="1"/>
    <row r="41750" hidden="1"/>
    <row r="41751" hidden="1"/>
    <row r="41752" hidden="1"/>
    <row r="41753" hidden="1"/>
    <row r="41754" hidden="1"/>
    <row r="41755" hidden="1"/>
    <row r="41756" hidden="1"/>
    <row r="41757" hidden="1"/>
    <row r="41758" hidden="1"/>
    <row r="41759" hidden="1"/>
    <row r="41760" hidden="1"/>
    <row r="41761" hidden="1"/>
    <row r="41762" hidden="1"/>
    <row r="41763" hidden="1"/>
    <row r="41764" hidden="1"/>
    <row r="41765" hidden="1"/>
    <row r="41766" hidden="1"/>
    <row r="41767" hidden="1"/>
    <row r="41768" hidden="1"/>
    <row r="41769" hidden="1"/>
    <row r="41770" hidden="1"/>
    <row r="41771" hidden="1"/>
    <row r="41772" hidden="1"/>
    <row r="41773" hidden="1"/>
    <row r="41774" hidden="1"/>
    <row r="41775" hidden="1"/>
    <row r="41776" hidden="1"/>
    <row r="41777" hidden="1"/>
    <row r="41778" hidden="1"/>
    <row r="41779" hidden="1"/>
    <row r="41780" hidden="1"/>
    <row r="41781" hidden="1"/>
    <row r="41782" hidden="1"/>
    <row r="41783" hidden="1"/>
    <row r="41784" hidden="1"/>
    <row r="41785" hidden="1"/>
    <row r="41786" hidden="1"/>
    <row r="41787" hidden="1"/>
    <row r="41788" hidden="1"/>
    <row r="41789" hidden="1"/>
    <row r="41790" hidden="1"/>
    <row r="41791" hidden="1"/>
    <row r="41792" hidden="1"/>
    <row r="41793" hidden="1"/>
    <row r="41794" hidden="1"/>
    <row r="41795" hidden="1"/>
    <row r="41796" hidden="1"/>
    <row r="41797" hidden="1"/>
    <row r="41798" hidden="1"/>
    <row r="41799" hidden="1"/>
    <row r="41800" hidden="1"/>
    <row r="41801" hidden="1"/>
    <row r="41802" hidden="1"/>
    <row r="41803" hidden="1"/>
    <row r="41804" hidden="1"/>
    <row r="41805" hidden="1"/>
    <row r="41806" hidden="1"/>
    <row r="41807" hidden="1"/>
    <row r="41808" hidden="1"/>
    <row r="41809" hidden="1"/>
    <row r="41810" hidden="1"/>
    <row r="41811" hidden="1"/>
    <row r="41812" hidden="1"/>
    <row r="41813" hidden="1"/>
    <row r="41814" hidden="1"/>
    <row r="41815" hidden="1"/>
    <row r="41816" hidden="1"/>
    <row r="41817" hidden="1"/>
    <row r="41818" hidden="1"/>
    <row r="41819" hidden="1"/>
    <row r="41820" hidden="1"/>
    <row r="41821" hidden="1"/>
    <row r="41822" hidden="1"/>
    <row r="41823" hidden="1"/>
    <row r="41824" hidden="1"/>
    <row r="41825" hidden="1"/>
    <row r="41826" hidden="1"/>
    <row r="41827" hidden="1"/>
    <row r="41828" hidden="1"/>
    <row r="41829" hidden="1"/>
    <row r="41830" hidden="1"/>
    <row r="41831" hidden="1"/>
    <row r="41832" hidden="1"/>
    <row r="41833" hidden="1"/>
    <row r="41834" hidden="1"/>
    <row r="41835" hidden="1"/>
    <row r="41836" hidden="1"/>
    <row r="41837" hidden="1"/>
    <row r="41838" hidden="1"/>
    <row r="41839" hidden="1"/>
    <row r="41840" hidden="1"/>
    <row r="41841" hidden="1"/>
    <row r="41842" hidden="1"/>
    <row r="41843" hidden="1"/>
    <row r="41844" hidden="1"/>
    <row r="41845" hidden="1"/>
    <row r="41846" hidden="1"/>
    <row r="41847" hidden="1"/>
    <row r="41848" hidden="1"/>
    <row r="41849" hidden="1"/>
    <row r="41850" hidden="1"/>
    <row r="41851" hidden="1"/>
    <row r="41852" hidden="1"/>
    <row r="41853" hidden="1"/>
    <row r="41854" hidden="1"/>
    <row r="41855" hidden="1"/>
    <row r="41856" hidden="1"/>
    <row r="41857" hidden="1"/>
    <row r="41858" hidden="1"/>
    <row r="41859" hidden="1"/>
    <row r="41860" hidden="1"/>
    <row r="41861" hidden="1"/>
    <row r="41862" hidden="1"/>
    <row r="41863" hidden="1"/>
    <row r="41864" hidden="1"/>
    <row r="41865" hidden="1"/>
    <row r="41866" hidden="1"/>
    <row r="41867" hidden="1"/>
    <row r="41868" hidden="1"/>
    <row r="41869" hidden="1"/>
    <row r="41870" hidden="1"/>
    <row r="41871" hidden="1"/>
    <row r="41872" hidden="1"/>
    <row r="41873" hidden="1"/>
    <row r="41874" hidden="1"/>
    <row r="41875" hidden="1"/>
    <row r="41876" hidden="1"/>
    <row r="41877" hidden="1"/>
    <row r="41878" hidden="1"/>
    <row r="41879" hidden="1"/>
    <row r="41880" hidden="1"/>
    <row r="41881" hidden="1"/>
    <row r="41882" hidden="1"/>
    <row r="41883" hidden="1"/>
    <row r="41884" hidden="1"/>
    <row r="41885" hidden="1"/>
    <row r="41886" hidden="1"/>
    <row r="41887" hidden="1"/>
    <row r="41888" hidden="1"/>
    <row r="41889" hidden="1"/>
    <row r="41890" hidden="1"/>
    <row r="41891" hidden="1"/>
    <row r="41892" hidden="1"/>
    <row r="41893" hidden="1"/>
    <row r="41894" hidden="1"/>
    <row r="41895" hidden="1"/>
    <row r="41896" hidden="1"/>
    <row r="41897" hidden="1"/>
    <row r="41898" hidden="1"/>
    <row r="41899" hidden="1"/>
    <row r="41900" hidden="1"/>
    <row r="41901" hidden="1"/>
    <row r="41902" hidden="1"/>
    <row r="41903" hidden="1"/>
    <row r="41904" hidden="1"/>
    <row r="41905" hidden="1"/>
    <row r="41906" hidden="1"/>
    <row r="41907" hidden="1"/>
    <row r="41908" hidden="1"/>
    <row r="41909" hidden="1"/>
    <row r="41910" hidden="1"/>
    <row r="41911" hidden="1"/>
    <row r="41912" hidden="1"/>
    <row r="41913" hidden="1"/>
    <row r="41914" hidden="1"/>
    <row r="41915" hidden="1"/>
    <row r="41916" hidden="1"/>
    <row r="41917" hidden="1"/>
    <row r="41918" hidden="1"/>
    <row r="41919" hidden="1"/>
    <row r="41920" hidden="1"/>
    <row r="41921" hidden="1"/>
    <row r="41922" hidden="1"/>
    <row r="41923" hidden="1"/>
    <row r="41924" hidden="1"/>
    <row r="41925" hidden="1"/>
    <row r="41926" hidden="1"/>
    <row r="41927" hidden="1"/>
    <row r="41928" hidden="1"/>
    <row r="41929" hidden="1"/>
    <row r="41930" hidden="1"/>
    <row r="41931" hidden="1"/>
    <row r="41932" hidden="1"/>
    <row r="41933" hidden="1"/>
    <row r="41934" hidden="1"/>
    <row r="41935" hidden="1"/>
    <row r="41936" hidden="1"/>
    <row r="41937" hidden="1"/>
    <row r="41938" hidden="1"/>
    <row r="41939" hidden="1"/>
    <row r="41940" hidden="1"/>
    <row r="41941" hidden="1"/>
    <row r="41942" hidden="1"/>
    <row r="41943" hidden="1"/>
    <row r="41944" hidden="1"/>
    <row r="41945" hidden="1"/>
    <row r="41946" hidden="1"/>
    <row r="41947" hidden="1"/>
    <row r="41948" hidden="1"/>
    <row r="41949" hidden="1"/>
    <row r="41950" hidden="1"/>
    <row r="41951" hidden="1"/>
    <row r="41952" hidden="1"/>
    <row r="41953" hidden="1"/>
    <row r="41954" hidden="1"/>
    <row r="41955" hidden="1"/>
    <row r="41956" hidden="1"/>
    <row r="41957" hidden="1"/>
    <row r="41958" hidden="1"/>
    <row r="41959" hidden="1"/>
    <row r="41960" hidden="1"/>
    <row r="41961" hidden="1"/>
    <row r="41962" hidden="1"/>
    <row r="41963" hidden="1"/>
    <row r="41964" hidden="1"/>
    <row r="41965" hidden="1"/>
    <row r="41966" hidden="1"/>
    <row r="41967" hidden="1"/>
    <row r="41968" hidden="1"/>
    <row r="41969" hidden="1"/>
    <row r="41970" hidden="1"/>
    <row r="41971" hidden="1"/>
    <row r="41972" hidden="1"/>
    <row r="41973" hidden="1"/>
    <row r="41974" hidden="1"/>
    <row r="41975" hidden="1"/>
    <row r="41976" hidden="1"/>
    <row r="41977" hidden="1"/>
    <row r="41978" hidden="1"/>
    <row r="41979" hidden="1"/>
    <row r="41980" hidden="1"/>
    <row r="41981" hidden="1"/>
    <row r="41982" hidden="1"/>
    <row r="41983" hidden="1"/>
    <row r="41984" hidden="1"/>
    <row r="41985" hidden="1"/>
    <row r="41986" hidden="1"/>
    <row r="41987" hidden="1"/>
    <row r="41988" hidden="1"/>
    <row r="41989" hidden="1"/>
    <row r="41990" hidden="1"/>
    <row r="41991" hidden="1"/>
    <row r="41992" hidden="1"/>
    <row r="41993" hidden="1"/>
    <row r="41994" hidden="1"/>
    <row r="41995" hidden="1"/>
    <row r="41996" hidden="1"/>
    <row r="41997" hidden="1"/>
    <row r="41998" hidden="1"/>
    <row r="41999" hidden="1"/>
    <row r="42000" hidden="1"/>
    <row r="42001" hidden="1"/>
    <row r="42002" hidden="1"/>
    <row r="42003" hidden="1"/>
    <row r="42004" hidden="1"/>
    <row r="42005" hidden="1"/>
    <row r="42006" hidden="1"/>
    <row r="42007" hidden="1"/>
    <row r="42008" hidden="1"/>
    <row r="42009" hidden="1"/>
    <row r="42010" hidden="1"/>
    <row r="42011" hidden="1"/>
    <row r="42012" hidden="1"/>
    <row r="42013" hidden="1"/>
    <row r="42014" hidden="1"/>
    <row r="42015" hidden="1"/>
    <row r="42016" hidden="1"/>
    <row r="42017" hidden="1"/>
    <row r="42018" hidden="1"/>
    <row r="42019" hidden="1"/>
    <row r="42020" hidden="1"/>
    <row r="42021" hidden="1"/>
    <row r="42022" hidden="1"/>
    <row r="42023" hidden="1"/>
    <row r="42024" hidden="1"/>
    <row r="42025" hidden="1"/>
    <row r="42026" hidden="1"/>
    <row r="42027" hidden="1"/>
    <row r="42028" hidden="1"/>
    <row r="42029" hidden="1"/>
    <row r="42030" hidden="1"/>
    <row r="42031" hidden="1"/>
    <row r="42032" hidden="1"/>
    <row r="42033" hidden="1"/>
    <row r="42034" hidden="1"/>
    <row r="42035" hidden="1"/>
    <row r="42036" hidden="1"/>
    <row r="42037" hidden="1"/>
    <row r="42038" hidden="1"/>
    <row r="42039" hidden="1"/>
    <row r="42040" hidden="1"/>
    <row r="42041" hidden="1"/>
    <row r="42042" hidden="1"/>
    <row r="42043" hidden="1"/>
    <row r="42044" hidden="1"/>
    <row r="42045" hidden="1"/>
    <row r="42046" hidden="1"/>
    <row r="42047" hidden="1"/>
    <row r="42048" hidden="1"/>
    <row r="42049" hidden="1"/>
    <row r="42050" hidden="1"/>
    <row r="42051" hidden="1"/>
    <row r="42052" hidden="1"/>
    <row r="42053" hidden="1"/>
    <row r="42054" hidden="1"/>
    <row r="42055" hidden="1"/>
    <row r="42056" hidden="1"/>
    <row r="42057" hidden="1"/>
    <row r="42058" hidden="1"/>
    <row r="42059" hidden="1"/>
    <row r="42060" hidden="1"/>
    <row r="42061" hidden="1"/>
    <row r="42062" hidden="1"/>
    <row r="42063" hidden="1"/>
    <row r="42064" hidden="1"/>
    <row r="42065" hidden="1"/>
    <row r="42066" hidden="1"/>
    <row r="42067" hidden="1"/>
    <row r="42068" hidden="1"/>
    <row r="42069" hidden="1"/>
    <row r="42070" hidden="1"/>
    <row r="42071" hidden="1"/>
    <row r="42072" hidden="1"/>
    <row r="42073" hidden="1"/>
    <row r="42074" hidden="1"/>
    <row r="42075" hidden="1"/>
    <row r="42076" hidden="1"/>
    <row r="42077" hidden="1"/>
    <row r="42078" hidden="1"/>
    <row r="42079" hidden="1"/>
    <row r="42080" hidden="1"/>
    <row r="42081" hidden="1"/>
    <row r="42082" hidden="1"/>
    <row r="42083" hidden="1"/>
    <row r="42084" hidden="1"/>
    <row r="42085" hidden="1"/>
    <row r="42086" hidden="1"/>
    <row r="42087" hidden="1"/>
    <row r="42088" hidden="1"/>
    <row r="42089" hidden="1"/>
    <row r="42090" hidden="1"/>
    <row r="42091" hidden="1"/>
    <row r="42092" hidden="1"/>
    <row r="42093" hidden="1"/>
    <row r="42094" hidden="1"/>
    <row r="42095" hidden="1"/>
    <row r="42096" hidden="1"/>
    <row r="42097" hidden="1"/>
    <row r="42098" hidden="1"/>
    <row r="42099" hidden="1"/>
    <row r="42100" hidden="1"/>
    <row r="42101" hidden="1"/>
    <row r="42102" hidden="1"/>
    <row r="42103" hidden="1"/>
    <row r="42104" hidden="1"/>
    <row r="42105" hidden="1"/>
    <row r="42106" hidden="1"/>
    <row r="42107" hidden="1"/>
    <row r="42108" hidden="1"/>
    <row r="42109" hidden="1"/>
    <row r="42110" hidden="1"/>
    <row r="42111" hidden="1"/>
    <row r="42112" hidden="1"/>
    <row r="42113" hidden="1"/>
    <row r="42114" hidden="1"/>
    <row r="42115" hidden="1"/>
    <row r="42116" hidden="1"/>
    <row r="42117" hidden="1"/>
    <row r="42118" hidden="1"/>
    <row r="42119" hidden="1"/>
    <row r="42120" hidden="1"/>
    <row r="42121" hidden="1"/>
    <row r="42122" hidden="1"/>
    <row r="42123" hidden="1"/>
    <row r="42124" hidden="1"/>
    <row r="42125" hidden="1"/>
    <row r="42126" hidden="1"/>
    <row r="42127" hidden="1"/>
    <row r="42128" hidden="1"/>
    <row r="42129" hidden="1"/>
    <row r="42130" hidden="1"/>
    <row r="42131" hidden="1"/>
    <row r="42132" hidden="1"/>
    <row r="42133" hidden="1"/>
    <row r="42134" hidden="1"/>
    <row r="42135" hidden="1"/>
    <row r="42136" hidden="1"/>
    <row r="42137" hidden="1"/>
    <row r="42138" hidden="1"/>
    <row r="42139" hidden="1"/>
    <row r="42140" hidden="1"/>
    <row r="42141" hidden="1"/>
    <row r="42142" hidden="1"/>
    <row r="42143" hidden="1"/>
    <row r="42144" hidden="1"/>
    <row r="42145" hidden="1"/>
    <row r="42146" hidden="1"/>
    <row r="42147" hidden="1"/>
    <row r="42148" hidden="1"/>
    <row r="42149" hidden="1"/>
    <row r="42150" hidden="1"/>
    <row r="42151" hidden="1"/>
    <row r="42152" hidden="1"/>
    <row r="42153" hidden="1"/>
    <row r="42154" hidden="1"/>
    <row r="42155" hidden="1"/>
    <row r="42156" hidden="1"/>
    <row r="42157" hidden="1"/>
    <row r="42158" hidden="1"/>
    <row r="42159" hidden="1"/>
    <row r="42160" hidden="1"/>
    <row r="42161" hidden="1"/>
    <row r="42162" hidden="1"/>
    <row r="42163" hidden="1"/>
    <row r="42164" hidden="1"/>
    <row r="42165" hidden="1"/>
    <row r="42166" hidden="1"/>
    <row r="42167" hidden="1"/>
    <row r="42168" hidden="1"/>
    <row r="42169" hidden="1"/>
    <row r="42170" hidden="1"/>
    <row r="42171" hidden="1"/>
    <row r="42172" hidden="1"/>
    <row r="42173" hidden="1"/>
    <row r="42174" hidden="1"/>
    <row r="42175" hidden="1"/>
    <row r="42176" hidden="1"/>
    <row r="42177" hidden="1"/>
    <row r="42178" hidden="1"/>
    <row r="42179" hidden="1"/>
    <row r="42180" hidden="1"/>
    <row r="42181" hidden="1"/>
    <row r="42182" hidden="1"/>
    <row r="42183" hidden="1"/>
    <row r="42184" hidden="1"/>
    <row r="42185" hidden="1"/>
    <row r="42186" hidden="1"/>
    <row r="42187" hidden="1"/>
    <row r="42188" hidden="1"/>
    <row r="42189" hidden="1"/>
    <row r="42190" hidden="1"/>
    <row r="42191" hidden="1"/>
    <row r="42192" hidden="1"/>
    <row r="42193" hidden="1"/>
    <row r="42194" hidden="1"/>
    <row r="42195" hidden="1"/>
    <row r="42196" hidden="1"/>
    <row r="42197" hidden="1"/>
    <row r="42198" hidden="1"/>
    <row r="42199" hidden="1"/>
    <row r="42200" hidden="1"/>
    <row r="42201" hidden="1"/>
    <row r="42202" hidden="1"/>
    <row r="42203" hidden="1"/>
    <row r="42204" hidden="1"/>
    <row r="42205" hidden="1"/>
    <row r="42206" hidden="1"/>
    <row r="42207" hidden="1"/>
    <row r="42208" hidden="1"/>
    <row r="42209" hidden="1"/>
    <row r="42210" hidden="1"/>
    <row r="42211" hidden="1"/>
    <row r="42212" hidden="1"/>
    <row r="42213" hidden="1"/>
    <row r="42214" hidden="1"/>
    <row r="42215" hidden="1"/>
    <row r="42216" hidden="1"/>
    <row r="42217" hidden="1"/>
    <row r="42218" hidden="1"/>
    <row r="42219" hidden="1"/>
    <row r="42220" hidden="1"/>
    <row r="42221" hidden="1"/>
    <row r="42222" hidden="1"/>
    <row r="42223" hidden="1"/>
    <row r="42224" hidden="1"/>
    <row r="42225" hidden="1"/>
    <row r="42226" hidden="1"/>
    <row r="42227" hidden="1"/>
    <row r="42228" hidden="1"/>
    <row r="42229" hidden="1"/>
    <row r="42230" hidden="1"/>
    <row r="42231" hidden="1"/>
    <row r="42232" hidden="1"/>
    <row r="42233" hidden="1"/>
    <row r="42234" hidden="1"/>
    <row r="42235" hidden="1"/>
    <row r="42236" hidden="1"/>
    <row r="42237" hidden="1"/>
    <row r="42238" hidden="1"/>
    <row r="42239" hidden="1"/>
    <row r="42240" hidden="1"/>
    <row r="42241" hidden="1"/>
    <row r="42242" hidden="1"/>
    <row r="42243" hidden="1"/>
    <row r="42244" hidden="1"/>
    <row r="42245" hidden="1"/>
    <row r="42246" hidden="1"/>
    <row r="42247" hidden="1"/>
    <row r="42248" hidden="1"/>
    <row r="42249" hidden="1"/>
    <row r="42250" hidden="1"/>
    <row r="42251" hidden="1"/>
    <row r="42252" hidden="1"/>
    <row r="42253" hidden="1"/>
    <row r="42254" hidden="1"/>
    <row r="42255" hidden="1"/>
    <row r="42256" hidden="1"/>
    <row r="42257" hidden="1"/>
    <row r="42258" hidden="1"/>
    <row r="42259" hidden="1"/>
    <row r="42260" hidden="1"/>
    <row r="42261" hidden="1"/>
    <row r="42262" hidden="1"/>
    <row r="42263" hidden="1"/>
    <row r="42264" hidden="1"/>
    <row r="42265" hidden="1"/>
    <row r="42266" hidden="1"/>
    <row r="42267" hidden="1"/>
    <row r="42268" hidden="1"/>
    <row r="42269" hidden="1"/>
    <row r="42270" hidden="1"/>
    <row r="42271" hidden="1"/>
    <row r="42272" hidden="1"/>
    <row r="42273" hidden="1"/>
    <row r="42274" hidden="1"/>
    <row r="42275" hidden="1"/>
    <row r="42276" hidden="1"/>
    <row r="42277" hidden="1"/>
    <row r="42278" hidden="1"/>
    <row r="42279" hidden="1"/>
    <row r="42280" hidden="1"/>
    <row r="42281" hidden="1"/>
    <row r="42282" hidden="1"/>
    <row r="42283" hidden="1"/>
    <row r="42284" hidden="1"/>
    <row r="42285" hidden="1"/>
    <row r="42286" hidden="1"/>
    <row r="42287" hidden="1"/>
    <row r="42288" hidden="1"/>
    <row r="42289" hidden="1"/>
    <row r="42290" hidden="1"/>
    <row r="42291" hidden="1"/>
    <row r="42292" hidden="1"/>
    <row r="42293" hidden="1"/>
    <row r="42294" hidden="1"/>
    <row r="42295" hidden="1"/>
    <row r="42296" hidden="1"/>
    <row r="42297" hidden="1"/>
    <row r="42298" hidden="1"/>
    <row r="42299" hidden="1"/>
    <row r="42300" hidden="1"/>
    <row r="42301" hidden="1"/>
    <row r="42302" hidden="1"/>
    <row r="42303" hidden="1"/>
    <row r="42304" hidden="1"/>
    <row r="42305" hidden="1"/>
    <row r="42306" hidden="1"/>
    <row r="42307" hidden="1"/>
    <row r="42308" hidden="1"/>
    <row r="42309" hidden="1"/>
    <row r="42310" hidden="1"/>
    <row r="42311" hidden="1"/>
    <row r="42312" hidden="1"/>
    <row r="42313" hidden="1"/>
    <row r="42314" hidden="1"/>
    <row r="42315" hidden="1"/>
    <row r="42316" hidden="1"/>
    <row r="42317" hidden="1"/>
    <row r="42318" hidden="1"/>
    <row r="42319" hidden="1"/>
    <row r="42320" hidden="1"/>
    <row r="42321" hidden="1"/>
    <row r="42322" hidden="1"/>
    <row r="42323" hidden="1"/>
    <row r="42324" hidden="1"/>
    <row r="42325" hidden="1"/>
    <row r="42326" hidden="1"/>
    <row r="42327" hidden="1"/>
    <row r="42328" hidden="1"/>
    <row r="42329" hidden="1"/>
    <row r="42330" hidden="1"/>
    <row r="42331" hidden="1"/>
    <row r="42332" hidden="1"/>
    <row r="42333" hidden="1"/>
    <row r="42334" hidden="1"/>
    <row r="42335" hidden="1"/>
    <row r="42336" hidden="1"/>
    <row r="42337" hidden="1"/>
    <row r="42338" hidden="1"/>
    <row r="42339" hidden="1"/>
    <row r="42340" hidden="1"/>
    <row r="42341" hidden="1"/>
    <row r="42342" hidden="1"/>
    <row r="42343" hidden="1"/>
    <row r="42344" hidden="1"/>
    <row r="42345" hidden="1"/>
    <row r="42346" hidden="1"/>
    <row r="42347" hidden="1"/>
    <row r="42348" hidden="1"/>
    <row r="42349" hidden="1"/>
    <row r="42350" hidden="1"/>
    <row r="42351" hidden="1"/>
    <row r="42352" hidden="1"/>
    <row r="42353" hidden="1"/>
    <row r="42354" hidden="1"/>
    <row r="42355" hidden="1"/>
    <row r="42356" hidden="1"/>
    <row r="42357" hidden="1"/>
    <row r="42358" hidden="1"/>
    <row r="42359" hidden="1"/>
    <row r="42360" hidden="1"/>
    <row r="42361" hidden="1"/>
    <row r="42362" hidden="1"/>
    <row r="42363" hidden="1"/>
    <row r="42364" hidden="1"/>
    <row r="42365" hidden="1"/>
    <row r="42366" hidden="1"/>
    <row r="42367" hidden="1"/>
    <row r="42368" hidden="1"/>
    <row r="42369" hidden="1"/>
    <row r="42370" hidden="1"/>
    <row r="42371" hidden="1"/>
    <row r="42372" hidden="1"/>
    <row r="42373" hidden="1"/>
    <row r="42374" hidden="1"/>
    <row r="42375" hidden="1"/>
    <row r="42376" hidden="1"/>
    <row r="42377" hidden="1"/>
    <row r="42378" hidden="1"/>
    <row r="42379" hidden="1"/>
    <row r="42380" hidden="1"/>
    <row r="42381" hidden="1"/>
    <row r="42382" hidden="1"/>
    <row r="42383" hidden="1"/>
    <row r="42384" hidden="1"/>
    <row r="42385" hidden="1"/>
    <row r="42386" hidden="1"/>
    <row r="42387" hidden="1"/>
    <row r="42388" hidden="1"/>
    <row r="42389" hidden="1"/>
    <row r="42390" hidden="1"/>
    <row r="42391" hidden="1"/>
    <row r="42392" hidden="1"/>
    <row r="42393" hidden="1"/>
    <row r="42394" hidden="1"/>
    <row r="42395" hidden="1"/>
    <row r="42396" hidden="1"/>
    <row r="42397" hidden="1"/>
    <row r="42398" hidden="1"/>
    <row r="42399" hidden="1"/>
    <row r="42400" hidden="1"/>
    <row r="42401" hidden="1"/>
    <row r="42402" hidden="1"/>
    <row r="42403" hidden="1"/>
    <row r="42404" hidden="1"/>
    <row r="42405" hidden="1"/>
    <row r="42406" hidden="1"/>
    <row r="42407" hidden="1"/>
    <row r="42408" hidden="1"/>
    <row r="42409" hidden="1"/>
    <row r="42410" hidden="1"/>
    <row r="42411" hidden="1"/>
    <row r="42412" hidden="1"/>
    <row r="42413" hidden="1"/>
    <row r="42414" hidden="1"/>
    <row r="42415" hidden="1"/>
    <row r="42416" hidden="1"/>
    <row r="42417" hidden="1"/>
    <row r="42418" hidden="1"/>
    <row r="42419" hidden="1"/>
    <row r="42420" hidden="1"/>
    <row r="42421" hidden="1"/>
    <row r="42422" hidden="1"/>
    <row r="42423" hidden="1"/>
    <row r="42424" hidden="1"/>
    <row r="42425" hidden="1"/>
    <row r="42426" hidden="1"/>
    <row r="42427" hidden="1"/>
    <row r="42428" hidden="1"/>
    <row r="42429" hidden="1"/>
    <row r="42430" hidden="1"/>
    <row r="42431" hidden="1"/>
    <row r="42432" hidden="1"/>
    <row r="42433" hidden="1"/>
    <row r="42434" hidden="1"/>
    <row r="42435" hidden="1"/>
    <row r="42436" hidden="1"/>
    <row r="42437" hidden="1"/>
    <row r="42438" hidden="1"/>
    <row r="42439" hidden="1"/>
    <row r="42440" hidden="1"/>
    <row r="42441" hidden="1"/>
    <row r="42442" hidden="1"/>
    <row r="42443" hidden="1"/>
    <row r="42444" hidden="1"/>
    <row r="42445" hidden="1"/>
    <row r="42446" hidden="1"/>
    <row r="42447" hidden="1"/>
    <row r="42448" hidden="1"/>
    <row r="42449" hidden="1"/>
    <row r="42450" hidden="1"/>
    <row r="42451" hidden="1"/>
    <row r="42452" hidden="1"/>
    <row r="42453" hidden="1"/>
    <row r="42454" hidden="1"/>
    <row r="42455" hidden="1"/>
    <row r="42456" hidden="1"/>
    <row r="42457" hidden="1"/>
    <row r="42458" hidden="1"/>
    <row r="42459" hidden="1"/>
    <row r="42460" hidden="1"/>
    <row r="42461" hidden="1"/>
    <row r="42462" hidden="1"/>
    <row r="42463" hidden="1"/>
    <row r="42464" hidden="1"/>
    <row r="42465" hidden="1"/>
    <row r="42466" hidden="1"/>
    <row r="42467" hidden="1"/>
    <row r="42468" hidden="1"/>
    <row r="42469" hidden="1"/>
    <row r="42470" hidden="1"/>
    <row r="42471" hidden="1"/>
    <row r="42472" hidden="1"/>
    <row r="42473" hidden="1"/>
    <row r="42474" hidden="1"/>
    <row r="42475" hidden="1"/>
    <row r="42476" hidden="1"/>
    <row r="42477" hidden="1"/>
    <row r="42478" hidden="1"/>
    <row r="42479" hidden="1"/>
    <row r="42480" hidden="1"/>
    <row r="42481" hidden="1"/>
    <row r="42482" hidden="1"/>
    <row r="42483" hidden="1"/>
    <row r="42484" hidden="1"/>
    <row r="42485" hidden="1"/>
    <row r="42486" hidden="1"/>
    <row r="42487" hidden="1"/>
    <row r="42488" hidden="1"/>
    <row r="42489" hidden="1"/>
    <row r="42490" hidden="1"/>
    <row r="42491" hidden="1"/>
    <row r="42492" hidden="1"/>
    <row r="42493" hidden="1"/>
    <row r="42494" hidden="1"/>
    <row r="42495" hidden="1"/>
    <row r="42496" hidden="1"/>
    <row r="42497" hidden="1"/>
    <row r="42498" hidden="1"/>
    <row r="42499" hidden="1"/>
    <row r="42500" hidden="1"/>
    <row r="42501" hidden="1"/>
    <row r="42502" hidden="1"/>
    <row r="42503" hidden="1"/>
    <row r="42504" hidden="1"/>
    <row r="42505" hidden="1"/>
    <row r="42506" hidden="1"/>
    <row r="42507" hidden="1"/>
    <row r="42508" hidden="1"/>
    <row r="42509" hidden="1"/>
    <row r="42510" hidden="1"/>
    <row r="42511" hidden="1"/>
    <row r="42512" hidden="1"/>
    <row r="42513" hidden="1"/>
    <row r="42514" hidden="1"/>
    <row r="42515" hidden="1"/>
    <row r="42516" hidden="1"/>
    <row r="42517" hidden="1"/>
    <row r="42518" hidden="1"/>
    <row r="42519" hidden="1"/>
    <row r="42520" hidden="1"/>
    <row r="42521" hidden="1"/>
    <row r="42522" hidden="1"/>
    <row r="42523" hidden="1"/>
    <row r="42524" hidden="1"/>
    <row r="42525" hidden="1"/>
    <row r="42526" hidden="1"/>
    <row r="42527" hidden="1"/>
    <row r="42528" hidden="1"/>
    <row r="42529" hidden="1"/>
    <row r="42530" hidden="1"/>
    <row r="42531" hidden="1"/>
    <row r="42532" hidden="1"/>
    <row r="42533" hidden="1"/>
    <row r="42534" hidden="1"/>
    <row r="42535" hidden="1"/>
    <row r="42536" hidden="1"/>
    <row r="42537" hidden="1"/>
    <row r="42538" hidden="1"/>
    <row r="42539" hidden="1"/>
    <row r="42540" hidden="1"/>
    <row r="42541" hidden="1"/>
    <row r="42542" hidden="1"/>
    <row r="42543" hidden="1"/>
    <row r="42544" hidden="1"/>
    <row r="42545" hidden="1"/>
    <row r="42546" hidden="1"/>
    <row r="42547" hidden="1"/>
    <row r="42548" hidden="1"/>
    <row r="42549" hidden="1"/>
    <row r="42550" hidden="1"/>
    <row r="42551" hidden="1"/>
    <row r="42552" hidden="1"/>
    <row r="42553" hidden="1"/>
    <row r="42554" hidden="1"/>
    <row r="42555" hidden="1"/>
    <row r="42556" hidden="1"/>
    <row r="42557" hidden="1"/>
    <row r="42558" hidden="1"/>
    <row r="42559" hidden="1"/>
    <row r="42560" hidden="1"/>
    <row r="42561" hidden="1"/>
    <row r="42562" hidden="1"/>
    <row r="42563" hidden="1"/>
    <row r="42564" hidden="1"/>
    <row r="42565" hidden="1"/>
    <row r="42566" hidden="1"/>
    <row r="42567" hidden="1"/>
    <row r="42568" hidden="1"/>
    <row r="42569" hidden="1"/>
    <row r="42570" hidden="1"/>
    <row r="42571" hidden="1"/>
    <row r="42572" hidden="1"/>
    <row r="42573" hidden="1"/>
    <row r="42574" hidden="1"/>
    <row r="42575" hidden="1"/>
    <row r="42576" hidden="1"/>
    <row r="42577" hidden="1"/>
    <row r="42578" hidden="1"/>
    <row r="42579" hidden="1"/>
    <row r="42580" hidden="1"/>
    <row r="42581" hidden="1"/>
    <row r="42582" hidden="1"/>
    <row r="42583" hidden="1"/>
    <row r="42584" hidden="1"/>
    <row r="42585" hidden="1"/>
    <row r="42586" hidden="1"/>
    <row r="42587" hidden="1"/>
    <row r="42588" hidden="1"/>
    <row r="42589" hidden="1"/>
    <row r="42590" hidden="1"/>
    <row r="42591" hidden="1"/>
    <row r="42592" hidden="1"/>
    <row r="42593" hidden="1"/>
    <row r="42594" hidden="1"/>
    <row r="42595" hidden="1"/>
    <row r="42596" hidden="1"/>
    <row r="42597" hidden="1"/>
    <row r="42598" hidden="1"/>
    <row r="42599" hidden="1"/>
    <row r="42600" hidden="1"/>
    <row r="42601" hidden="1"/>
    <row r="42602" hidden="1"/>
    <row r="42603" hidden="1"/>
    <row r="42604" hidden="1"/>
    <row r="42605" hidden="1"/>
    <row r="42606" hidden="1"/>
    <row r="42607" hidden="1"/>
    <row r="42608" hidden="1"/>
    <row r="42609" hidden="1"/>
    <row r="42610" hidden="1"/>
    <row r="42611" hidden="1"/>
    <row r="42612" hidden="1"/>
    <row r="42613" hidden="1"/>
    <row r="42614" hidden="1"/>
    <row r="42615" hidden="1"/>
    <row r="42616" hidden="1"/>
    <row r="42617" hidden="1"/>
    <row r="42618" hidden="1"/>
    <row r="42619" hidden="1"/>
    <row r="42620" hidden="1"/>
    <row r="42621" hidden="1"/>
    <row r="42622" hidden="1"/>
    <row r="42623" hidden="1"/>
    <row r="42624" hidden="1"/>
    <row r="42625" hidden="1"/>
    <row r="42626" hidden="1"/>
    <row r="42627" hidden="1"/>
    <row r="42628" hidden="1"/>
    <row r="42629" hidden="1"/>
    <row r="42630" hidden="1"/>
    <row r="42631" hidden="1"/>
    <row r="42632" hidden="1"/>
    <row r="42633" hidden="1"/>
    <row r="42634" hidden="1"/>
    <row r="42635" hidden="1"/>
    <row r="42636" hidden="1"/>
    <row r="42637" hidden="1"/>
    <row r="42638" hidden="1"/>
    <row r="42639" hidden="1"/>
    <row r="42640" hidden="1"/>
    <row r="42641" hidden="1"/>
    <row r="42642" hidden="1"/>
    <row r="42643" hidden="1"/>
    <row r="42644" hidden="1"/>
    <row r="42645" hidden="1"/>
    <row r="42646" hidden="1"/>
    <row r="42647" hidden="1"/>
    <row r="42648" hidden="1"/>
    <row r="42649" hidden="1"/>
    <row r="42650" hidden="1"/>
    <row r="42651" hidden="1"/>
    <row r="42652" hidden="1"/>
    <row r="42653" hidden="1"/>
    <row r="42654" hidden="1"/>
    <row r="42655" hidden="1"/>
    <row r="42656" hidden="1"/>
    <row r="42657" hidden="1"/>
    <row r="42658" hidden="1"/>
    <row r="42659" hidden="1"/>
    <row r="42660" hidden="1"/>
    <row r="42661" hidden="1"/>
    <row r="42662" hidden="1"/>
    <row r="42663" hidden="1"/>
    <row r="42664" hidden="1"/>
    <row r="42665" hidden="1"/>
    <row r="42666" hidden="1"/>
    <row r="42667" hidden="1"/>
    <row r="42668" hidden="1"/>
    <row r="42669" hidden="1"/>
    <row r="42670" hidden="1"/>
    <row r="42671" hidden="1"/>
    <row r="42672" hidden="1"/>
    <row r="42673" hidden="1"/>
    <row r="42674" hidden="1"/>
    <row r="42675" hidden="1"/>
    <row r="42676" hidden="1"/>
    <row r="42677" hidden="1"/>
    <row r="42678" hidden="1"/>
    <row r="42679" hidden="1"/>
    <row r="42680" hidden="1"/>
    <row r="42681" hidden="1"/>
    <row r="42682" hidden="1"/>
    <row r="42683" hidden="1"/>
    <row r="42684" hidden="1"/>
    <row r="42685" hidden="1"/>
    <row r="42686" hidden="1"/>
    <row r="42687" hidden="1"/>
    <row r="42688" hidden="1"/>
    <row r="42689" hidden="1"/>
    <row r="42690" hidden="1"/>
    <row r="42691" hidden="1"/>
    <row r="42692" hidden="1"/>
    <row r="42693" hidden="1"/>
    <row r="42694" hidden="1"/>
    <row r="42695" hidden="1"/>
    <row r="42696" hidden="1"/>
    <row r="42697" hidden="1"/>
    <row r="42698" hidden="1"/>
    <row r="42699" hidden="1"/>
    <row r="42700" hidden="1"/>
    <row r="42701" hidden="1"/>
    <row r="42702" hidden="1"/>
    <row r="42703" hidden="1"/>
    <row r="42704" hidden="1"/>
    <row r="42705" hidden="1"/>
    <row r="42706" hidden="1"/>
    <row r="42707" hidden="1"/>
    <row r="42708" hidden="1"/>
    <row r="42709" hidden="1"/>
    <row r="42710" hidden="1"/>
    <row r="42711" hidden="1"/>
    <row r="42712" hidden="1"/>
    <row r="42713" hidden="1"/>
    <row r="42714" hidden="1"/>
    <row r="42715" hidden="1"/>
    <row r="42716" hidden="1"/>
    <row r="42717" hidden="1"/>
    <row r="42718" hidden="1"/>
    <row r="42719" hidden="1"/>
    <row r="42720" hidden="1"/>
    <row r="42721" hidden="1"/>
    <row r="42722" hidden="1"/>
    <row r="42723" hidden="1"/>
    <row r="42724" hidden="1"/>
    <row r="42725" hidden="1"/>
    <row r="42726" hidden="1"/>
    <row r="42727" hidden="1"/>
    <row r="42728" hidden="1"/>
    <row r="42729" hidden="1"/>
    <row r="42730" hidden="1"/>
    <row r="42731" hidden="1"/>
    <row r="42732" hidden="1"/>
    <row r="42733" hidden="1"/>
    <row r="42734" hidden="1"/>
    <row r="42735" hidden="1"/>
    <row r="42736" hidden="1"/>
    <row r="42737" hidden="1"/>
    <row r="42738" hidden="1"/>
    <row r="42739" hidden="1"/>
    <row r="42740" hidden="1"/>
    <row r="42741" hidden="1"/>
    <row r="42742" hidden="1"/>
    <row r="42743" hidden="1"/>
    <row r="42744" hidden="1"/>
    <row r="42745" hidden="1"/>
    <row r="42746" hidden="1"/>
    <row r="42747" hidden="1"/>
    <row r="42748" hidden="1"/>
    <row r="42749" hidden="1"/>
    <row r="42750" hidden="1"/>
    <row r="42751" hidden="1"/>
    <row r="42752" hidden="1"/>
    <row r="42753" hidden="1"/>
    <row r="42754" hidden="1"/>
    <row r="42755" hidden="1"/>
    <row r="42756" hidden="1"/>
    <row r="42757" hidden="1"/>
    <row r="42758" hidden="1"/>
    <row r="42759" hidden="1"/>
    <row r="42760" hidden="1"/>
    <row r="42761" hidden="1"/>
    <row r="42762" hidden="1"/>
    <row r="42763" hidden="1"/>
    <row r="42764" hidden="1"/>
    <row r="42765" hidden="1"/>
    <row r="42766" hidden="1"/>
    <row r="42767" hidden="1"/>
    <row r="42768" hidden="1"/>
    <row r="42769" hidden="1"/>
    <row r="42770" hidden="1"/>
    <row r="42771" hidden="1"/>
    <row r="42772" hidden="1"/>
    <row r="42773" hidden="1"/>
    <row r="42774" hidden="1"/>
    <row r="42775" hidden="1"/>
    <row r="42776" hidden="1"/>
    <row r="42777" hidden="1"/>
    <row r="42778" hidden="1"/>
    <row r="42779" hidden="1"/>
    <row r="42780" hidden="1"/>
    <row r="42781" hidden="1"/>
    <row r="42782" hidden="1"/>
    <row r="42783" hidden="1"/>
    <row r="42784" hidden="1"/>
    <row r="42785" hidden="1"/>
    <row r="42786" hidden="1"/>
    <row r="42787" hidden="1"/>
    <row r="42788" hidden="1"/>
    <row r="42789" hidden="1"/>
    <row r="42790" hidden="1"/>
    <row r="42791" hidden="1"/>
    <row r="42792" hidden="1"/>
    <row r="42793" hidden="1"/>
    <row r="42794" hidden="1"/>
    <row r="42795" hidden="1"/>
    <row r="42796" hidden="1"/>
    <row r="42797" hidden="1"/>
    <row r="42798" hidden="1"/>
    <row r="42799" hidden="1"/>
    <row r="42800" hidden="1"/>
    <row r="42801" hidden="1"/>
    <row r="42802" hidden="1"/>
    <row r="42803" hidden="1"/>
    <row r="42804" hidden="1"/>
    <row r="42805" hidden="1"/>
    <row r="42806" hidden="1"/>
    <row r="42807" hidden="1"/>
    <row r="42808" hidden="1"/>
    <row r="42809" hidden="1"/>
    <row r="42810" hidden="1"/>
    <row r="42811" hidden="1"/>
    <row r="42812" hidden="1"/>
    <row r="42813" hidden="1"/>
    <row r="42814" hidden="1"/>
    <row r="42815" hidden="1"/>
    <row r="42816" hidden="1"/>
    <row r="42817" hidden="1"/>
    <row r="42818" hidden="1"/>
    <row r="42819" hidden="1"/>
    <row r="42820" hidden="1"/>
    <row r="42821" hidden="1"/>
    <row r="42822" hidden="1"/>
    <row r="42823" hidden="1"/>
    <row r="42824" hidden="1"/>
    <row r="42825" hidden="1"/>
    <row r="42826" hidden="1"/>
    <row r="42827" hidden="1"/>
    <row r="42828" hidden="1"/>
    <row r="42829" hidden="1"/>
    <row r="42830" hidden="1"/>
    <row r="42831" hidden="1"/>
    <row r="42832" hidden="1"/>
    <row r="42833" hidden="1"/>
    <row r="42834" hidden="1"/>
    <row r="42835" hidden="1"/>
    <row r="42836" hidden="1"/>
    <row r="42837" hidden="1"/>
    <row r="42838" hidden="1"/>
    <row r="42839" hidden="1"/>
    <row r="42840" hidden="1"/>
    <row r="42841" hidden="1"/>
    <row r="42842" hidden="1"/>
    <row r="42843" hidden="1"/>
    <row r="42844" hidden="1"/>
    <row r="42845" hidden="1"/>
    <row r="42846" hidden="1"/>
    <row r="42847" hidden="1"/>
    <row r="42848" hidden="1"/>
    <row r="42849" hidden="1"/>
    <row r="42850" hidden="1"/>
    <row r="42851" hidden="1"/>
    <row r="42852" hidden="1"/>
    <row r="42853" hidden="1"/>
    <row r="42854" hidden="1"/>
    <row r="42855" hidden="1"/>
    <row r="42856" hidden="1"/>
    <row r="42857" hidden="1"/>
    <row r="42858" hidden="1"/>
    <row r="42859" hidden="1"/>
    <row r="42860" hidden="1"/>
    <row r="42861" hidden="1"/>
    <row r="42862" hidden="1"/>
    <row r="42863" hidden="1"/>
    <row r="42864" hidden="1"/>
    <row r="42865" hidden="1"/>
    <row r="42866" hidden="1"/>
    <row r="42867" hidden="1"/>
    <row r="42868" hidden="1"/>
    <row r="42869" hidden="1"/>
    <row r="42870" hidden="1"/>
    <row r="42871" hidden="1"/>
    <row r="42872" hidden="1"/>
    <row r="42873" hidden="1"/>
    <row r="42874" hidden="1"/>
    <row r="42875" hidden="1"/>
    <row r="42876" hidden="1"/>
    <row r="42877" hidden="1"/>
    <row r="42878" hidden="1"/>
    <row r="42879" hidden="1"/>
    <row r="42880" hidden="1"/>
    <row r="42881" hidden="1"/>
    <row r="42882" hidden="1"/>
    <row r="42883" hidden="1"/>
    <row r="42884" hidden="1"/>
    <row r="42885" hidden="1"/>
    <row r="42886" hidden="1"/>
    <row r="42887" hidden="1"/>
    <row r="42888" hidden="1"/>
    <row r="42889" hidden="1"/>
    <row r="42890" hidden="1"/>
    <row r="42891" hidden="1"/>
    <row r="42892" hidden="1"/>
    <row r="42893" hidden="1"/>
    <row r="42894" hidden="1"/>
    <row r="42895" hidden="1"/>
    <row r="42896" hidden="1"/>
    <row r="42897" hidden="1"/>
    <row r="42898" hidden="1"/>
    <row r="42899" hidden="1"/>
    <row r="42900" hidden="1"/>
    <row r="42901" hidden="1"/>
    <row r="42902" hidden="1"/>
    <row r="42903" hidden="1"/>
    <row r="42904" hidden="1"/>
    <row r="42905" hidden="1"/>
    <row r="42906" hidden="1"/>
    <row r="42907" hidden="1"/>
    <row r="42908" hidden="1"/>
    <row r="42909" hidden="1"/>
    <row r="42910" hidden="1"/>
    <row r="42911" hidden="1"/>
    <row r="42912" hidden="1"/>
    <row r="42913" hidden="1"/>
    <row r="42914" hidden="1"/>
    <row r="42915" hidden="1"/>
    <row r="42916" hidden="1"/>
    <row r="42917" hidden="1"/>
    <row r="42918" hidden="1"/>
    <row r="42919" hidden="1"/>
    <row r="42920" hidden="1"/>
    <row r="42921" hidden="1"/>
    <row r="42922" hidden="1"/>
    <row r="42923" hidden="1"/>
    <row r="42924" hidden="1"/>
    <row r="42925" hidden="1"/>
    <row r="42926" hidden="1"/>
    <row r="42927" hidden="1"/>
    <row r="42928" hidden="1"/>
    <row r="42929" hidden="1"/>
    <row r="42930" hidden="1"/>
    <row r="42931" hidden="1"/>
    <row r="42932" hidden="1"/>
    <row r="42933" hidden="1"/>
    <row r="42934" hidden="1"/>
    <row r="42935" hidden="1"/>
    <row r="42936" hidden="1"/>
    <row r="42937" hidden="1"/>
    <row r="42938" hidden="1"/>
    <row r="42939" hidden="1"/>
    <row r="42940" hidden="1"/>
    <row r="42941" hidden="1"/>
    <row r="42942" hidden="1"/>
    <row r="42943" hidden="1"/>
    <row r="42944" hidden="1"/>
    <row r="42945" hidden="1"/>
    <row r="42946" hidden="1"/>
    <row r="42947" hidden="1"/>
    <row r="42948" hidden="1"/>
    <row r="42949" hidden="1"/>
    <row r="42950" hidden="1"/>
    <row r="42951" hidden="1"/>
    <row r="42952" hidden="1"/>
    <row r="42953" hidden="1"/>
    <row r="42954" hidden="1"/>
    <row r="42955" hidden="1"/>
    <row r="42956" hidden="1"/>
    <row r="42957" hidden="1"/>
    <row r="42958" hidden="1"/>
    <row r="42959" hidden="1"/>
    <row r="42960" hidden="1"/>
    <row r="42961" hidden="1"/>
    <row r="42962" hidden="1"/>
    <row r="42963" hidden="1"/>
    <row r="42964" hidden="1"/>
    <row r="42965" hidden="1"/>
    <row r="42966" hidden="1"/>
    <row r="42967" hidden="1"/>
    <row r="42968" hidden="1"/>
    <row r="42969" hidden="1"/>
    <row r="42970" hidden="1"/>
    <row r="42971" hidden="1"/>
    <row r="42972" hidden="1"/>
    <row r="42973" hidden="1"/>
    <row r="42974" hidden="1"/>
    <row r="42975" hidden="1"/>
    <row r="42976" hidden="1"/>
    <row r="42977" hidden="1"/>
    <row r="42978" hidden="1"/>
    <row r="42979" hidden="1"/>
    <row r="42980" hidden="1"/>
    <row r="42981" hidden="1"/>
    <row r="42982" hidden="1"/>
    <row r="42983" hidden="1"/>
    <row r="42984" hidden="1"/>
    <row r="42985" hidden="1"/>
    <row r="42986" hidden="1"/>
    <row r="42987" hidden="1"/>
    <row r="42988" hidden="1"/>
    <row r="42989" hidden="1"/>
    <row r="42990" hidden="1"/>
    <row r="42991" hidden="1"/>
    <row r="42992" hidden="1"/>
    <row r="42993" hidden="1"/>
    <row r="42994" hidden="1"/>
    <row r="42995" hidden="1"/>
    <row r="42996" hidden="1"/>
    <row r="42997" hidden="1"/>
    <row r="42998" hidden="1"/>
    <row r="42999" hidden="1"/>
    <row r="43000" hidden="1"/>
    <row r="43001" hidden="1"/>
    <row r="43002" hidden="1"/>
    <row r="43003" hidden="1"/>
    <row r="43004" hidden="1"/>
    <row r="43005" hidden="1"/>
    <row r="43006" hidden="1"/>
    <row r="43007" hidden="1"/>
    <row r="43008" hidden="1"/>
    <row r="43009" hidden="1"/>
    <row r="43010" hidden="1"/>
    <row r="43011" hidden="1"/>
    <row r="43012" hidden="1"/>
    <row r="43013" hidden="1"/>
    <row r="43014" hidden="1"/>
    <row r="43015" hidden="1"/>
    <row r="43016" hidden="1"/>
    <row r="43017" hidden="1"/>
    <row r="43018" hidden="1"/>
    <row r="43019" hidden="1"/>
    <row r="43020" hidden="1"/>
    <row r="43021" hidden="1"/>
    <row r="43022" hidden="1"/>
    <row r="43023" hidden="1"/>
    <row r="43024" hidden="1"/>
    <row r="43025" hidden="1"/>
    <row r="43026" hidden="1"/>
    <row r="43027" hidden="1"/>
    <row r="43028" hidden="1"/>
    <row r="43029" hidden="1"/>
    <row r="43030" hidden="1"/>
    <row r="43031" hidden="1"/>
    <row r="43032" hidden="1"/>
    <row r="43033" hidden="1"/>
    <row r="43034" hidden="1"/>
    <row r="43035" hidden="1"/>
    <row r="43036" hidden="1"/>
    <row r="43037" hidden="1"/>
    <row r="43038" hidden="1"/>
    <row r="43039" hidden="1"/>
    <row r="43040" hidden="1"/>
    <row r="43041" hidden="1"/>
    <row r="43042" hidden="1"/>
    <row r="43043" hidden="1"/>
    <row r="43044" hidden="1"/>
    <row r="43045" hidden="1"/>
    <row r="43046" hidden="1"/>
    <row r="43047" hidden="1"/>
    <row r="43048" hidden="1"/>
    <row r="43049" hidden="1"/>
    <row r="43050" hidden="1"/>
    <row r="43051" hidden="1"/>
    <row r="43052" hidden="1"/>
    <row r="43053" hidden="1"/>
    <row r="43054" hidden="1"/>
    <row r="43055" hidden="1"/>
    <row r="43056" hidden="1"/>
    <row r="43057" hidden="1"/>
    <row r="43058" hidden="1"/>
    <row r="43059" hidden="1"/>
    <row r="43060" hidden="1"/>
    <row r="43061" hidden="1"/>
    <row r="43062" hidden="1"/>
    <row r="43063" hidden="1"/>
    <row r="43064" hidden="1"/>
    <row r="43065" hidden="1"/>
    <row r="43066" hidden="1"/>
    <row r="43067" hidden="1"/>
    <row r="43068" hidden="1"/>
    <row r="43069" hidden="1"/>
    <row r="43070" hidden="1"/>
    <row r="43071" hidden="1"/>
    <row r="43072" hidden="1"/>
    <row r="43073" hidden="1"/>
    <row r="43074" hidden="1"/>
    <row r="43075" hidden="1"/>
    <row r="43076" hidden="1"/>
    <row r="43077" hidden="1"/>
    <row r="43078" hidden="1"/>
    <row r="43079" hidden="1"/>
    <row r="43080" hidden="1"/>
    <row r="43081" hidden="1"/>
    <row r="43082" hidden="1"/>
    <row r="43083" hidden="1"/>
    <row r="43084" hidden="1"/>
    <row r="43085" hidden="1"/>
    <row r="43086" hidden="1"/>
    <row r="43087" hidden="1"/>
    <row r="43088" hidden="1"/>
    <row r="43089" hidden="1"/>
    <row r="43090" hidden="1"/>
    <row r="43091" hidden="1"/>
    <row r="43092" hidden="1"/>
    <row r="43093" hidden="1"/>
    <row r="43094" hidden="1"/>
    <row r="43095" hidden="1"/>
    <row r="43096" hidden="1"/>
    <row r="43097" hidden="1"/>
    <row r="43098" hidden="1"/>
    <row r="43099" hidden="1"/>
    <row r="43100" hidden="1"/>
    <row r="43101" hidden="1"/>
    <row r="43102" hidden="1"/>
    <row r="43103" hidden="1"/>
    <row r="43104" hidden="1"/>
    <row r="43105" hidden="1"/>
    <row r="43106" hidden="1"/>
    <row r="43107" hidden="1"/>
    <row r="43108" hidden="1"/>
    <row r="43109" hidden="1"/>
    <row r="43110" hidden="1"/>
    <row r="43111" hidden="1"/>
    <row r="43112" hidden="1"/>
    <row r="43113" hidden="1"/>
    <row r="43114" hidden="1"/>
    <row r="43115" hidden="1"/>
    <row r="43116" hidden="1"/>
    <row r="43117" hidden="1"/>
    <row r="43118" hidden="1"/>
    <row r="43119" hidden="1"/>
    <row r="43120" hidden="1"/>
    <row r="43121" hidden="1"/>
    <row r="43122" hidden="1"/>
    <row r="43123" hidden="1"/>
    <row r="43124" hidden="1"/>
    <row r="43125" hidden="1"/>
    <row r="43126" hidden="1"/>
    <row r="43127" hidden="1"/>
    <row r="43128" hidden="1"/>
    <row r="43129" hidden="1"/>
    <row r="43130" hidden="1"/>
    <row r="43131" hidden="1"/>
    <row r="43132" hidden="1"/>
    <row r="43133" hidden="1"/>
    <row r="43134" hidden="1"/>
    <row r="43135" hidden="1"/>
    <row r="43136" hidden="1"/>
    <row r="43137" hidden="1"/>
    <row r="43138" hidden="1"/>
    <row r="43139" hidden="1"/>
    <row r="43140" hidden="1"/>
    <row r="43141" hidden="1"/>
    <row r="43142" hidden="1"/>
    <row r="43143" hidden="1"/>
    <row r="43144" hidden="1"/>
    <row r="43145" hidden="1"/>
    <row r="43146" hidden="1"/>
    <row r="43147" hidden="1"/>
    <row r="43148" hidden="1"/>
    <row r="43149" hidden="1"/>
    <row r="43150" hidden="1"/>
    <row r="43151" hidden="1"/>
    <row r="43152" hidden="1"/>
    <row r="43153" hidden="1"/>
    <row r="43154" hidden="1"/>
    <row r="43155" hidden="1"/>
    <row r="43156" hidden="1"/>
    <row r="43157" hidden="1"/>
    <row r="43158" hidden="1"/>
    <row r="43159" hidden="1"/>
    <row r="43160" hidden="1"/>
    <row r="43161" hidden="1"/>
    <row r="43162" hidden="1"/>
    <row r="43163" hidden="1"/>
    <row r="43164" hidden="1"/>
    <row r="43165" hidden="1"/>
    <row r="43166" hidden="1"/>
    <row r="43167" hidden="1"/>
    <row r="43168" hidden="1"/>
    <row r="43169" hidden="1"/>
    <row r="43170" hidden="1"/>
    <row r="43171" hidden="1"/>
    <row r="43172" hidden="1"/>
    <row r="43173" hidden="1"/>
    <row r="43174" hidden="1"/>
    <row r="43175" hidden="1"/>
    <row r="43176" hidden="1"/>
    <row r="43177" hidden="1"/>
    <row r="43178" hidden="1"/>
    <row r="43179" hidden="1"/>
    <row r="43180" hidden="1"/>
    <row r="43181" hidden="1"/>
    <row r="43182" hidden="1"/>
    <row r="43183" hidden="1"/>
    <row r="43184" hidden="1"/>
    <row r="43185" hidden="1"/>
    <row r="43186" hidden="1"/>
    <row r="43187" hidden="1"/>
    <row r="43188" hidden="1"/>
    <row r="43189" hidden="1"/>
    <row r="43190" hidden="1"/>
    <row r="43191" hidden="1"/>
    <row r="43192" hidden="1"/>
    <row r="43193" hidden="1"/>
    <row r="43194" hidden="1"/>
    <row r="43195" hidden="1"/>
    <row r="43196" hidden="1"/>
    <row r="43197" hidden="1"/>
    <row r="43198" hidden="1"/>
    <row r="43199" hidden="1"/>
    <row r="43200" hidden="1"/>
    <row r="43201" hidden="1"/>
    <row r="43202" hidden="1"/>
    <row r="43203" hidden="1"/>
    <row r="43204" hidden="1"/>
    <row r="43205" hidden="1"/>
    <row r="43206" hidden="1"/>
    <row r="43207" hidden="1"/>
    <row r="43208" hidden="1"/>
    <row r="43209" hidden="1"/>
    <row r="43210" hidden="1"/>
    <row r="43211" hidden="1"/>
    <row r="43212" hidden="1"/>
    <row r="43213" hidden="1"/>
    <row r="43214" hidden="1"/>
    <row r="43215" hidden="1"/>
    <row r="43216" hidden="1"/>
    <row r="43217" hidden="1"/>
    <row r="43218" hidden="1"/>
    <row r="43219" hidden="1"/>
    <row r="43220" hidden="1"/>
    <row r="43221" hidden="1"/>
    <row r="43222" hidden="1"/>
    <row r="43223" hidden="1"/>
    <row r="43224" hidden="1"/>
    <row r="43225" hidden="1"/>
    <row r="43226" hidden="1"/>
    <row r="43227" hidden="1"/>
    <row r="43228" hidden="1"/>
    <row r="43229" hidden="1"/>
    <row r="43230" hidden="1"/>
    <row r="43231" hidden="1"/>
    <row r="43232" hidden="1"/>
    <row r="43233" hidden="1"/>
    <row r="43234" hidden="1"/>
    <row r="43235" hidden="1"/>
    <row r="43236" hidden="1"/>
    <row r="43237" hidden="1"/>
    <row r="43238" hidden="1"/>
    <row r="43239" hidden="1"/>
    <row r="43240" hidden="1"/>
    <row r="43241" hidden="1"/>
    <row r="43242" hidden="1"/>
    <row r="43243" hidden="1"/>
    <row r="43244" hidden="1"/>
    <row r="43245" hidden="1"/>
    <row r="43246" hidden="1"/>
    <row r="43247" hidden="1"/>
    <row r="43248" hidden="1"/>
    <row r="43249" hidden="1"/>
    <row r="43250" hidden="1"/>
    <row r="43251" hidden="1"/>
    <row r="43252" hidden="1"/>
    <row r="43253" hidden="1"/>
    <row r="43254" hidden="1"/>
    <row r="43255" hidden="1"/>
    <row r="43256" hidden="1"/>
    <row r="43257" hidden="1"/>
    <row r="43258" hidden="1"/>
    <row r="43259" hidden="1"/>
    <row r="43260" hidden="1"/>
    <row r="43261" hidden="1"/>
    <row r="43262" hidden="1"/>
    <row r="43263" hidden="1"/>
    <row r="43264" hidden="1"/>
    <row r="43265" hidden="1"/>
    <row r="43266" hidden="1"/>
    <row r="43267" hidden="1"/>
    <row r="43268" hidden="1"/>
    <row r="43269" hidden="1"/>
    <row r="43270" hidden="1"/>
    <row r="43271" hidden="1"/>
    <row r="43272" hidden="1"/>
    <row r="43273" hidden="1"/>
    <row r="43274" hidden="1"/>
    <row r="43275" hidden="1"/>
    <row r="43276" hidden="1"/>
    <row r="43277" hidden="1"/>
    <row r="43278" hidden="1"/>
    <row r="43279" hidden="1"/>
    <row r="43280" hidden="1"/>
    <row r="43281" hidden="1"/>
    <row r="43282" hidden="1"/>
    <row r="43283" hidden="1"/>
    <row r="43284" hidden="1"/>
    <row r="43285" hidden="1"/>
    <row r="43286" hidden="1"/>
    <row r="43287" hidden="1"/>
    <row r="43288" hidden="1"/>
    <row r="43289" hidden="1"/>
    <row r="43290" hidden="1"/>
    <row r="43291" hidden="1"/>
    <row r="43292" hidden="1"/>
    <row r="43293" hidden="1"/>
    <row r="43294" hidden="1"/>
    <row r="43295" hidden="1"/>
    <row r="43296" hidden="1"/>
    <row r="43297" hidden="1"/>
    <row r="43298" hidden="1"/>
    <row r="43299" hidden="1"/>
    <row r="43300" hidden="1"/>
    <row r="43301" hidden="1"/>
    <row r="43302" hidden="1"/>
    <row r="43303" hidden="1"/>
    <row r="43304" hidden="1"/>
    <row r="43305" hidden="1"/>
    <row r="43306" hidden="1"/>
    <row r="43307" hidden="1"/>
    <row r="43308" hidden="1"/>
    <row r="43309" hidden="1"/>
    <row r="43310" hidden="1"/>
    <row r="43311" hidden="1"/>
    <row r="43312" hidden="1"/>
    <row r="43313" hidden="1"/>
    <row r="43314" hidden="1"/>
    <row r="43315" hidden="1"/>
    <row r="43316" hidden="1"/>
    <row r="43317" hidden="1"/>
    <row r="43318" hidden="1"/>
    <row r="43319" hidden="1"/>
    <row r="43320" hidden="1"/>
    <row r="43321" hidden="1"/>
    <row r="43322" hidden="1"/>
    <row r="43323" hidden="1"/>
    <row r="43324" hidden="1"/>
    <row r="43325" hidden="1"/>
    <row r="43326" hidden="1"/>
    <row r="43327" hidden="1"/>
    <row r="43328" hidden="1"/>
    <row r="43329" hidden="1"/>
    <row r="43330" hidden="1"/>
    <row r="43331" hidden="1"/>
    <row r="43332" hidden="1"/>
    <row r="43333" hidden="1"/>
    <row r="43334" hidden="1"/>
    <row r="43335" hidden="1"/>
    <row r="43336" hidden="1"/>
    <row r="43337" hidden="1"/>
    <row r="43338" hidden="1"/>
    <row r="43339" hidden="1"/>
    <row r="43340" hidden="1"/>
    <row r="43341" hidden="1"/>
    <row r="43342" hidden="1"/>
    <row r="43343" hidden="1"/>
    <row r="43344" hidden="1"/>
    <row r="43345" hidden="1"/>
    <row r="43346" hidden="1"/>
    <row r="43347" hidden="1"/>
    <row r="43348" hidden="1"/>
    <row r="43349" hidden="1"/>
    <row r="43350" hidden="1"/>
    <row r="43351" hidden="1"/>
    <row r="43352" hidden="1"/>
    <row r="43353" hidden="1"/>
    <row r="43354" hidden="1"/>
    <row r="43355" hidden="1"/>
    <row r="43356" hidden="1"/>
    <row r="43357" hidden="1"/>
    <row r="43358" hidden="1"/>
    <row r="43359" hidden="1"/>
    <row r="43360" hidden="1"/>
    <row r="43361" hidden="1"/>
    <row r="43362" hidden="1"/>
    <row r="43363" hidden="1"/>
    <row r="43364" hidden="1"/>
    <row r="43365" hidden="1"/>
    <row r="43366" hidden="1"/>
    <row r="43367" hidden="1"/>
    <row r="43368" hidden="1"/>
    <row r="43369" hidden="1"/>
    <row r="43370" hidden="1"/>
    <row r="43371" hidden="1"/>
    <row r="43372" hidden="1"/>
    <row r="43373" hidden="1"/>
    <row r="43374" hidden="1"/>
    <row r="43375" hidden="1"/>
    <row r="43376" hidden="1"/>
    <row r="43377" hidden="1"/>
    <row r="43378" hidden="1"/>
    <row r="43379" hidden="1"/>
    <row r="43380" hidden="1"/>
    <row r="43381" hidden="1"/>
    <row r="43382" hidden="1"/>
    <row r="43383" hidden="1"/>
    <row r="43384" hidden="1"/>
    <row r="43385" hidden="1"/>
    <row r="43386" hidden="1"/>
    <row r="43387" hidden="1"/>
    <row r="43388" hidden="1"/>
    <row r="43389" hidden="1"/>
    <row r="43390" hidden="1"/>
    <row r="43391" hidden="1"/>
    <row r="43392" hidden="1"/>
    <row r="43393" hidden="1"/>
    <row r="43394" hidden="1"/>
    <row r="43395" hidden="1"/>
    <row r="43396" hidden="1"/>
    <row r="43397" hidden="1"/>
    <row r="43398" hidden="1"/>
    <row r="43399" hidden="1"/>
    <row r="43400" hidden="1"/>
    <row r="43401" hidden="1"/>
    <row r="43402" hidden="1"/>
    <row r="43403" hidden="1"/>
    <row r="43404" hidden="1"/>
    <row r="43405" hidden="1"/>
    <row r="43406" hidden="1"/>
    <row r="43407" hidden="1"/>
    <row r="43408" hidden="1"/>
    <row r="43409" hidden="1"/>
    <row r="43410" hidden="1"/>
    <row r="43411" hidden="1"/>
    <row r="43412" hidden="1"/>
    <row r="43413" hidden="1"/>
    <row r="43414" hidden="1"/>
    <row r="43415" hidden="1"/>
    <row r="43416" hidden="1"/>
    <row r="43417" hidden="1"/>
    <row r="43418" hidden="1"/>
    <row r="43419" hidden="1"/>
    <row r="43420" hidden="1"/>
    <row r="43421" hidden="1"/>
    <row r="43422" hidden="1"/>
    <row r="43423" hidden="1"/>
    <row r="43424" hidden="1"/>
    <row r="43425" hidden="1"/>
    <row r="43426" hidden="1"/>
    <row r="43427" hidden="1"/>
    <row r="43428" hidden="1"/>
    <row r="43429" hidden="1"/>
    <row r="43430" hidden="1"/>
    <row r="43431" hidden="1"/>
    <row r="43432" hidden="1"/>
    <row r="43433" hidden="1"/>
    <row r="43434" hidden="1"/>
    <row r="43435" hidden="1"/>
    <row r="43436" hidden="1"/>
    <row r="43437" hidden="1"/>
    <row r="43438" hidden="1"/>
    <row r="43439" hidden="1"/>
    <row r="43440" hidden="1"/>
    <row r="43441" hidden="1"/>
    <row r="43442" hidden="1"/>
    <row r="43443" hidden="1"/>
    <row r="43444" hidden="1"/>
    <row r="43445" hidden="1"/>
    <row r="43446" hidden="1"/>
    <row r="43447" hidden="1"/>
    <row r="43448" hidden="1"/>
    <row r="43449" hidden="1"/>
    <row r="43450" hidden="1"/>
    <row r="43451" hidden="1"/>
    <row r="43452" hidden="1"/>
    <row r="43453" hidden="1"/>
    <row r="43454" hidden="1"/>
    <row r="43455" hidden="1"/>
    <row r="43456" hidden="1"/>
    <row r="43457" hidden="1"/>
    <row r="43458" hidden="1"/>
    <row r="43459" hidden="1"/>
    <row r="43460" hidden="1"/>
    <row r="43461" hidden="1"/>
    <row r="43462" hidden="1"/>
    <row r="43463" hidden="1"/>
    <row r="43464" hidden="1"/>
    <row r="43465" hidden="1"/>
    <row r="43466" hidden="1"/>
    <row r="43467" hidden="1"/>
    <row r="43468" hidden="1"/>
    <row r="43469" hidden="1"/>
    <row r="43470" hidden="1"/>
    <row r="43471" hidden="1"/>
    <row r="43472" hidden="1"/>
    <row r="43473" hidden="1"/>
    <row r="43474" hidden="1"/>
    <row r="43475" hidden="1"/>
    <row r="43476" hidden="1"/>
    <row r="43477" hidden="1"/>
    <row r="43478" hidden="1"/>
    <row r="43479" hidden="1"/>
    <row r="43480" hidden="1"/>
    <row r="43481" hidden="1"/>
    <row r="43482" hidden="1"/>
    <row r="43483" hidden="1"/>
    <row r="43484" hidden="1"/>
    <row r="43485" hidden="1"/>
    <row r="43486" hidden="1"/>
    <row r="43487" hidden="1"/>
    <row r="43488" hidden="1"/>
    <row r="43489" hidden="1"/>
    <row r="43490" hidden="1"/>
    <row r="43491" hidden="1"/>
    <row r="43492" hidden="1"/>
    <row r="43493" hidden="1"/>
    <row r="43494" hidden="1"/>
    <row r="43495" hidden="1"/>
    <row r="43496" hidden="1"/>
    <row r="43497" hidden="1"/>
    <row r="43498" hidden="1"/>
    <row r="43499" hidden="1"/>
    <row r="43500" hidden="1"/>
    <row r="43501" hidden="1"/>
    <row r="43502" hidden="1"/>
    <row r="43503" hidden="1"/>
    <row r="43504" hidden="1"/>
    <row r="43505" hidden="1"/>
    <row r="43506" hidden="1"/>
    <row r="43507" hidden="1"/>
    <row r="43508" hidden="1"/>
    <row r="43509" hidden="1"/>
    <row r="43510" hidden="1"/>
    <row r="43511" hidden="1"/>
    <row r="43512" hidden="1"/>
    <row r="43513" hidden="1"/>
    <row r="43514" hidden="1"/>
    <row r="43515" hidden="1"/>
    <row r="43516" hidden="1"/>
    <row r="43517" hidden="1"/>
    <row r="43518" hidden="1"/>
    <row r="43519" hidden="1"/>
    <row r="43520" hidden="1"/>
    <row r="43521" hidden="1"/>
    <row r="43522" hidden="1"/>
    <row r="43523" hidden="1"/>
    <row r="43524" hidden="1"/>
    <row r="43525" hidden="1"/>
    <row r="43526" hidden="1"/>
    <row r="43527" hidden="1"/>
    <row r="43528" hidden="1"/>
    <row r="43529" hidden="1"/>
    <row r="43530" hidden="1"/>
    <row r="43531" hidden="1"/>
    <row r="43532" hidden="1"/>
    <row r="43533" hidden="1"/>
    <row r="43534" hidden="1"/>
    <row r="43535" hidden="1"/>
    <row r="43536" hidden="1"/>
    <row r="43537" hidden="1"/>
    <row r="43538" hidden="1"/>
    <row r="43539" hidden="1"/>
    <row r="43540" hidden="1"/>
    <row r="43541" hidden="1"/>
    <row r="43542" hidden="1"/>
    <row r="43543" hidden="1"/>
    <row r="43544" hidden="1"/>
    <row r="43545" hidden="1"/>
    <row r="43546" hidden="1"/>
    <row r="43547" hidden="1"/>
    <row r="43548" hidden="1"/>
    <row r="43549" hidden="1"/>
    <row r="43550" hidden="1"/>
    <row r="43551" hidden="1"/>
    <row r="43552" hidden="1"/>
    <row r="43553" hidden="1"/>
    <row r="43554" hidden="1"/>
    <row r="43555" hidden="1"/>
    <row r="43556" hidden="1"/>
    <row r="43557" hidden="1"/>
    <row r="43558" hidden="1"/>
    <row r="43559" hidden="1"/>
    <row r="43560" hidden="1"/>
    <row r="43561" hidden="1"/>
    <row r="43562" hidden="1"/>
    <row r="43563" hidden="1"/>
    <row r="43564" hidden="1"/>
    <row r="43565" hidden="1"/>
    <row r="43566" hidden="1"/>
    <row r="43567" hidden="1"/>
    <row r="43568" hidden="1"/>
    <row r="43569" hidden="1"/>
    <row r="43570" hidden="1"/>
    <row r="43571" hidden="1"/>
    <row r="43572" hidden="1"/>
    <row r="43573" hidden="1"/>
    <row r="43574" hidden="1"/>
    <row r="43575" hidden="1"/>
    <row r="43576" hidden="1"/>
    <row r="43577" hidden="1"/>
    <row r="43578" hidden="1"/>
    <row r="43579" hidden="1"/>
    <row r="43580" hidden="1"/>
    <row r="43581" hidden="1"/>
    <row r="43582" hidden="1"/>
    <row r="43583" hidden="1"/>
    <row r="43584" hidden="1"/>
    <row r="43585" hidden="1"/>
    <row r="43586" hidden="1"/>
    <row r="43587" hidden="1"/>
    <row r="43588" hidden="1"/>
    <row r="43589" hidden="1"/>
    <row r="43590" hidden="1"/>
    <row r="43591" hidden="1"/>
    <row r="43592" hidden="1"/>
    <row r="43593" hidden="1"/>
    <row r="43594" hidden="1"/>
    <row r="43595" hidden="1"/>
    <row r="43596" hidden="1"/>
    <row r="43597" hidden="1"/>
    <row r="43598" hidden="1"/>
    <row r="43599" hidden="1"/>
    <row r="43600" hidden="1"/>
    <row r="43601" hidden="1"/>
    <row r="43602" hidden="1"/>
    <row r="43603" hidden="1"/>
    <row r="43604" hidden="1"/>
    <row r="43605" hidden="1"/>
    <row r="43606" hidden="1"/>
    <row r="43607" hidden="1"/>
    <row r="43608" hidden="1"/>
    <row r="43609" hidden="1"/>
    <row r="43610" hidden="1"/>
    <row r="43611" hidden="1"/>
    <row r="43612" hidden="1"/>
    <row r="43613" hidden="1"/>
    <row r="43614" hidden="1"/>
    <row r="43615" hidden="1"/>
    <row r="43616" hidden="1"/>
    <row r="43617" hidden="1"/>
    <row r="43618" hidden="1"/>
    <row r="43619" hidden="1"/>
    <row r="43620" hidden="1"/>
    <row r="43621" hidden="1"/>
    <row r="43622" hidden="1"/>
    <row r="43623" hidden="1"/>
    <row r="43624" hidden="1"/>
    <row r="43625" hidden="1"/>
    <row r="43626" hidden="1"/>
    <row r="43627" hidden="1"/>
    <row r="43628" hidden="1"/>
    <row r="43629" hidden="1"/>
    <row r="43630" hidden="1"/>
    <row r="43631" hidden="1"/>
    <row r="43632" hidden="1"/>
    <row r="43633" hidden="1"/>
    <row r="43634" hidden="1"/>
    <row r="43635" hidden="1"/>
    <row r="43636" hidden="1"/>
    <row r="43637" hidden="1"/>
    <row r="43638" hidden="1"/>
    <row r="43639" hidden="1"/>
    <row r="43640" hidden="1"/>
    <row r="43641" hidden="1"/>
    <row r="43642" hidden="1"/>
    <row r="43643" hidden="1"/>
    <row r="43644" hidden="1"/>
    <row r="43645" hidden="1"/>
    <row r="43646" hidden="1"/>
    <row r="43647" hidden="1"/>
    <row r="43648" hidden="1"/>
    <row r="43649" hidden="1"/>
    <row r="43650" hidden="1"/>
    <row r="43651" hidden="1"/>
    <row r="43652" hidden="1"/>
    <row r="43653" hidden="1"/>
    <row r="43654" hidden="1"/>
    <row r="43655" hidden="1"/>
    <row r="43656" hidden="1"/>
    <row r="43657" hidden="1"/>
    <row r="43658" hidden="1"/>
    <row r="43659" hidden="1"/>
    <row r="43660" hidden="1"/>
    <row r="43661" hidden="1"/>
    <row r="43662" hidden="1"/>
    <row r="43663" hidden="1"/>
    <row r="43664" hidden="1"/>
    <row r="43665" hidden="1"/>
    <row r="43666" hidden="1"/>
    <row r="43667" hidden="1"/>
    <row r="43668" hidden="1"/>
    <row r="43669" hidden="1"/>
    <row r="43670" hidden="1"/>
    <row r="43671" hidden="1"/>
    <row r="43672" hidden="1"/>
    <row r="43673" hidden="1"/>
    <row r="43674" hidden="1"/>
    <row r="43675" hidden="1"/>
    <row r="43676" hidden="1"/>
    <row r="43677" hidden="1"/>
    <row r="43678" hidden="1"/>
    <row r="43679" hidden="1"/>
    <row r="43680" hidden="1"/>
    <row r="43681" hidden="1"/>
    <row r="43682" hidden="1"/>
    <row r="43683" hidden="1"/>
    <row r="43684" hidden="1"/>
    <row r="43685" hidden="1"/>
    <row r="43686" hidden="1"/>
    <row r="43687" hidden="1"/>
    <row r="43688" hidden="1"/>
    <row r="43689" hidden="1"/>
    <row r="43690" hidden="1"/>
    <row r="43691" hidden="1"/>
    <row r="43692" hidden="1"/>
    <row r="43693" hidden="1"/>
    <row r="43694" hidden="1"/>
    <row r="43695" hidden="1"/>
    <row r="43696" hidden="1"/>
    <row r="43697" hidden="1"/>
    <row r="43698" hidden="1"/>
    <row r="43699" hidden="1"/>
    <row r="43700" hidden="1"/>
    <row r="43701" hidden="1"/>
    <row r="43702" hidden="1"/>
    <row r="43703" hidden="1"/>
    <row r="43704" hidden="1"/>
    <row r="43705" hidden="1"/>
    <row r="43706" hidden="1"/>
    <row r="43707" hidden="1"/>
    <row r="43708" hidden="1"/>
    <row r="43709" hidden="1"/>
    <row r="43710" hidden="1"/>
    <row r="43711" hidden="1"/>
    <row r="43712" hidden="1"/>
    <row r="43713" hidden="1"/>
    <row r="43714" hidden="1"/>
    <row r="43715" hidden="1"/>
    <row r="43716" hidden="1"/>
    <row r="43717" hidden="1"/>
    <row r="43718" hidden="1"/>
    <row r="43719" hidden="1"/>
    <row r="43720" hidden="1"/>
    <row r="43721" hidden="1"/>
    <row r="43722" hidden="1"/>
    <row r="43723" hidden="1"/>
    <row r="43724" hidden="1"/>
    <row r="43725" hidden="1"/>
    <row r="43726" hidden="1"/>
    <row r="43727" hidden="1"/>
    <row r="43728" hidden="1"/>
    <row r="43729" hidden="1"/>
    <row r="43730" hidden="1"/>
    <row r="43731" hidden="1"/>
    <row r="43732" hidden="1"/>
    <row r="43733" hidden="1"/>
    <row r="43734" hidden="1"/>
    <row r="43735" hidden="1"/>
    <row r="43736" hidden="1"/>
    <row r="43737" hidden="1"/>
    <row r="43738" hidden="1"/>
    <row r="43739" hidden="1"/>
    <row r="43740" hidden="1"/>
    <row r="43741" hidden="1"/>
    <row r="43742" hidden="1"/>
    <row r="43743" hidden="1"/>
    <row r="43744" hidden="1"/>
    <row r="43745" hidden="1"/>
    <row r="43746" hidden="1"/>
    <row r="43747" hidden="1"/>
    <row r="43748" hidden="1"/>
    <row r="43749" hidden="1"/>
    <row r="43750" hidden="1"/>
    <row r="43751" hidden="1"/>
    <row r="43752" hidden="1"/>
    <row r="43753" hidden="1"/>
    <row r="43754" hidden="1"/>
    <row r="43755" hidden="1"/>
    <row r="43756" hidden="1"/>
    <row r="43757" hidden="1"/>
    <row r="43758" hidden="1"/>
    <row r="43759" hidden="1"/>
    <row r="43760" hidden="1"/>
    <row r="43761" hidden="1"/>
    <row r="43762" hidden="1"/>
    <row r="43763" hidden="1"/>
    <row r="43764" hidden="1"/>
    <row r="43765" hidden="1"/>
    <row r="43766" hidden="1"/>
    <row r="43767" hidden="1"/>
    <row r="43768" hidden="1"/>
    <row r="43769" hidden="1"/>
    <row r="43770" hidden="1"/>
    <row r="43771" hidden="1"/>
    <row r="43772" hidden="1"/>
    <row r="43773" hidden="1"/>
    <row r="43774" hidden="1"/>
    <row r="43775" hidden="1"/>
    <row r="43776" hidden="1"/>
    <row r="43777" hidden="1"/>
    <row r="43778" hidden="1"/>
    <row r="43779" hidden="1"/>
    <row r="43780" hidden="1"/>
    <row r="43781" hidden="1"/>
    <row r="43782" hidden="1"/>
    <row r="43783" hidden="1"/>
    <row r="43784" hidden="1"/>
    <row r="43785" hidden="1"/>
    <row r="43786" hidden="1"/>
    <row r="43787" hidden="1"/>
    <row r="43788" hidden="1"/>
    <row r="43789" hidden="1"/>
    <row r="43790" hidden="1"/>
    <row r="43791" hidden="1"/>
    <row r="43792" hidden="1"/>
    <row r="43793" hidden="1"/>
    <row r="43794" hidden="1"/>
    <row r="43795" hidden="1"/>
    <row r="43796" hidden="1"/>
    <row r="43797" hidden="1"/>
    <row r="43798" hidden="1"/>
    <row r="43799" hidden="1"/>
    <row r="43800" hidden="1"/>
    <row r="43801" hidden="1"/>
    <row r="43802" hidden="1"/>
    <row r="43803" hidden="1"/>
    <row r="43804" hidden="1"/>
    <row r="43805" hidden="1"/>
    <row r="43806" hidden="1"/>
    <row r="43807" hidden="1"/>
    <row r="43808" hidden="1"/>
    <row r="43809" hidden="1"/>
    <row r="43810" hidden="1"/>
    <row r="43811" hidden="1"/>
    <row r="43812" hidden="1"/>
    <row r="43813" hidden="1"/>
    <row r="43814" hidden="1"/>
    <row r="43815" hidden="1"/>
    <row r="43816" hidden="1"/>
    <row r="43817" hidden="1"/>
    <row r="43818" hidden="1"/>
    <row r="43819" hidden="1"/>
    <row r="43820" hidden="1"/>
    <row r="43821" hidden="1"/>
    <row r="43822" hidden="1"/>
    <row r="43823" hidden="1"/>
    <row r="43824" hidden="1"/>
    <row r="43825" hidden="1"/>
    <row r="43826" hidden="1"/>
    <row r="43827" hidden="1"/>
    <row r="43828" hidden="1"/>
    <row r="43829" hidden="1"/>
    <row r="43830" hidden="1"/>
    <row r="43831" hidden="1"/>
    <row r="43832" hidden="1"/>
    <row r="43833" hidden="1"/>
    <row r="43834" hidden="1"/>
    <row r="43835" hidden="1"/>
    <row r="43836" hidden="1"/>
    <row r="43837" hidden="1"/>
    <row r="43838" hidden="1"/>
    <row r="43839" hidden="1"/>
    <row r="43840" hidden="1"/>
    <row r="43841" hidden="1"/>
    <row r="43842" hidden="1"/>
    <row r="43843" hidden="1"/>
    <row r="43844" hidden="1"/>
    <row r="43845" hidden="1"/>
    <row r="43846" hidden="1"/>
    <row r="43847" hidden="1"/>
    <row r="43848" hidden="1"/>
    <row r="43849" hidden="1"/>
    <row r="43850" hidden="1"/>
    <row r="43851" hidden="1"/>
    <row r="43852" hidden="1"/>
    <row r="43853" hidden="1"/>
    <row r="43854" hidden="1"/>
    <row r="43855" hidden="1"/>
    <row r="43856" hidden="1"/>
    <row r="43857" hidden="1"/>
    <row r="43858" hidden="1"/>
    <row r="43859" hidden="1"/>
    <row r="43860" hidden="1"/>
    <row r="43861" hidden="1"/>
    <row r="43862" hidden="1"/>
    <row r="43863" hidden="1"/>
    <row r="43864" hidden="1"/>
    <row r="43865" hidden="1"/>
    <row r="43866" hidden="1"/>
    <row r="43867" hidden="1"/>
    <row r="43868" hidden="1"/>
    <row r="43869" hidden="1"/>
    <row r="43870" hidden="1"/>
    <row r="43871" hidden="1"/>
    <row r="43872" hidden="1"/>
    <row r="43873" hidden="1"/>
    <row r="43874" hidden="1"/>
    <row r="43875" hidden="1"/>
    <row r="43876" hidden="1"/>
    <row r="43877" hidden="1"/>
    <row r="43878" hidden="1"/>
    <row r="43879" hidden="1"/>
    <row r="43880" hidden="1"/>
    <row r="43881" hidden="1"/>
    <row r="43882" hidden="1"/>
    <row r="43883" hidden="1"/>
    <row r="43884" hidden="1"/>
    <row r="43885" hidden="1"/>
    <row r="43886" hidden="1"/>
    <row r="43887" hidden="1"/>
    <row r="43888" hidden="1"/>
    <row r="43889" hidden="1"/>
    <row r="43890" hidden="1"/>
    <row r="43891" hidden="1"/>
    <row r="43892" hidden="1"/>
    <row r="43893" hidden="1"/>
    <row r="43894" hidden="1"/>
    <row r="43895" hidden="1"/>
    <row r="43896" hidden="1"/>
    <row r="43897" hidden="1"/>
    <row r="43898" hidden="1"/>
    <row r="43899" hidden="1"/>
    <row r="43900" hidden="1"/>
    <row r="43901" hidden="1"/>
    <row r="43902" hidden="1"/>
    <row r="43903" hidden="1"/>
    <row r="43904" hidden="1"/>
    <row r="43905" hidden="1"/>
    <row r="43906" hidden="1"/>
    <row r="43907" hidden="1"/>
    <row r="43908" hidden="1"/>
    <row r="43909" hidden="1"/>
    <row r="43910" hidden="1"/>
    <row r="43911" hidden="1"/>
    <row r="43912" hidden="1"/>
    <row r="43913" hidden="1"/>
    <row r="43914" hidden="1"/>
    <row r="43915" hidden="1"/>
    <row r="43916" hidden="1"/>
    <row r="43917" hidden="1"/>
    <row r="43918" hidden="1"/>
    <row r="43919" hidden="1"/>
    <row r="43920" hidden="1"/>
    <row r="43921" hidden="1"/>
    <row r="43922" hidden="1"/>
    <row r="43923" hidden="1"/>
    <row r="43924" hidden="1"/>
    <row r="43925" hidden="1"/>
    <row r="43926" hidden="1"/>
    <row r="43927" hidden="1"/>
    <row r="43928" hidden="1"/>
    <row r="43929" hidden="1"/>
    <row r="43930" hidden="1"/>
    <row r="43931" hidden="1"/>
    <row r="43932" hidden="1"/>
    <row r="43933" hidden="1"/>
    <row r="43934" hidden="1"/>
    <row r="43935" hidden="1"/>
    <row r="43936" hidden="1"/>
    <row r="43937" hidden="1"/>
    <row r="43938" hidden="1"/>
    <row r="43939" hidden="1"/>
    <row r="43940" hidden="1"/>
    <row r="43941" hidden="1"/>
    <row r="43942" hidden="1"/>
    <row r="43943" hidden="1"/>
    <row r="43944" hidden="1"/>
    <row r="43945" hidden="1"/>
    <row r="43946" hidden="1"/>
    <row r="43947" hidden="1"/>
    <row r="43948" hidden="1"/>
    <row r="43949" hidden="1"/>
    <row r="43950" hidden="1"/>
    <row r="43951" hidden="1"/>
    <row r="43952" hidden="1"/>
    <row r="43953" hidden="1"/>
    <row r="43954" hidden="1"/>
    <row r="43955" hidden="1"/>
    <row r="43956" hidden="1"/>
    <row r="43957" hidden="1"/>
    <row r="43958" hidden="1"/>
    <row r="43959" hidden="1"/>
    <row r="43960" hidden="1"/>
    <row r="43961" hidden="1"/>
    <row r="43962" hidden="1"/>
    <row r="43963" hidden="1"/>
    <row r="43964" hidden="1"/>
    <row r="43965" hidden="1"/>
    <row r="43966" hidden="1"/>
    <row r="43967" hidden="1"/>
    <row r="43968" hidden="1"/>
    <row r="43969" hidden="1"/>
    <row r="43970" hidden="1"/>
    <row r="43971" hidden="1"/>
    <row r="43972" hidden="1"/>
    <row r="43973" hidden="1"/>
    <row r="43974" hidden="1"/>
    <row r="43975" hidden="1"/>
    <row r="43976" hidden="1"/>
    <row r="43977" hidden="1"/>
    <row r="43978" hidden="1"/>
    <row r="43979" hidden="1"/>
    <row r="43980" hidden="1"/>
    <row r="43981" hidden="1"/>
    <row r="43982" hidden="1"/>
    <row r="43983" hidden="1"/>
    <row r="43984" hidden="1"/>
    <row r="43985" hidden="1"/>
    <row r="43986" hidden="1"/>
    <row r="43987" hidden="1"/>
    <row r="43988" hidden="1"/>
    <row r="43989" hidden="1"/>
    <row r="43990" hidden="1"/>
    <row r="43991" hidden="1"/>
    <row r="43992" hidden="1"/>
    <row r="43993" hidden="1"/>
    <row r="43994" hidden="1"/>
    <row r="43995" hidden="1"/>
    <row r="43996" hidden="1"/>
    <row r="43997" hidden="1"/>
    <row r="43998" hidden="1"/>
    <row r="43999" hidden="1"/>
    <row r="44000" hidden="1"/>
    <row r="44001" hidden="1"/>
    <row r="44002" hidden="1"/>
    <row r="44003" hidden="1"/>
    <row r="44004" hidden="1"/>
    <row r="44005" hidden="1"/>
    <row r="44006" hidden="1"/>
    <row r="44007" hidden="1"/>
    <row r="44008" hidden="1"/>
    <row r="44009" hidden="1"/>
    <row r="44010" hidden="1"/>
    <row r="44011" hidden="1"/>
    <row r="44012" hidden="1"/>
    <row r="44013" hidden="1"/>
    <row r="44014" hidden="1"/>
    <row r="44015" hidden="1"/>
    <row r="44016" hidden="1"/>
    <row r="44017" hidden="1"/>
    <row r="44018" hidden="1"/>
    <row r="44019" hidden="1"/>
    <row r="44020" hidden="1"/>
    <row r="44021" hidden="1"/>
    <row r="44022" hidden="1"/>
    <row r="44023" hidden="1"/>
    <row r="44024" hidden="1"/>
    <row r="44025" hidden="1"/>
    <row r="44026" hidden="1"/>
    <row r="44027" hidden="1"/>
    <row r="44028" hidden="1"/>
    <row r="44029" hidden="1"/>
    <row r="44030" hidden="1"/>
    <row r="44031" hidden="1"/>
    <row r="44032" hidden="1"/>
    <row r="44033" hidden="1"/>
    <row r="44034" hidden="1"/>
    <row r="44035" hidden="1"/>
    <row r="44036" hidden="1"/>
    <row r="44037" hidden="1"/>
    <row r="44038" hidden="1"/>
    <row r="44039" hidden="1"/>
    <row r="44040" hidden="1"/>
    <row r="44041" hidden="1"/>
    <row r="44042" hidden="1"/>
    <row r="44043" hidden="1"/>
    <row r="44044" hidden="1"/>
    <row r="44045" hidden="1"/>
    <row r="44046" hidden="1"/>
    <row r="44047" hidden="1"/>
    <row r="44048" hidden="1"/>
    <row r="44049" hidden="1"/>
    <row r="44050" hidden="1"/>
    <row r="44051" hidden="1"/>
    <row r="44052" hidden="1"/>
    <row r="44053" hidden="1"/>
    <row r="44054" hidden="1"/>
    <row r="44055" hidden="1"/>
    <row r="44056" hidden="1"/>
    <row r="44057" hidden="1"/>
    <row r="44058" hidden="1"/>
    <row r="44059" hidden="1"/>
    <row r="44060" hidden="1"/>
    <row r="44061" hidden="1"/>
    <row r="44062" hidden="1"/>
    <row r="44063" hidden="1"/>
    <row r="44064" hidden="1"/>
    <row r="44065" hidden="1"/>
    <row r="44066" hidden="1"/>
    <row r="44067" hidden="1"/>
    <row r="44068" hidden="1"/>
    <row r="44069" hidden="1"/>
    <row r="44070" hidden="1"/>
    <row r="44071" hidden="1"/>
    <row r="44072" hidden="1"/>
    <row r="44073" hidden="1"/>
    <row r="44074" hidden="1"/>
    <row r="44075" hidden="1"/>
    <row r="44076" hidden="1"/>
    <row r="44077" hidden="1"/>
    <row r="44078" hidden="1"/>
    <row r="44079" hidden="1"/>
    <row r="44080" hidden="1"/>
    <row r="44081" hidden="1"/>
    <row r="44082" hidden="1"/>
    <row r="44083" hidden="1"/>
    <row r="44084" hidden="1"/>
    <row r="44085" hidden="1"/>
    <row r="44086" hidden="1"/>
    <row r="44087" hidden="1"/>
    <row r="44088" hidden="1"/>
    <row r="44089" hidden="1"/>
    <row r="44090" hidden="1"/>
    <row r="44091" hidden="1"/>
    <row r="44092" hidden="1"/>
    <row r="44093" hidden="1"/>
    <row r="44094" hidden="1"/>
    <row r="44095" hidden="1"/>
    <row r="44096" hidden="1"/>
    <row r="44097" hidden="1"/>
    <row r="44098" hidden="1"/>
    <row r="44099" hidden="1"/>
    <row r="44100" hidden="1"/>
    <row r="44101" hidden="1"/>
    <row r="44102" hidden="1"/>
    <row r="44103" hidden="1"/>
    <row r="44104" hidden="1"/>
    <row r="44105" hidden="1"/>
    <row r="44106" hidden="1"/>
    <row r="44107" hidden="1"/>
    <row r="44108" hidden="1"/>
    <row r="44109" hidden="1"/>
    <row r="44110" hidden="1"/>
    <row r="44111" hidden="1"/>
    <row r="44112" hidden="1"/>
    <row r="44113" hidden="1"/>
    <row r="44114" hidden="1"/>
    <row r="44115" hidden="1"/>
    <row r="44116" hidden="1"/>
    <row r="44117" hidden="1"/>
    <row r="44118" hidden="1"/>
    <row r="44119" hidden="1"/>
    <row r="44120" hidden="1"/>
    <row r="44121" hidden="1"/>
    <row r="44122" hidden="1"/>
    <row r="44123" hidden="1"/>
    <row r="44124" hidden="1"/>
    <row r="44125" hidden="1"/>
    <row r="44126" hidden="1"/>
    <row r="44127" hidden="1"/>
    <row r="44128" hidden="1"/>
    <row r="44129" hidden="1"/>
    <row r="44130" hidden="1"/>
    <row r="44131" hidden="1"/>
    <row r="44132" hidden="1"/>
    <row r="44133" hidden="1"/>
    <row r="44134" hidden="1"/>
    <row r="44135" hidden="1"/>
    <row r="44136" hidden="1"/>
    <row r="44137" hidden="1"/>
    <row r="44138" hidden="1"/>
    <row r="44139" hidden="1"/>
    <row r="44140" hidden="1"/>
    <row r="44141" hidden="1"/>
    <row r="44142" hidden="1"/>
    <row r="44143" hidden="1"/>
    <row r="44144" hidden="1"/>
    <row r="44145" hidden="1"/>
    <row r="44146" hidden="1"/>
    <row r="44147" hidden="1"/>
    <row r="44148" hidden="1"/>
    <row r="44149" hidden="1"/>
    <row r="44150" hidden="1"/>
    <row r="44151" hidden="1"/>
    <row r="44152" hidden="1"/>
    <row r="44153" hidden="1"/>
    <row r="44154" hidden="1"/>
    <row r="44155" hidden="1"/>
    <row r="44156" hidden="1"/>
    <row r="44157" hidden="1"/>
    <row r="44158" hidden="1"/>
    <row r="44159" hidden="1"/>
    <row r="44160" hidden="1"/>
    <row r="44161" hidden="1"/>
    <row r="44162" hidden="1"/>
    <row r="44163" hidden="1"/>
    <row r="44164" hidden="1"/>
    <row r="44165" hidden="1"/>
    <row r="44166" hidden="1"/>
    <row r="44167" hidden="1"/>
    <row r="44168" hidden="1"/>
    <row r="44169" hidden="1"/>
    <row r="44170" hidden="1"/>
    <row r="44171" hidden="1"/>
    <row r="44172" hidden="1"/>
    <row r="44173" hidden="1"/>
    <row r="44174" hidden="1"/>
    <row r="44175" hidden="1"/>
    <row r="44176" hidden="1"/>
    <row r="44177" hidden="1"/>
    <row r="44178" hidden="1"/>
    <row r="44179" hidden="1"/>
    <row r="44180" hidden="1"/>
    <row r="44181" hidden="1"/>
    <row r="44182" hidden="1"/>
    <row r="44183" hidden="1"/>
    <row r="44184" hidden="1"/>
    <row r="44185" hidden="1"/>
    <row r="44186" hidden="1"/>
    <row r="44187" hidden="1"/>
    <row r="44188" hidden="1"/>
    <row r="44189" hidden="1"/>
    <row r="44190" hidden="1"/>
    <row r="44191" hidden="1"/>
    <row r="44192" hidden="1"/>
    <row r="44193" hidden="1"/>
    <row r="44194" hidden="1"/>
    <row r="44195" hidden="1"/>
    <row r="44196" hidden="1"/>
    <row r="44197" hidden="1"/>
    <row r="44198" hidden="1"/>
    <row r="44199" hidden="1"/>
    <row r="44200" hidden="1"/>
    <row r="44201" hidden="1"/>
    <row r="44202" hidden="1"/>
    <row r="44203" hidden="1"/>
    <row r="44204" hidden="1"/>
    <row r="44205" hidden="1"/>
    <row r="44206" hidden="1"/>
    <row r="44207" hidden="1"/>
    <row r="44208" hidden="1"/>
    <row r="44209" hidden="1"/>
    <row r="44210" hidden="1"/>
    <row r="44211" hidden="1"/>
    <row r="44212" hidden="1"/>
    <row r="44213" hidden="1"/>
    <row r="44214" hidden="1"/>
    <row r="44215" hidden="1"/>
    <row r="44216" hidden="1"/>
    <row r="44217" hidden="1"/>
    <row r="44218" hidden="1"/>
    <row r="44219" hidden="1"/>
    <row r="44220" hidden="1"/>
    <row r="44221" hidden="1"/>
    <row r="44222" hidden="1"/>
    <row r="44223" hidden="1"/>
    <row r="44224" hidden="1"/>
    <row r="44225" hidden="1"/>
    <row r="44226" hidden="1"/>
    <row r="44227" hidden="1"/>
    <row r="44228" hidden="1"/>
    <row r="44229" hidden="1"/>
    <row r="44230" hidden="1"/>
    <row r="44231" hidden="1"/>
    <row r="44232" hidden="1"/>
    <row r="44233" hidden="1"/>
    <row r="44234" hidden="1"/>
    <row r="44235" hidden="1"/>
    <row r="44236" hidden="1"/>
    <row r="44237" hidden="1"/>
    <row r="44238" hidden="1"/>
    <row r="44239" hidden="1"/>
    <row r="44240" hidden="1"/>
    <row r="44241" hidden="1"/>
    <row r="44242" hidden="1"/>
    <row r="44243" hidden="1"/>
    <row r="44244" hidden="1"/>
    <row r="44245" hidden="1"/>
    <row r="44246" hidden="1"/>
    <row r="44247" hidden="1"/>
    <row r="44248" hidden="1"/>
    <row r="44249" hidden="1"/>
    <row r="44250" hidden="1"/>
    <row r="44251" hidden="1"/>
    <row r="44252" hidden="1"/>
    <row r="44253" hidden="1"/>
    <row r="44254" hidden="1"/>
    <row r="44255" hidden="1"/>
    <row r="44256" hidden="1"/>
    <row r="44257" hidden="1"/>
    <row r="44258" hidden="1"/>
    <row r="44259" hidden="1"/>
    <row r="44260" hidden="1"/>
    <row r="44261" hidden="1"/>
    <row r="44262" hidden="1"/>
    <row r="44263" hidden="1"/>
    <row r="44264" hidden="1"/>
    <row r="44265" hidden="1"/>
    <row r="44266" hidden="1"/>
    <row r="44267" hidden="1"/>
    <row r="44268" hidden="1"/>
    <row r="44269" hidden="1"/>
    <row r="44270" hidden="1"/>
    <row r="44271" hidden="1"/>
    <row r="44272" hidden="1"/>
    <row r="44273" hidden="1"/>
    <row r="44274" hidden="1"/>
    <row r="44275" hidden="1"/>
    <row r="44276" hidden="1"/>
    <row r="44277" hidden="1"/>
    <row r="44278" hidden="1"/>
    <row r="44279" hidden="1"/>
    <row r="44280" hidden="1"/>
    <row r="44281" hidden="1"/>
    <row r="44282" hidden="1"/>
    <row r="44283" hidden="1"/>
    <row r="44284" hidden="1"/>
    <row r="44285" hidden="1"/>
    <row r="44286" hidden="1"/>
    <row r="44287" hidden="1"/>
    <row r="44288" hidden="1"/>
    <row r="44289" hidden="1"/>
    <row r="44290" hidden="1"/>
    <row r="44291" hidden="1"/>
    <row r="44292" hidden="1"/>
    <row r="44293" hidden="1"/>
    <row r="44294" hidden="1"/>
    <row r="44295" hidden="1"/>
    <row r="44296" hidden="1"/>
    <row r="44297" hidden="1"/>
    <row r="44298" hidden="1"/>
    <row r="44299" hidden="1"/>
    <row r="44300" hidden="1"/>
    <row r="44301" hidden="1"/>
    <row r="44302" hidden="1"/>
    <row r="44303" hidden="1"/>
    <row r="44304" hidden="1"/>
    <row r="44305" hidden="1"/>
    <row r="44306" hidden="1"/>
    <row r="44307" hidden="1"/>
    <row r="44308" hidden="1"/>
    <row r="44309" hidden="1"/>
    <row r="44310" hidden="1"/>
    <row r="44311" hidden="1"/>
    <row r="44312" hidden="1"/>
    <row r="44313" hidden="1"/>
    <row r="44314" hidden="1"/>
    <row r="44315" hidden="1"/>
    <row r="44316" hidden="1"/>
    <row r="44317" hidden="1"/>
    <row r="44318" hidden="1"/>
    <row r="44319" hidden="1"/>
    <row r="44320" hidden="1"/>
    <row r="44321" hidden="1"/>
    <row r="44322" hidden="1"/>
    <row r="44323" hidden="1"/>
    <row r="44324" hidden="1"/>
    <row r="44325" hidden="1"/>
    <row r="44326" hidden="1"/>
    <row r="44327" hidden="1"/>
    <row r="44328" hidden="1"/>
    <row r="44329" hidden="1"/>
    <row r="44330" hidden="1"/>
    <row r="44331" hidden="1"/>
    <row r="44332" hidden="1"/>
    <row r="44333" hidden="1"/>
    <row r="44334" hidden="1"/>
    <row r="44335" hidden="1"/>
    <row r="44336" hidden="1"/>
    <row r="44337" hidden="1"/>
    <row r="44338" hidden="1"/>
    <row r="44339" hidden="1"/>
    <row r="44340" hidden="1"/>
    <row r="44341" hidden="1"/>
    <row r="44342" hidden="1"/>
    <row r="44343" hidden="1"/>
    <row r="44344" hidden="1"/>
    <row r="44345" hidden="1"/>
    <row r="44346" hidden="1"/>
    <row r="44347" hidden="1"/>
    <row r="44348" hidden="1"/>
    <row r="44349" hidden="1"/>
    <row r="44350" hidden="1"/>
    <row r="44351" hidden="1"/>
    <row r="44352" hidden="1"/>
    <row r="44353" hidden="1"/>
    <row r="44354" hidden="1"/>
    <row r="44355" hidden="1"/>
    <row r="44356" hidden="1"/>
    <row r="44357" hidden="1"/>
    <row r="44358" hidden="1"/>
    <row r="44359" hidden="1"/>
    <row r="44360" hidden="1"/>
    <row r="44361" hidden="1"/>
    <row r="44362" hidden="1"/>
    <row r="44363" hidden="1"/>
    <row r="44364" hidden="1"/>
    <row r="44365" hidden="1"/>
    <row r="44366" hidden="1"/>
    <row r="44367" hidden="1"/>
    <row r="44368" hidden="1"/>
    <row r="44369" hidden="1"/>
    <row r="44370" hidden="1"/>
    <row r="44371" hidden="1"/>
    <row r="44372" hidden="1"/>
    <row r="44373" hidden="1"/>
    <row r="44374" hidden="1"/>
    <row r="44375" hidden="1"/>
    <row r="44376" hidden="1"/>
    <row r="44377" hidden="1"/>
    <row r="44378" hidden="1"/>
    <row r="44379" hidden="1"/>
    <row r="44380" hidden="1"/>
    <row r="44381" hidden="1"/>
    <row r="44382" hidden="1"/>
    <row r="44383" hidden="1"/>
    <row r="44384" hidden="1"/>
    <row r="44385" hidden="1"/>
    <row r="44386" hidden="1"/>
    <row r="44387" hidden="1"/>
    <row r="44388" hidden="1"/>
    <row r="44389" hidden="1"/>
    <row r="44390" hidden="1"/>
    <row r="44391" hidden="1"/>
    <row r="44392" hidden="1"/>
    <row r="44393" hidden="1"/>
    <row r="44394" hidden="1"/>
    <row r="44395" hidden="1"/>
    <row r="44396" hidden="1"/>
    <row r="44397" hidden="1"/>
    <row r="44398" hidden="1"/>
    <row r="44399" hidden="1"/>
    <row r="44400" hidden="1"/>
    <row r="44401" hidden="1"/>
    <row r="44402" hidden="1"/>
    <row r="44403" hidden="1"/>
    <row r="44404" hidden="1"/>
    <row r="44405" hidden="1"/>
    <row r="44406" hidden="1"/>
    <row r="44407" hidden="1"/>
    <row r="44408" hidden="1"/>
    <row r="44409" hidden="1"/>
    <row r="44410" hidden="1"/>
    <row r="44411" hidden="1"/>
    <row r="44412" hidden="1"/>
    <row r="44413" hidden="1"/>
    <row r="44414" hidden="1"/>
    <row r="44415" hidden="1"/>
    <row r="44416" hidden="1"/>
    <row r="44417" hidden="1"/>
    <row r="44418" hidden="1"/>
    <row r="44419" hidden="1"/>
    <row r="44420" hidden="1"/>
    <row r="44421" hidden="1"/>
    <row r="44422" hidden="1"/>
    <row r="44423" hidden="1"/>
    <row r="44424" hidden="1"/>
    <row r="44425" hidden="1"/>
    <row r="44426" hidden="1"/>
    <row r="44427" hidden="1"/>
    <row r="44428" hidden="1"/>
    <row r="44429" hidden="1"/>
    <row r="44430" hidden="1"/>
    <row r="44431" hidden="1"/>
    <row r="44432" hidden="1"/>
    <row r="44433" hidden="1"/>
    <row r="44434" hidden="1"/>
    <row r="44435" hidden="1"/>
    <row r="44436" hidden="1"/>
    <row r="44437" hidden="1"/>
    <row r="44438" hidden="1"/>
    <row r="44439" hidden="1"/>
    <row r="44440" hidden="1"/>
    <row r="44441" hidden="1"/>
    <row r="44442" hidden="1"/>
    <row r="44443" hidden="1"/>
    <row r="44444" hidden="1"/>
    <row r="44445" hidden="1"/>
    <row r="44446" hidden="1"/>
    <row r="44447" hidden="1"/>
    <row r="44448" hidden="1"/>
    <row r="44449" hidden="1"/>
    <row r="44450" hidden="1"/>
    <row r="44451" hidden="1"/>
    <row r="44452" hidden="1"/>
    <row r="44453" hidden="1"/>
    <row r="44454" hidden="1"/>
    <row r="44455" hidden="1"/>
    <row r="44456" hidden="1"/>
    <row r="44457" hidden="1"/>
    <row r="44458" hidden="1"/>
    <row r="44459" hidden="1"/>
    <row r="44460" hidden="1"/>
    <row r="44461" hidden="1"/>
    <row r="44462" hidden="1"/>
    <row r="44463" hidden="1"/>
    <row r="44464" hidden="1"/>
    <row r="44465" hidden="1"/>
    <row r="44466" hidden="1"/>
    <row r="44467" hidden="1"/>
    <row r="44468" hidden="1"/>
    <row r="44469" hidden="1"/>
    <row r="44470" hidden="1"/>
    <row r="44471" hidden="1"/>
    <row r="44472" hidden="1"/>
    <row r="44473" hidden="1"/>
    <row r="44474" hidden="1"/>
    <row r="44475" hidden="1"/>
    <row r="44476" hidden="1"/>
    <row r="44477" hidden="1"/>
    <row r="44478" hidden="1"/>
    <row r="44479" hidden="1"/>
    <row r="44480" hidden="1"/>
    <row r="44481" hidden="1"/>
    <row r="44482" hidden="1"/>
    <row r="44483" hidden="1"/>
    <row r="44484" hidden="1"/>
    <row r="44485" hidden="1"/>
    <row r="44486" hidden="1"/>
    <row r="44487" hidden="1"/>
    <row r="44488" hidden="1"/>
    <row r="44489" hidden="1"/>
    <row r="44490" hidden="1"/>
    <row r="44491" hidden="1"/>
    <row r="44492" hidden="1"/>
    <row r="44493" hidden="1"/>
    <row r="44494" hidden="1"/>
    <row r="44495" hidden="1"/>
    <row r="44496" hidden="1"/>
    <row r="44497" hidden="1"/>
    <row r="44498" hidden="1"/>
    <row r="44499" hidden="1"/>
    <row r="44500" hidden="1"/>
    <row r="44501" hidden="1"/>
    <row r="44502" hidden="1"/>
    <row r="44503" hidden="1"/>
    <row r="44504" hidden="1"/>
    <row r="44505" hidden="1"/>
    <row r="44506" hidden="1"/>
    <row r="44507" hidden="1"/>
    <row r="44508" hidden="1"/>
    <row r="44509" hidden="1"/>
    <row r="44510" hidden="1"/>
    <row r="44511" hidden="1"/>
    <row r="44512" hidden="1"/>
    <row r="44513" hidden="1"/>
    <row r="44514" hidden="1"/>
    <row r="44515" hidden="1"/>
    <row r="44516" hidden="1"/>
    <row r="44517" hidden="1"/>
    <row r="44518" hidden="1"/>
    <row r="44519" hidden="1"/>
    <row r="44520" hidden="1"/>
    <row r="44521" hidden="1"/>
    <row r="44522" hidden="1"/>
    <row r="44523" hidden="1"/>
    <row r="44524" hidden="1"/>
    <row r="44525" hidden="1"/>
    <row r="44526" hidden="1"/>
    <row r="44527" hidden="1"/>
    <row r="44528" hidden="1"/>
    <row r="44529" hidden="1"/>
    <row r="44530" hidden="1"/>
    <row r="44531" hidden="1"/>
    <row r="44532" hidden="1"/>
    <row r="44533" hidden="1"/>
    <row r="44534" hidden="1"/>
    <row r="44535" hidden="1"/>
    <row r="44536" hidden="1"/>
    <row r="44537" hidden="1"/>
    <row r="44538" hidden="1"/>
    <row r="44539" hidden="1"/>
    <row r="44540" hidden="1"/>
    <row r="44541" hidden="1"/>
    <row r="44542" hidden="1"/>
    <row r="44543" hidden="1"/>
    <row r="44544" hidden="1"/>
    <row r="44545" hidden="1"/>
    <row r="44546" hidden="1"/>
    <row r="44547" hidden="1"/>
    <row r="44548" hidden="1"/>
    <row r="44549" hidden="1"/>
    <row r="44550" hidden="1"/>
    <row r="44551" hidden="1"/>
    <row r="44552" hidden="1"/>
    <row r="44553" hidden="1"/>
    <row r="44554" hidden="1"/>
    <row r="44555" hidden="1"/>
    <row r="44556" hidden="1"/>
    <row r="44557" hidden="1"/>
    <row r="44558" hidden="1"/>
    <row r="44559" hidden="1"/>
    <row r="44560" hidden="1"/>
    <row r="44561" hidden="1"/>
    <row r="44562" hidden="1"/>
    <row r="44563" hidden="1"/>
    <row r="44564" hidden="1"/>
    <row r="44565" hidden="1"/>
    <row r="44566" hidden="1"/>
    <row r="44567" hidden="1"/>
    <row r="44568" hidden="1"/>
    <row r="44569" hidden="1"/>
    <row r="44570" hidden="1"/>
    <row r="44571" hidden="1"/>
    <row r="44572" hidden="1"/>
    <row r="44573" hidden="1"/>
    <row r="44574" hidden="1"/>
    <row r="44575" hidden="1"/>
    <row r="44576" hidden="1"/>
    <row r="44577" hidden="1"/>
    <row r="44578" hidden="1"/>
    <row r="44579" hidden="1"/>
    <row r="44580" hidden="1"/>
    <row r="44581" hidden="1"/>
    <row r="44582" hidden="1"/>
    <row r="44583" hidden="1"/>
    <row r="44584" hidden="1"/>
    <row r="44585" hidden="1"/>
    <row r="44586" hidden="1"/>
    <row r="44587" hidden="1"/>
    <row r="44588" hidden="1"/>
    <row r="44589" hidden="1"/>
    <row r="44590" hidden="1"/>
    <row r="44591" hidden="1"/>
    <row r="44592" hidden="1"/>
    <row r="44593" hidden="1"/>
    <row r="44594" hidden="1"/>
    <row r="44595" hidden="1"/>
    <row r="44596" hidden="1"/>
    <row r="44597" hidden="1"/>
    <row r="44598" hidden="1"/>
    <row r="44599" hidden="1"/>
    <row r="44600" hidden="1"/>
    <row r="44601" hidden="1"/>
    <row r="44602" hidden="1"/>
    <row r="44603" hidden="1"/>
    <row r="44604" hidden="1"/>
    <row r="44605" hidden="1"/>
    <row r="44606" hidden="1"/>
    <row r="44607" hidden="1"/>
    <row r="44608" hidden="1"/>
    <row r="44609" hidden="1"/>
    <row r="44610" hidden="1"/>
    <row r="44611" hidden="1"/>
    <row r="44612" hidden="1"/>
    <row r="44613" hidden="1"/>
    <row r="44614" hidden="1"/>
    <row r="44615" hidden="1"/>
    <row r="44616" hidden="1"/>
    <row r="44617" hidden="1"/>
    <row r="44618" hidden="1"/>
    <row r="44619" hidden="1"/>
    <row r="44620" hidden="1"/>
    <row r="44621" hidden="1"/>
    <row r="44622" hidden="1"/>
    <row r="44623" hidden="1"/>
    <row r="44624" hidden="1"/>
    <row r="44625" hidden="1"/>
    <row r="44626" hidden="1"/>
    <row r="44627" hidden="1"/>
    <row r="44628" hidden="1"/>
    <row r="44629" hidden="1"/>
    <row r="44630" hidden="1"/>
    <row r="44631" hidden="1"/>
    <row r="44632" hidden="1"/>
    <row r="44633" hidden="1"/>
    <row r="44634" hidden="1"/>
    <row r="44635" hidden="1"/>
    <row r="44636" hidden="1"/>
    <row r="44637" hidden="1"/>
    <row r="44638" hidden="1"/>
    <row r="44639" hidden="1"/>
    <row r="44640" hidden="1"/>
    <row r="44641" hidden="1"/>
    <row r="44642" hidden="1"/>
    <row r="44643" hidden="1"/>
    <row r="44644" hidden="1"/>
    <row r="44645" hidden="1"/>
    <row r="44646" hidden="1"/>
    <row r="44647" hidden="1"/>
    <row r="44648" hidden="1"/>
    <row r="44649" hidden="1"/>
    <row r="44650" hidden="1"/>
    <row r="44651" hidden="1"/>
    <row r="44652" hidden="1"/>
    <row r="44653" hidden="1"/>
    <row r="44654" hidden="1"/>
    <row r="44655" hidden="1"/>
    <row r="44656" hidden="1"/>
    <row r="44657" hidden="1"/>
    <row r="44658" hidden="1"/>
    <row r="44659" hidden="1"/>
    <row r="44660" hidden="1"/>
    <row r="44661" hidden="1"/>
    <row r="44662" hidden="1"/>
    <row r="44663" hidden="1"/>
    <row r="44664" hidden="1"/>
    <row r="44665" hidden="1"/>
    <row r="44666" hidden="1"/>
    <row r="44667" hidden="1"/>
    <row r="44668" hidden="1"/>
    <row r="44669" hidden="1"/>
    <row r="44670" hidden="1"/>
    <row r="44671" hidden="1"/>
    <row r="44672" hidden="1"/>
    <row r="44673" hidden="1"/>
    <row r="44674" hidden="1"/>
    <row r="44675" hidden="1"/>
    <row r="44676" hidden="1"/>
    <row r="44677" hidden="1"/>
    <row r="44678" hidden="1"/>
    <row r="44679" hidden="1"/>
    <row r="44680" hidden="1"/>
    <row r="44681" hidden="1"/>
    <row r="44682" hidden="1"/>
    <row r="44683" hidden="1"/>
    <row r="44684" hidden="1"/>
    <row r="44685" hidden="1"/>
    <row r="44686" hidden="1"/>
    <row r="44687" hidden="1"/>
    <row r="44688" hidden="1"/>
    <row r="44689" hidden="1"/>
    <row r="44690" hidden="1"/>
    <row r="44691" hidden="1"/>
    <row r="44692" hidden="1"/>
    <row r="44693" hidden="1"/>
    <row r="44694" hidden="1"/>
    <row r="44695" hidden="1"/>
    <row r="44696" hidden="1"/>
    <row r="44697" hidden="1"/>
    <row r="44698" hidden="1"/>
    <row r="44699" hidden="1"/>
    <row r="44700" hidden="1"/>
    <row r="44701" hidden="1"/>
    <row r="44702" hidden="1"/>
    <row r="44703" hidden="1"/>
    <row r="44704" hidden="1"/>
    <row r="44705" hidden="1"/>
    <row r="44706" hidden="1"/>
    <row r="44707" hidden="1"/>
    <row r="44708" hidden="1"/>
    <row r="44709" hidden="1"/>
    <row r="44710" hidden="1"/>
    <row r="44711" hidden="1"/>
    <row r="44712" hidden="1"/>
    <row r="44713" hidden="1"/>
    <row r="44714" hidden="1"/>
    <row r="44715" hidden="1"/>
    <row r="44716" hidden="1"/>
    <row r="44717" hidden="1"/>
    <row r="44718" hidden="1"/>
    <row r="44719" hidden="1"/>
    <row r="44720" hidden="1"/>
    <row r="44721" hidden="1"/>
    <row r="44722" hidden="1"/>
    <row r="44723" hidden="1"/>
    <row r="44724" hidden="1"/>
    <row r="44725" hidden="1"/>
    <row r="44726" hidden="1"/>
    <row r="44727" hidden="1"/>
    <row r="44728" hidden="1"/>
    <row r="44729" hidden="1"/>
    <row r="44730" hidden="1"/>
    <row r="44731" hidden="1"/>
    <row r="44732" hidden="1"/>
    <row r="44733" hidden="1"/>
    <row r="44734" hidden="1"/>
    <row r="44735" hidden="1"/>
    <row r="44736" hidden="1"/>
    <row r="44737" hidden="1"/>
    <row r="44738" hidden="1"/>
    <row r="44739" hidden="1"/>
    <row r="44740" hidden="1"/>
    <row r="44741" hidden="1"/>
    <row r="44742" hidden="1"/>
    <row r="44743" hidden="1"/>
    <row r="44744" hidden="1"/>
    <row r="44745" hidden="1"/>
    <row r="44746" hidden="1"/>
    <row r="44747" hidden="1"/>
    <row r="44748" hidden="1"/>
    <row r="44749" hidden="1"/>
    <row r="44750" hidden="1"/>
    <row r="44751" hidden="1"/>
    <row r="44752" hidden="1"/>
    <row r="44753" hidden="1"/>
    <row r="44754" hidden="1"/>
    <row r="44755" hidden="1"/>
    <row r="44756" hidden="1"/>
    <row r="44757" hidden="1"/>
    <row r="44758" hidden="1"/>
    <row r="44759" hidden="1"/>
    <row r="44760" hidden="1"/>
    <row r="44761" hidden="1"/>
    <row r="44762" hidden="1"/>
    <row r="44763" hidden="1"/>
    <row r="44764" hidden="1"/>
    <row r="44765" hidden="1"/>
    <row r="44766" hidden="1"/>
    <row r="44767" hidden="1"/>
    <row r="44768" hidden="1"/>
    <row r="44769" hidden="1"/>
    <row r="44770" hidden="1"/>
    <row r="44771" hidden="1"/>
    <row r="44772" hidden="1"/>
    <row r="44773" hidden="1"/>
    <row r="44774" hidden="1"/>
    <row r="44775" hidden="1"/>
    <row r="44776" hidden="1"/>
    <row r="44777" hidden="1"/>
    <row r="44778" hidden="1"/>
    <row r="44779" hidden="1"/>
    <row r="44780" hidden="1"/>
    <row r="44781" hidden="1"/>
    <row r="44782" hidden="1"/>
    <row r="44783" hidden="1"/>
    <row r="44784" hidden="1"/>
    <row r="44785" hidden="1"/>
    <row r="44786" hidden="1"/>
    <row r="44787" hidden="1"/>
    <row r="44788" hidden="1"/>
    <row r="44789" hidden="1"/>
    <row r="44790" hidden="1"/>
    <row r="44791" hidden="1"/>
    <row r="44792" hidden="1"/>
    <row r="44793" hidden="1"/>
    <row r="44794" hidden="1"/>
    <row r="44795" hidden="1"/>
    <row r="44796" hidden="1"/>
    <row r="44797" hidden="1"/>
    <row r="44798" hidden="1"/>
    <row r="44799" hidden="1"/>
    <row r="44800" hidden="1"/>
    <row r="44801" hidden="1"/>
    <row r="44802" hidden="1"/>
    <row r="44803" hidden="1"/>
    <row r="44804" hidden="1"/>
    <row r="44805" hidden="1"/>
    <row r="44806" hidden="1"/>
    <row r="44807" hidden="1"/>
    <row r="44808" hidden="1"/>
    <row r="44809" hidden="1"/>
    <row r="44810" hidden="1"/>
    <row r="44811" hidden="1"/>
    <row r="44812" hidden="1"/>
    <row r="44813" hidden="1"/>
    <row r="44814" hidden="1"/>
    <row r="44815" hidden="1"/>
    <row r="44816" hidden="1"/>
    <row r="44817" hidden="1"/>
    <row r="44818" hidden="1"/>
    <row r="44819" hidden="1"/>
    <row r="44820" hidden="1"/>
    <row r="44821" hidden="1"/>
    <row r="44822" hidden="1"/>
    <row r="44823" hidden="1"/>
    <row r="44824" hidden="1"/>
    <row r="44825" hidden="1"/>
    <row r="44826" hidden="1"/>
    <row r="44827" hidden="1"/>
    <row r="44828" hidden="1"/>
    <row r="44829" hidden="1"/>
    <row r="44830" hidden="1"/>
    <row r="44831" hidden="1"/>
    <row r="44832" hidden="1"/>
    <row r="44833" hidden="1"/>
    <row r="44834" hidden="1"/>
    <row r="44835" hidden="1"/>
    <row r="44836" hidden="1"/>
    <row r="44837" hidden="1"/>
    <row r="44838" hidden="1"/>
    <row r="44839" hidden="1"/>
    <row r="44840" hidden="1"/>
    <row r="44841" hidden="1"/>
    <row r="44842" hidden="1"/>
    <row r="44843" hidden="1"/>
    <row r="44844" hidden="1"/>
    <row r="44845" hidden="1"/>
    <row r="44846" hidden="1"/>
    <row r="44847" hidden="1"/>
    <row r="44848" hidden="1"/>
    <row r="44849" hidden="1"/>
    <row r="44850" hidden="1"/>
    <row r="44851" hidden="1"/>
    <row r="44852" hidden="1"/>
    <row r="44853" hidden="1"/>
    <row r="44854" hidden="1"/>
    <row r="44855" hidden="1"/>
    <row r="44856" hidden="1"/>
    <row r="44857" hidden="1"/>
    <row r="44858" hidden="1"/>
    <row r="44859" hidden="1"/>
    <row r="44860" hidden="1"/>
    <row r="44861" hidden="1"/>
    <row r="44862" hidden="1"/>
    <row r="44863" hidden="1"/>
    <row r="44864" hidden="1"/>
    <row r="44865" hidden="1"/>
    <row r="44866" hidden="1"/>
    <row r="44867" hidden="1"/>
    <row r="44868" hidden="1"/>
    <row r="44869" hidden="1"/>
    <row r="44870" hidden="1"/>
    <row r="44871" hidden="1"/>
    <row r="44872" hidden="1"/>
    <row r="44873" hidden="1"/>
    <row r="44874" hidden="1"/>
    <row r="44875" hidden="1"/>
    <row r="44876" hidden="1"/>
    <row r="44877" hidden="1"/>
    <row r="44878" hidden="1"/>
    <row r="44879" hidden="1"/>
    <row r="44880" hidden="1"/>
    <row r="44881" hidden="1"/>
    <row r="44882" hidden="1"/>
    <row r="44883" hidden="1"/>
    <row r="44884" hidden="1"/>
    <row r="44885" hidden="1"/>
    <row r="44886" hidden="1"/>
    <row r="44887" hidden="1"/>
    <row r="44888" hidden="1"/>
    <row r="44889" hidden="1"/>
    <row r="44890" hidden="1"/>
    <row r="44891" hidden="1"/>
    <row r="44892" hidden="1"/>
    <row r="44893" hidden="1"/>
    <row r="44894" hidden="1"/>
    <row r="44895" hidden="1"/>
    <row r="44896" hidden="1"/>
    <row r="44897" hidden="1"/>
    <row r="44898" hidden="1"/>
    <row r="44899" hidden="1"/>
    <row r="44900" hidden="1"/>
    <row r="44901" hidden="1"/>
    <row r="44902" hidden="1"/>
    <row r="44903" hidden="1"/>
    <row r="44904" hidden="1"/>
    <row r="44905" hidden="1"/>
    <row r="44906" hidden="1"/>
    <row r="44907" hidden="1"/>
    <row r="44908" hidden="1"/>
    <row r="44909" hidden="1"/>
    <row r="44910" hidden="1"/>
    <row r="44911" hidden="1"/>
    <row r="44912" hidden="1"/>
    <row r="44913" hidden="1"/>
    <row r="44914" hidden="1"/>
    <row r="44915" hidden="1"/>
    <row r="44916" hidden="1"/>
    <row r="44917" hidden="1"/>
    <row r="44918" hidden="1"/>
    <row r="44919" hidden="1"/>
    <row r="44920" hidden="1"/>
    <row r="44921" hidden="1"/>
    <row r="44922" hidden="1"/>
    <row r="44923" hidden="1"/>
    <row r="44924" hidden="1"/>
    <row r="44925" hidden="1"/>
    <row r="44926" hidden="1"/>
    <row r="44927" hidden="1"/>
    <row r="44928" hidden="1"/>
    <row r="44929" hidden="1"/>
    <row r="44930" hidden="1"/>
    <row r="44931" hidden="1"/>
    <row r="44932" hidden="1"/>
    <row r="44933" hidden="1"/>
    <row r="44934" hidden="1"/>
    <row r="44935" hidden="1"/>
    <row r="44936" hidden="1"/>
    <row r="44937" hidden="1"/>
    <row r="44938" hidden="1"/>
    <row r="44939" hidden="1"/>
    <row r="44940" hidden="1"/>
    <row r="44941" hidden="1"/>
    <row r="44942" hidden="1"/>
    <row r="44943" hidden="1"/>
    <row r="44944" hidden="1"/>
    <row r="44945" hidden="1"/>
    <row r="44946" hidden="1"/>
    <row r="44947" hidden="1"/>
    <row r="44948" hidden="1"/>
    <row r="44949" hidden="1"/>
    <row r="44950" hidden="1"/>
    <row r="44951" hidden="1"/>
    <row r="44952" hidden="1"/>
    <row r="44953" hidden="1"/>
    <row r="44954" hidden="1"/>
    <row r="44955" hidden="1"/>
    <row r="44956" hidden="1"/>
    <row r="44957" hidden="1"/>
    <row r="44958" hidden="1"/>
    <row r="44959" hidden="1"/>
    <row r="44960" hidden="1"/>
    <row r="44961" hidden="1"/>
    <row r="44962" hidden="1"/>
    <row r="44963" hidden="1"/>
    <row r="44964" hidden="1"/>
    <row r="44965" hidden="1"/>
    <row r="44966" hidden="1"/>
    <row r="44967" hidden="1"/>
    <row r="44968" hidden="1"/>
    <row r="44969" hidden="1"/>
    <row r="44970" hidden="1"/>
    <row r="44971" hidden="1"/>
    <row r="44972" hidden="1"/>
    <row r="44973" hidden="1"/>
    <row r="44974" hidden="1"/>
    <row r="44975" hidden="1"/>
    <row r="44976" hidden="1"/>
    <row r="44977" hidden="1"/>
    <row r="44978" hidden="1"/>
    <row r="44979" hidden="1"/>
    <row r="44980" hidden="1"/>
    <row r="44981" hidden="1"/>
    <row r="44982" hidden="1"/>
    <row r="44983" hidden="1"/>
    <row r="44984" hidden="1"/>
    <row r="44985" hidden="1"/>
    <row r="44986" hidden="1"/>
    <row r="44987" hidden="1"/>
    <row r="44988" hidden="1"/>
    <row r="44989" hidden="1"/>
    <row r="44990" hidden="1"/>
    <row r="44991" hidden="1"/>
    <row r="44992" hidden="1"/>
    <row r="44993" hidden="1"/>
    <row r="44994" hidden="1"/>
    <row r="44995" hidden="1"/>
    <row r="44996" hidden="1"/>
    <row r="44997" hidden="1"/>
    <row r="44998" hidden="1"/>
    <row r="44999" hidden="1"/>
    <row r="45000" hidden="1"/>
    <row r="45001" hidden="1"/>
    <row r="45002" hidden="1"/>
    <row r="45003" hidden="1"/>
    <row r="45004" hidden="1"/>
    <row r="45005" hidden="1"/>
    <row r="45006" hidden="1"/>
    <row r="45007" hidden="1"/>
    <row r="45008" hidden="1"/>
    <row r="45009" hidden="1"/>
    <row r="45010" hidden="1"/>
    <row r="45011" hidden="1"/>
    <row r="45012" hidden="1"/>
    <row r="45013" hidden="1"/>
    <row r="45014" hidden="1"/>
    <row r="45015" hidden="1"/>
    <row r="45016" hidden="1"/>
    <row r="45017" hidden="1"/>
    <row r="45018" hidden="1"/>
    <row r="45019" hidden="1"/>
    <row r="45020" hidden="1"/>
    <row r="45021" hidden="1"/>
    <row r="45022" hidden="1"/>
    <row r="45023" hidden="1"/>
    <row r="45024" hidden="1"/>
    <row r="45025" hidden="1"/>
    <row r="45026" hidden="1"/>
    <row r="45027" hidden="1"/>
    <row r="45028" hidden="1"/>
    <row r="45029" hidden="1"/>
    <row r="45030" hidden="1"/>
    <row r="45031" hidden="1"/>
    <row r="45032" hidden="1"/>
    <row r="45033" hidden="1"/>
    <row r="45034" hidden="1"/>
    <row r="45035" hidden="1"/>
    <row r="45036" hidden="1"/>
    <row r="45037" hidden="1"/>
    <row r="45038" hidden="1"/>
    <row r="45039" hidden="1"/>
    <row r="45040" hidden="1"/>
    <row r="45041" hidden="1"/>
    <row r="45042" hidden="1"/>
    <row r="45043" hidden="1"/>
    <row r="45044" hidden="1"/>
    <row r="45045" hidden="1"/>
    <row r="45046" hidden="1"/>
    <row r="45047" hidden="1"/>
    <row r="45048" hidden="1"/>
    <row r="45049" hidden="1"/>
    <row r="45050" hidden="1"/>
    <row r="45051" hidden="1"/>
    <row r="45052" hidden="1"/>
    <row r="45053" hidden="1"/>
    <row r="45054" hidden="1"/>
    <row r="45055" hidden="1"/>
    <row r="45056" hidden="1"/>
    <row r="45057" hidden="1"/>
    <row r="45058" hidden="1"/>
    <row r="45059" hidden="1"/>
    <row r="45060" hidden="1"/>
    <row r="45061" hidden="1"/>
    <row r="45062" hidden="1"/>
    <row r="45063" hidden="1"/>
    <row r="45064" hidden="1"/>
    <row r="45065" hidden="1"/>
    <row r="45066" hidden="1"/>
    <row r="45067" hidden="1"/>
    <row r="45068" hidden="1"/>
    <row r="45069" hidden="1"/>
    <row r="45070" hidden="1"/>
    <row r="45071" hidden="1"/>
    <row r="45072" hidden="1"/>
    <row r="45073" hidden="1"/>
    <row r="45074" hidden="1"/>
    <row r="45075" hidden="1"/>
    <row r="45076" hidden="1"/>
    <row r="45077" hidden="1"/>
    <row r="45078" hidden="1"/>
    <row r="45079" hidden="1"/>
    <row r="45080" hidden="1"/>
    <row r="45081" hidden="1"/>
    <row r="45082" hidden="1"/>
    <row r="45083" hidden="1"/>
    <row r="45084" hidden="1"/>
    <row r="45085" hidden="1"/>
    <row r="45086" hidden="1"/>
    <row r="45087" hidden="1"/>
    <row r="45088" hidden="1"/>
    <row r="45089" hidden="1"/>
    <row r="45090" hidden="1"/>
    <row r="45091" hidden="1"/>
    <row r="45092" hidden="1"/>
    <row r="45093" hidden="1"/>
    <row r="45094" hidden="1"/>
    <row r="45095" hidden="1"/>
    <row r="45096" hidden="1"/>
    <row r="45097" hidden="1"/>
    <row r="45098" hidden="1"/>
    <row r="45099" hidden="1"/>
    <row r="45100" hidden="1"/>
    <row r="45101" hidden="1"/>
    <row r="45102" hidden="1"/>
    <row r="45103" hidden="1"/>
    <row r="45104" hidden="1"/>
    <row r="45105" hidden="1"/>
    <row r="45106" hidden="1"/>
    <row r="45107" hidden="1"/>
    <row r="45108" hidden="1"/>
    <row r="45109" hidden="1"/>
    <row r="45110" hidden="1"/>
    <row r="45111" hidden="1"/>
    <row r="45112" hidden="1"/>
    <row r="45113" hidden="1"/>
    <row r="45114" hidden="1"/>
    <row r="45115" hidden="1"/>
    <row r="45116" hidden="1"/>
    <row r="45117" hidden="1"/>
    <row r="45118" hidden="1"/>
    <row r="45119" hidden="1"/>
    <row r="45120" hidden="1"/>
    <row r="45121" hidden="1"/>
    <row r="45122" hidden="1"/>
    <row r="45123" hidden="1"/>
    <row r="45124" hidden="1"/>
    <row r="45125" hidden="1"/>
    <row r="45126" hidden="1"/>
    <row r="45127" hidden="1"/>
    <row r="45128" hidden="1"/>
    <row r="45129" hidden="1"/>
    <row r="45130" hidden="1"/>
    <row r="45131" hidden="1"/>
    <row r="45132" hidden="1"/>
    <row r="45133" hidden="1"/>
    <row r="45134" hidden="1"/>
    <row r="45135" hidden="1"/>
    <row r="45136" hidden="1"/>
    <row r="45137" hidden="1"/>
    <row r="45138" hidden="1"/>
    <row r="45139" hidden="1"/>
    <row r="45140" hidden="1"/>
    <row r="45141" hidden="1"/>
    <row r="45142" hidden="1"/>
    <row r="45143" hidden="1"/>
    <row r="45144" hidden="1"/>
    <row r="45145" hidden="1"/>
    <row r="45146" hidden="1"/>
    <row r="45147" hidden="1"/>
    <row r="45148" hidden="1"/>
    <row r="45149" hidden="1"/>
    <row r="45150" hidden="1"/>
    <row r="45151" hidden="1"/>
    <row r="45152" hidden="1"/>
    <row r="45153" hidden="1"/>
    <row r="45154" hidden="1"/>
    <row r="45155" hidden="1"/>
    <row r="45156" hidden="1"/>
    <row r="45157" hidden="1"/>
    <row r="45158" hidden="1"/>
    <row r="45159" hidden="1"/>
    <row r="45160" hidden="1"/>
    <row r="45161" hidden="1"/>
    <row r="45162" hidden="1"/>
    <row r="45163" hidden="1"/>
    <row r="45164" hidden="1"/>
    <row r="45165" hidden="1"/>
    <row r="45166" hidden="1"/>
    <row r="45167" hidden="1"/>
    <row r="45168" hidden="1"/>
    <row r="45169" hidden="1"/>
    <row r="45170" hidden="1"/>
    <row r="45171" hidden="1"/>
    <row r="45172" hidden="1"/>
    <row r="45173" hidden="1"/>
    <row r="45174" hidden="1"/>
    <row r="45175" hidden="1"/>
    <row r="45176" hidden="1"/>
    <row r="45177" hidden="1"/>
    <row r="45178" hidden="1"/>
    <row r="45179" hidden="1"/>
    <row r="45180" hidden="1"/>
    <row r="45181" hidden="1"/>
    <row r="45182" hidden="1"/>
    <row r="45183" hidden="1"/>
    <row r="45184" hidden="1"/>
    <row r="45185" hidden="1"/>
    <row r="45186" hidden="1"/>
    <row r="45187" hidden="1"/>
    <row r="45188" hidden="1"/>
    <row r="45189" hidden="1"/>
    <row r="45190" hidden="1"/>
    <row r="45191" hidden="1"/>
    <row r="45192" hidden="1"/>
    <row r="45193" hidden="1"/>
    <row r="45194" hidden="1"/>
    <row r="45195" hidden="1"/>
    <row r="45196" hidden="1"/>
    <row r="45197" hidden="1"/>
    <row r="45198" hidden="1"/>
    <row r="45199" hidden="1"/>
    <row r="45200" hidden="1"/>
    <row r="45201" hidden="1"/>
    <row r="45202" hidden="1"/>
    <row r="45203" hidden="1"/>
    <row r="45204" hidden="1"/>
    <row r="45205" hidden="1"/>
    <row r="45206" hidden="1"/>
    <row r="45207" hidden="1"/>
    <row r="45208" hidden="1"/>
    <row r="45209" hidden="1"/>
    <row r="45210" hidden="1"/>
    <row r="45211" hidden="1"/>
    <row r="45212" hidden="1"/>
    <row r="45213" hidden="1"/>
    <row r="45214" hidden="1"/>
    <row r="45215" hidden="1"/>
    <row r="45216" hidden="1"/>
    <row r="45217" hidden="1"/>
    <row r="45218" hidden="1"/>
    <row r="45219" hidden="1"/>
    <row r="45220" hidden="1"/>
    <row r="45221" hidden="1"/>
    <row r="45222" hidden="1"/>
    <row r="45223" hidden="1"/>
    <row r="45224" hidden="1"/>
    <row r="45225" hidden="1"/>
    <row r="45226" hidden="1"/>
    <row r="45227" hidden="1"/>
    <row r="45228" hidden="1"/>
    <row r="45229" hidden="1"/>
    <row r="45230" hidden="1"/>
    <row r="45231" hidden="1"/>
    <row r="45232" hidden="1"/>
    <row r="45233" hidden="1"/>
    <row r="45234" hidden="1"/>
    <row r="45235" hidden="1"/>
    <row r="45236" hidden="1"/>
    <row r="45237" hidden="1"/>
    <row r="45238" hidden="1"/>
    <row r="45239" hidden="1"/>
    <row r="45240" hidden="1"/>
    <row r="45241" hidden="1"/>
    <row r="45242" hidden="1"/>
    <row r="45243" hidden="1"/>
    <row r="45244" hidden="1"/>
    <row r="45245" hidden="1"/>
    <row r="45246" hidden="1"/>
    <row r="45247" hidden="1"/>
    <row r="45248" hidden="1"/>
    <row r="45249" hidden="1"/>
    <row r="45250" hidden="1"/>
    <row r="45251" hidden="1"/>
    <row r="45252" hidden="1"/>
    <row r="45253" hidden="1"/>
    <row r="45254" hidden="1"/>
    <row r="45255" hidden="1"/>
    <row r="45256" hidden="1"/>
    <row r="45257" hidden="1"/>
    <row r="45258" hidden="1"/>
    <row r="45259" hidden="1"/>
    <row r="45260" hidden="1"/>
    <row r="45261" hidden="1"/>
    <row r="45262" hidden="1"/>
    <row r="45263" hidden="1"/>
    <row r="45264" hidden="1"/>
    <row r="45265" hidden="1"/>
    <row r="45266" hidden="1"/>
    <row r="45267" hidden="1"/>
    <row r="45268" hidden="1"/>
    <row r="45269" hidden="1"/>
    <row r="45270" hidden="1"/>
    <row r="45271" hidden="1"/>
    <row r="45272" hidden="1"/>
    <row r="45273" hidden="1"/>
    <row r="45274" hidden="1"/>
    <row r="45275" hidden="1"/>
    <row r="45276" hidden="1"/>
    <row r="45277" hidden="1"/>
    <row r="45278" hidden="1"/>
    <row r="45279" hidden="1"/>
    <row r="45280" hidden="1"/>
    <row r="45281" hidden="1"/>
    <row r="45282" hidden="1"/>
    <row r="45283" hidden="1"/>
    <row r="45284" hidden="1"/>
    <row r="45285" hidden="1"/>
    <row r="45286" hidden="1"/>
    <row r="45287" hidden="1"/>
    <row r="45288" hidden="1"/>
    <row r="45289" hidden="1"/>
    <row r="45290" hidden="1"/>
    <row r="45291" hidden="1"/>
    <row r="45292" hidden="1"/>
    <row r="45293" hidden="1"/>
    <row r="45294" hidden="1"/>
    <row r="45295" hidden="1"/>
    <row r="45296" hidden="1"/>
    <row r="45297" hidden="1"/>
    <row r="45298" hidden="1"/>
    <row r="45299" hidden="1"/>
    <row r="45300" hidden="1"/>
    <row r="45301" hidden="1"/>
    <row r="45302" hidden="1"/>
    <row r="45303" hidden="1"/>
    <row r="45304" hidden="1"/>
    <row r="45305" hidden="1"/>
    <row r="45306" hidden="1"/>
    <row r="45307" hidden="1"/>
    <row r="45308" hidden="1"/>
    <row r="45309" hidden="1"/>
    <row r="45310" hidden="1"/>
    <row r="45311" hidden="1"/>
    <row r="45312" hidden="1"/>
    <row r="45313" hidden="1"/>
    <row r="45314" hidden="1"/>
    <row r="45315" hidden="1"/>
    <row r="45316" hidden="1"/>
    <row r="45317" hidden="1"/>
    <row r="45318" hidden="1"/>
    <row r="45319" hidden="1"/>
    <row r="45320" hidden="1"/>
    <row r="45321" hidden="1"/>
    <row r="45322" hidden="1"/>
    <row r="45323" hidden="1"/>
    <row r="45324" hidden="1"/>
    <row r="45325" hidden="1"/>
    <row r="45326" hidden="1"/>
    <row r="45327" hidden="1"/>
    <row r="45328" hidden="1"/>
    <row r="45329" hidden="1"/>
    <row r="45330" hidden="1"/>
    <row r="45331" hidden="1"/>
    <row r="45332" hidden="1"/>
    <row r="45333" hidden="1"/>
    <row r="45334" hidden="1"/>
    <row r="45335" hidden="1"/>
    <row r="45336" hidden="1"/>
    <row r="45337" hidden="1"/>
    <row r="45338" hidden="1"/>
    <row r="45339" hidden="1"/>
    <row r="45340" hidden="1"/>
    <row r="45341" hidden="1"/>
    <row r="45342" hidden="1"/>
    <row r="45343" hidden="1"/>
    <row r="45344" hidden="1"/>
    <row r="45345" hidden="1"/>
    <row r="45346" hidden="1"/>
    <row r="45347" hidden="1"/>
    <row r="45348" hidden="1"/>
    <row r="45349" hidden="1"/>
    <row r="45350" hidden="1"/>
    <row r="45351" hidden="1"/>
    <row r="45352" hidden="1"/>
    <row r="45353" hidden="1"/>
    <row r="45354" hidden="1"/>
    <row r="45355" hidden="1"/>
    <row r="45356" hidden="1"/>
    <row r="45357" hidden="1"/>
    <row r="45358" hidden="1"/>
    <row r="45359" hidden="1"/>
    <row r="45360" hidden="1"/>
    <row r="45361" hidden="1"/>
    <row r="45362" hidden="1"/>
    <row r="45363" hidden="1"/>
    <row r="45364" hidden="1"/>
    <row r="45365" hidden="1"/>
    <row r="45366" hidden="1"/>
    <row r="45367" hidden="1"/>
    <row r="45368" hidden="1"/>
    <row r="45369" hidden="1"/>
    <row r="45370" hidden="1"/>
    <row r="45371" hidden="1"/>
    <row r="45372" hidden="1"/>
    <row r="45373" hidden="1"/>
    <row r="45374" hidden="1"/>
    <row r="45375" hidden="1"/>
    <row r="45376" hidden="1"/>
    <row r="45377" hidden="1"/>
    <row r="45378" hidden="1"/>
    <row r="45379" hidden="1"/>
    <row r="45380" hidden="1"/>
    <row r="45381" hidden="1"/>
    <row r="45382" hidden="1"/>
    <row r="45383" hidden="1"/>
    <row r="45384" hidden="1"/>
    <row r="45385" hidden="1"/>
    <row r="45386" hidden="1"/>
    <row r="45387" hidden="1"/>
    <row r="45388" hidden="1"/>
    <row r="45389" hidden="1"/>
    <row r="45390" hidden="1"/>
    <row r="45391" hidden="1"/>
    <row r="45392" hidden="1"/>
    <row r="45393" hidden="1"/>
    <row r="45394" hidden="1"/>
    <row r="45395" hidden="1"/>
    <row r="45396" hidden="1"/>
    <row r="45397" hidden="1"/>
    <row r="45398" hidden="1"/>
    <row r="45399" hidden="1"/>
    <row r="45400" hidden="1"/>
    <row r="45401" hidden="1"/>
    <row r="45402" hidden="1"/>
    <row r="45403" hidden="1"/>
    <row r="45404" hidden="1"/>
    <row r="45405" hidden="1"/>
    <row r="45406" hidden="1"/>
    <row r="45407" hidden="1"/>
    <row r="45408" hidden="1"/>
    <row r="45409" hidden="1"/>
    <row r="45410" hidden="1"/>
    <row r="45411" hidden="1"/>
    <row r="45412" hidden="1"/>
    <row r="45413" hidden="1"/>
    <row r="45414" hidden="1"/>
    <row r="45415" hidden="1"/>
    <row r="45416" hidden="1"/>
    <row r="45417" hidden="1"/>
    <row r="45418" hidden="1"/>
    <row r="45419" hidden="1"/>
    <row r="45420" hidden="1"/>
    <row r="45421" hidden="1"/>
    <row r="45422" hidden="1"/>
    <row r="45423" hidden="1"/>
    <row r="45424" hidden="1"/>
    <row r="45425" hidden="1"/>
    <row r="45426" hidden="1"/>
    <row r="45427" hidden="1"/>
    <row r="45428" hidden="1"/>
    <row r="45429" hidden="1"/>
    <row r="45430" hidden="1"/>
    <row r="45431" hidden="1"/>
    <row r="45432" hidden="1"/>
    <row r="45433" hidden="1"/>
    <row r="45434" hidden="1"/>
    <row r="45435" hidden="1"/>
    <row r="45436" hidden="1"/>
    <row r="45437" hidden="1"/>
    <row r="45438" hidden="1"/>
    <row r="45439" hidden="1"/>
    <row r="45440" hidden="1"/>
    <row r="45441" hidden="1"/>
    <row r="45442" hidden="1"/>
    <row r="45443" hidden="1"/>
    <row r="45444" hidden="1"/>
    <row r="45445" hidden="1"/>
    <row r="45446" hidden="1"/>
    <row r="45447" hidden="1"/>
    <row r="45448" hidden="1"/>
    <row r="45449" hidden="1"/>
    <row r="45450" hidden="1"/>
    <row r="45451" hidden="1"/>
    <row r="45452" hidden="1"/>
    <row r="45453" hidden="1"/>
    <row r="45454" hidden="1"/>
    <row r="45455" hidden="1"/>
    <row r="45456" hidden="1"/>
    <row r="45457" hidden="1"/>
    <row r="45458" hidden="1"/>
    <row r="45459" hidden="1"/>
    <row r="45460" hidden="1"/>
    <row r="45461" hidden="1"/>
    <row r="45462" hidden="1"/>
    <row r="45463" hidden="1"/>
    <row r="45464" hidden="1"/>
    <row r="45465" hidden="1"/>
    <row r="45466" hidden="1"/>
    <row r="45467" hidden="1"/>
    <row r="45468" hidden="1"/>
    <row r="45469" hidden="1"/>
    <row r="45470" hidden="1"/>
    <row r="45471" hidden="1"/>
    <row r="45472" hidden="1"/>
    <row r="45473" hidden="1"/>
    <row r="45474" hidden="1"/>
    <row r="45475" hidden="1"/>
    <row r="45476" hidden="1"/>
    <row r="45477" hidden="1"/>
    <row r="45478" hidden="1"/>
    <row r="45479" hidden="1"/>
    <row r="45480" hidden="1"/>
    <row r="45481" hidden="1"/>
    <row r="45482" hidden="1"/>
    <row r="45483" hidden="1"/>
    <row r="45484" hidden="1"/>
    <row r="45485" hidden="1"/>
    <row r="45486" hidden="1"/>
    <row r="45487" hidden="1"/>
    <row r="45488" hidden="1"/>
    <row r="45489" hidden="1"/>
    <row r="45490" hidden="1"/>
    <row r="45491" hidden="1"/>
    <row r="45492" hidden="1"/>
    <row r="45493" hidden="1"/>
    <row r="45494" hidden="1"/>
    <row r="45495" hidden="1"/>
    <row r="45496" hidden="1"/>
    <row r="45497" hidden="1"/>
    <row r="45498" hidden="1"/>
    <row r="45499" hidden="1"/>
    <row r="45500" hidden="1"/>
    <row r="45501" hidden="1"/>
    <row r="45502" hidden="1"/>
    <row r="45503" hidden="1"/>
    <row r="45504" hidden="1"/>
    <row r="45505" hidden="1"/>
    <row r="45506" hidden="1"/>
    <row r="45507" hidden="1"/>
    <row r="45508" hidden="1"/>
    <row r="45509" hidden="1"/>
    <row r="45510" hidden="1"/>
    <row r="45511" hidden="1"/>
    <row r="45512" hidden="1"/>
    <row r="45513" hidden="1"/>
    <row r="45514" hidden="1"/>
    <row r="45515" hidden="1"/>
    <row r="45516" hidden="1"/>
    <row r="45517" hidden="1"/>
    <row r="45518" hidden="1"/>
    <row r="45519" hidden="1"/>
    <row r="45520" hidden="1"/>
    <row r="45521" hidden="1"/>
    <row r="45522" hidden="1"/>
    <row r="45523" hidden="1"/>
    <row r="45524" hidden="1"/>
    <row r="45525" hidden="1"/>
    <row r="45526" hidden="1"/>
    <row r="45527" hidden="1"/>
    <row r="45528" hidden="1"/>
    <row r="45529" hidden="1"/>
    <row r="45530" hidden="1"/>
    <row r="45531" hidden="1"/>
    <row r="45532" hidden="1"/>
    <row r="45533" hidden="1"/>
    <row r="45534" hidden="1"/>
    <row r="45535" hidden="1"/>
    <row r="45536" hidden="1"/>
    <row r="45537" hidden="1"/>
    <row r="45538" hidden="1"/>
    <row r="45539" hidden="1"/>
    <row r="45540" hidden="1"/>
    <row r="45541" hidden="1"/>
    <row r="45542" hidden="1"/>
    <row r="45543" hidden="1"/>
    <row r="45544" hidden="1"/>
    <row r="45545" hidden="1"/>
    <row r="45546" hidden="1"/>
    <row r="45547" hidden="1"/>
    <row r="45548" hidden="1"/>
    <row r="45549" hidden="1"/>
    <row r="45550" hidden="1"/>
    <row r="45551" hidden="1"/>
    <row r="45552" hidden="1"/>
    <row r="45553" hidden="1"/>
    <row r="45554" hidden="1"/>
    <row r="45555" hidden="1"/>
    <row r="45556" hidden="1"/>
    <row r="45557" hidden="1"/>
    <row r="45558" hidden="1"/>
    <row r="45559" hidden="1"/>
    <row r="45560" hidden="1"/>
    <row r="45561" hidden="1"/>
    <row r="45562" hidden="1"/>
    <row r="45563" hidden="1"/>
    <row r="45564" hidden="1"/>
    <row r="45565" hidden="1"/>
    <row r="45566" hidden="1"/>
    <row r="45567" hidden="1"/>
    <row r="45568" hidden="1"/>
    <row r="45569" hidden="1"/>
    <row r="45570" hidden="1"/>
    <row r="45571" hidden="1"/>
    <row r="45572" hidden="1"/>
    <row r="45573" hidden="1"/>
    <row r="45574" hidden="1"/>
    <row r="45575" hidden="1"/>
    <row r="45576" hidden="1"/>
    <row r="45577" hidden="1"/>
    <row r="45578" hidden="1"/>
    <row r="45579" hidden="1"/>
    <row r="45580" hidden="1"/>
    <row r="45581" hidden="1"/>
    <row r="45582" hidden="1"/>
    <row r="45583" hidden="1"/>
    <row r="45584" hidden="1"/>
    <row r="45585" hidden="1"/>
    <row r="45586" hidden="1"/>
    <row r="45587" hidden="1"/>
    <row r="45588" hidden="1"/>
    <row r="45589" hidden="1"/>
    <row r="45590" hidden="1"/>
    <row r="45591" hidden="1"/>
    <row r="45592" hidden="1"/>
    <row r="45593" hidden="1"/>
    <row r="45594" hidden="1"/>
    <row r="45595" hidden="1"/>
    <row r="45596" hidden="1"/>
    <row r="45597" hidden="1"/>
    <row r="45598" hidden="1"/>
    <row r="45599" hidden="1"/>
    <row r="45600" hidden="1"/>
    <row r="45601" hidden="1"/>
    <row r="45602" hidden="1"/>
    <row r="45603" hidden="1"/>
    <row r="45604" hidden="1"/>
    <row r="45605" hidden="1"/>
    <row r="45606" hidden="1"/>
    <row r="45607" hidden="1"/>
    <row r="45608" hidden="1"/>
    <row r="45609" hidden="1"/>
    <row r="45610" hidden="1"/>
    <row r="45611" hidden="1"/>
    <row r="45612" hidden="1"/>
    <row r="45613" hidden="1"/>
    <row r="45614" hidden="1"/>
    <row r="45615" hidden="1"/>
    <row r="45616" hidden="1"/>
    <row r="45617" hidden="1"/>
    <row r="45618" hidden="1"/>
    <row r="45619" hidden="1"/>
    <row r="45620" hidden="1"/>
    <row r="45621" hidden="1"/>
    <row r="45622" hidden="1"/>
    <row r="45623" hidden="1"/>
    <row r="45624" hidden="1"/>
    <row r="45625" hidden="1"/>
    <row r="45626" hidden="1"/>
    <row r="45627" hidden="1"/>
    <row r="45628" hidden="1"/>
    <row r="45629" hidden="1"/>
    <row r="45630" hidden="1"/>
    <row r="45631" hidden="1"/>
    <row r="45632" hidden="1"/>
    <row r="45633" hidden="1"/>
    <row r="45634" hidden="1"/>
    <row r="45635" hidden="1"/>
    <row r="45636" hidden="1"/>
    <row r="45637" hidden="1"/>
    <row r="45638" hidden="1"/>
    <row r="45639" hidden="1"/>
    <row r="45640" hidden="1"/>
    <row r="45641" hidden="1"/>
    <row r="45642" hidden="1"/>
    <row r="45643" hidden="1"/>
    <row r="45644" hidden="1"/>
    <row r="45645" hidden="1"/>
    <row r="45646" hidden="1"/>
    <row r="45647" hidden="1"/>
    <row r="45648" hidden="1"/>
    <row r="45649" hidden="1"/>
    <row r="45650" hidden="1"/>
    <row r="45651" hidden="1"/>
    <row r="45652" hidden="1"/>
    <row r="45653" hidden="1"/>
    <row r="45654" hidden="1"/>
    <row r="45655" hidden="1"/>
    <row r="45656" hidden="1"/>
    <row r="45657" hidden="1"/>
    <row r="45658" hidden="1"/>
    <row r="45659" hidden="1"/>
    <row r="45660" hidden="1"/>
    <row r="45661" hidden="1"/>
    <row r="45662" hidden="1"/>
    <row r="45663" hidden="1"/>
    <row r="45664" hidden="1"/>
    <row r="45665" hidden="1"/>
    <row r="45666" hidden="1"/>
    <row r="45667" hidden="1"/>
    <row r="45668" hidden="1"/>
    <row r="45669" hidden="1"/>
    <row r="45670" hidden="1"/>
    <row r="45671" hidden="1"/>
    <row r="45672" hidden="1"/>
    <row r="45673" hidden="1"/>
    <row r="45674" hidden="1"/>
    <row r="45675" hidden="1"/>
    <row r="45676" hidden="1"/>
    <row r="45677" hidden="1"/>
    <row r="45678" hidden="1"/>
    <row r="45679" hidden="1"/>
    <row r="45680" hidden="1"/>
    <row r="45681" hidden="1"/>
    <row r="45682" hidden="1"/>
    <row r="45683" hidden="1"/>
    <row r="45684" hidden="1"/>
    <row r="45685" hidden="1"/>
    <row r="45686" hidden="1"/>
    <row r="45687" hidden="1"/>
    <row r="45688" hidden="1"/>
    <row r="45689" hidden="1"/>
    <row r="45690" hidden="1"/>
    <row r="45691" hidden="1"/>
    <row r="45692" hidden="1"/>
    <row r="45693" hidden="1"/>
    <row r="45694" hidden="1"/>
    <row r="45695" hidden="1"/>
    <row r="45696" hidden="1"/>
    <row r="45697" hidden="1"/>
    <row r="45698" hidden="1"/>
    <row r="45699" hidden="1"/>
    <row r="45700" hidden="1"/>
    <row r="45701" hidden="1"/>
    <row r="45702" hidden="1"/>
    <row r="45703" hidden="1"/>
    <row r="45704" hidden="1"/>
    <row r="45705" hidden="1"/>
    <row r="45706" hidden="1"/>
    <row r="45707" hidden="1"/>
    <row r="45708" hidden="1"/>
    <row r="45709" hidden="1"/>
    <row r="45710" hidden="1"/>
    <row r="45711" hidden="1"/>
    <row r="45712" hidden="1"/>
    <row r="45713" hidden="1"/>
    <row r="45714" hidden="1"/>
    <row r="45715" hidden="1"/>
    <row r="45716" hidden="1"/>
    <row r="45717" hidden="1"/>
    <row r="45718" hidden="1"/>
    <row r="45719" hidden="1"/>
    <row r="45720" hidden="1"/>
    <row r="45721" hidden="1"/>
    <row r="45722" hidden="1"/>
    <row r="45723" hidden="1"/>
    <row r="45724" hidden="1"/>
    <row r="45725" hidden="1"/>
    <row r="45726" hidden="1"/>
    <row r="45727" hidden="1"/>
    <row r="45728" hidden="1"/>
    <row r="45729" hidden="1"/>
    <row r="45730" hidden="1"/>
    <row r="45731" hidden="1"/>
    <row r="45732" hidden="1"/>
    <row r="45733" hidden="1"/>
    <row r="45734" hidden="1"/>
    <row r="45735" hidden="1"/>
    <row r="45736" hidden="1"/>
    <row r="45737" hidden="1"/>
    <row r="45738" hidden="1"/>
    <row r="45739" hidden="1"/>
    <row r="45740" hidden="1"/>
    <row r="45741" hidden="1"/>
    <row r="45742" hidden="1"/>
    <row r="45743" hidden="1"/>
    <row r="45744" hidden="1"/>
    <row r="45745" hidden="1"/>
    <row r="45746" hidden="1"/>
    <row r="45747" hidden="1"/>
    <row r="45748" hidden="1"/>
    <row r="45749" hidden="1"/>
    <row r="45750" hidden="1"/>
    <row r="45751" hidden="1"/>
    <row r="45752" hidden="1"/>
    <row r="45753" hidden="1"/>
    <row r="45754" hidden="1"/>
    <row r="45755" hidden="1"/>
    <row r="45756" hidden="1"/>
    <row r="45757" hidden="1"/>
    <row r="45758" hidden="1"/>
    <row r="45759" hidden="1"/>
    <row r="45760" hidden="1"/>
    <row r="45761" hidden="1"/>
    <row r="45762" hidden="1"/>
    <row r="45763" hidden="1"/>
    <row r="45764" hidden="1"/>
    <row r="45765" hidden="1"/>
    <row r="45766" hidden="1"/>
    <row r="45767" hidden="1"/>
    <row r="45768" hidden="1"/>
    <row r="45769" hidden="1"/>
    <row r="45770" hidden="1"/>
    <row r="45771" hidden="1"/>
    <row r="45772" hidden="1"/>
    <row r="45773" hidden="1"/>
    <row r="45774" hidden="1"/>
    <row r="45775" hidden="1"/>
    <row r="45776" hidden="1"/>
    <row r="45777" hidden="1"/>
    <row r="45778" hidden="1"/>
    <row r="45779" hidden="1"/>
    <row r="45780" hidden="1"/>
    <row r="45781" hidden="1"/>
    <row r="45782" hidden="1"/>
    <row r="45783" hidden="1"/>
    <row r="45784" hidden="1"/>
    <row r="45785" hidden="1"/>
    <row r="45786" hidden="1"/>
    <row r="45787" hidden="1"/>
    <row r="45788" hidden="1"/>
    <row r="45789" hidden="1"/>
    <row r="45790" hidden="1"/>
    <row r="45791" hidden="1"/>
    <row r="45792" hidden="1"/>
    <row r="45793" hidden="1"/>
    <row r="45794" hidden="1"/>
    <row r="45795" hidden="1"/>
    <row r="45796" hidden="1"/>
    <row r="45797" hidden="1"/>
    <row r="45798" hidden="1"/>
    <row r="45799" hidden="1"/>
    <row r="45800" hidden="1"/>
    <row r="45801" hidden="1"/>
    <row r="45802" hidden="1"/>
    <row r="45803" hidden="1"/>
    <row r="45804" hidden="1"/>
    <row r="45805" hidden="1"/>
    <row r="45806" hidden="1"/>
    <row r="45807" hidden="1"/>
    <row r="45808" hidden="1"/>
    <row r="45809" hidden="1"/>
    <row r="45810" hidden="1"/>
    <row r="45811" hidden="1"/>
    <row r="45812" hidden="1"/>
    <row r="45813" hidden="1"/>
    <row r="45814" hidden="1"/>
    <row r="45815" hidden="1"/>
    <row r="45816" hidden="1"/>
    <row r="45817" hidden="1"/>
    <row r="45818" hidden="1"/>
    <row r="45819" hidden="1"/>
    <row r="45820" hidden="1"/>
    <row r="45821" hidden="1"/>
    <row r="45822" hidden="1"/>
    <row r="45823" hidden="1"/>
    <row r="45824" hidden="1"/>
    <row r="45825" hidden="1"/>
    <row r="45826" hidden="1"/>
    <row r="45827" hidden="1"/>
    <row r="45828" hidden="1"/>
    <row r="45829" hidden="1"/>
    <row r="45830" hidden="1"/>
    <row r="45831" hidden="1"/>
    <row r="45832" hidden="1"/>
    <row r="45833" hidden="1"/>
    <row r="45834" hidden="1"/>
    <row r="45835" hidden="1"/>
    <row r="45836" hidden="1"/>
    <row r="45837" hidden="1"/>
    <row r="45838" hidden="1"/>
    <row r="45839" hidden="1"/>
    <row r="45840" hidden="1"/>
    <row r="45841" hidden="1"/>
    <row r="45842" hidden="1"/>
    <row r="45843" hidden="1"/>
    <row r="45844" hidden="1"/>
    <row r="45845" hidden="1"/>
    <row r="45846" hidden="1"/>
    <row r="45847" hidden="1"/>
    <row r="45848" hidden="1"/>
    <row r="45849" hidden="1"/>
    <row r="45850" hidden="1"/>
    <row r="45851" hidden="1"/>
    <row r="45852" hidden="1"/>
    <row r="45853" hidden="1"/>
    <row r="45854" hidden="1"/>
    <row r="45855" hidden="1"/>
    <row r="45856" hidden="1"/>
    <row r="45857" hidden="1"/>
    <row r="45858" hidden="1"/>
    <row r="45859" hidden="1"/>
    <row r="45860" hidden="1"/>
    <row r="45861" hidden="1"/>
    <row r="45862" hidden="1"/>
    <row r="45863" hidden="1"/>
    <row r="45864" hidden="1"/>
    <row r="45865" hidden="1"/>
    <row r="45866" hidden="1"/>
    <row r="45867" hidden="1"/>
    <row r="45868" hidden="1"/>
    <row r="45869" hidden="1"/>
    <row r="45870" hidden="1"/>
    <row r="45871" hidden="1"/>
    <row r="45872" hidden="1"/>
    <row r="45873" hidden="1"/>
    <row r="45874" hidden="1"/>
    <row r="45875" hidden="1"/>
    <row r="45876" hidden="1"/>
    <row r="45877" hidden="1"/>
    <row r="45878" hidden="1"/>
    <row r="45879" hidden="1"/>
    <row r="45880" hidden="1"/>
    <row r="45881" hidden="1"/>
    <row r="45882" hidden="1"/>
    <row r="45883" hidden="1"/>
    <row r="45884" hidden="1"/>
    <row r="45885" hidden="1"/>
    <row r="45886" hidden="1"/>
    <row r="45887" hidden="1"/>
    <row r="45888" hidden="1"/>
    <row r="45889" hidden="1"/>
    <row r="45890" hidden="1"/>
    <row r="45891" hidden="1"/>
    <row r="45892" hidden="1"/>
    <row r="45893" hidden="1"/>
    <row r="45894" hidden="1"/>
    <row r="45895" hidden="1"/>
    <row r="45896" hidden="1"/>
    <row r="45897" hidden="1"/>
    <row r="45898" hidden="1"/>
    <row r="45899" hidden="1"/>
    <row r="45900" hidden="1"/>
    <row r="45901" hidden="1"/>
    <row r="45902" hidden="1"/>
    <row r="45903" hidden="1"/>
    <row r="45904" hidden="1"/>
    <row r="45905" hidden="1"/>
    <row r="45906" hidden="1"/>
    <row r="45907" hidden="1"/>
    <row r="45908" hidden="1"/>
    <row r="45909" hidden="1"/>
    <row r="45910" hidden="1"/>
    <row r="45911" hidden="1"/>
    <row r="45912" hidden="1"/>
    <row r="45913" hidden="1"/>
    <row r="45914" hidden="1"/>
    <row r="45915" hidden="1"/>
    <row r="45916" hidden="1"/>
    <row r="45917" hidden="1"/>
    <row r="45918" hidden="1"/>
    <row r="45919" hidden="1"/>
    <row r="45920" hidden="1"/>
    <row r="45921" hidden="1"/>
    <row r="45922" hidden="1"/>
    <row r="45923" hidden="1"/>
    <row r="45924" hidden="1"/>
    <row r="45925" hidden="1"/>
    <row r="45926" hidden="1"/>
    <row r="45927" hidden="1"/>
    <row r="45928" hidden="1"/>
    <row r="45929" hidden="1"/>
    <row r="45930" hidden="1"/>
    <row r="45931" hidden="1"/>
    <row r="45932" hidden="1"/>
    <row r="45933" hidden="1"/>
    <row r="45934" hidden="1"/>
    <row r="45935" hidden="1"/>
    <row r="45936" hidden="1"/>
    <row r="45937" hidden="1"/>
    <row r="45938" hidden="1"/>
    <row r="45939" hidden="1"/>
    <row r="45940" hidden="1"/>
    <row r="45941" hidden="1"/>
    <row r="45942" hidden="1"/>
    <row r="45943" hidden="1"/>
    <row r="45944" hidden="1"/>
    <row r="45945" hidden="1"/>
    <row r="45946" hidden="1"/>
    <row r="45947" hidden="1"/>
    <row r="45948" hidden="1"/>
    <row r="45949" hidden="1"/>
    <row r="45950" hidden="1"/>
    <row r="45951" hidden="1"/>
    <row r="45952" hidden="1"/>
    <row r="45953" hidden="1"/>
    <row r="45954" hidden="1"/>
    <row r="45955" hidden="1"/>
    <row r="45956" hidden="1"/>
    <row r="45957" hidden="1"/>
    <row r="45958" hidden="1"/>
    <row r="45959" hidden="1"/>
    <row r="45960" hidden="1"/>
    <row r="45961" hidden="1"/>
    <row r="45962" hidden="1"/>
    <row r="45963" hidden="1"/>
    <row r="45964" hidden="1"/>
    <row r="45965" hidden="1"/>
    <row r="45966" hidden="1"/>
    <row r="45967" hidden="1"/>
    <row r="45968" hidden="1"/>
    <row r="45969" hidden="1"/>
    <row r="45970" hidden="1"/>
    <row r="45971" hidden="1"/>
    <row r="45972" hidden="1"/>
    <row r="45973" hidden="1"/>
    <row r="45974" hidden="1"/>
    <row r="45975" hidden="1"/>
    <row r="45976" hidden="1"/>
    <row r="45977" hidden="1"/>
    <row r="45978" hidden="1"/>
    <row r="45979" hidden="1"/>
    <row r="45980" hidden="1"/>
    <row r="45981" hidden="1"/>
    <row r="45982" hidden="1"/>
    <row r="45983" hidden="1"/>
    <row r="45984" hidden="1"/>
    <row r="45985" hidden="1"/>
    <row r="45986" hidden="1"/>
    <row r="45987" hidden="1"/>
    <row r="45988" hidden="1"/>
    <row r="45989" hidden="1"/>
    <row r="45990" hidden="1"/>
    <row r="45991" hidden="1"/>
    <row r="45992" hidden="1"/>
    <row r="45993" hidden="1"/>
    <row r="45994" hidden="1"/>
    <row r="45995" hidden="1"/>
    <row r="45996" hidden="1"/>
    <row r="45997" hidden="1"/>
    <row r="45998" hidden="1"/>
    <row r="45999" hidden="1"/>
    <row r="46000" hidden="1"/>
    <row r="46001" hidden="1"/>
    <row r="46002" hidden="1"/>
    <row r="46003" hidden="1"/>
    <row r="46004" hidden="1"/>
    <row r="46005" hidden="1"/>
    <row r="46006" hidden="1"/>
    <row r="46007" hidden="1"/>
    <row r="46008" hidden="1"/>
    <row r="46009" hidden="1"/>
    <row r="46010" hidden="1"/>
    <row r="46011" hidden="1"/>
    <row r="46012" hidden="1"/>
    <row r="46013" hidden="1"/>
    <row r="46014" hidden="1"/>
    <row r="46015" hidden="1"/>
    <row r="46016" hidden="1"/>
    <row r="46017" hidden="1"/>
    <row r="46018" hidden="1"/>
    <row r="46019" hidden="1"/>
    <row r="46020" hidden="1"/>
    <row r="46021" hidden="1"/>
    <row r="46022" hidden="1"/>
    <row r="46023" hidden="1"/>
    <row r="46024" hidden="1"/>
    <row r="46025" hidden="1"/>
    <row r="46026" hidden="1"/>
    <row r="46027" hidden="1"/>
    <row r="46028" hidden="1"/>
    <row r="46029" hidden="1"/>
    <row r="46030" hidden="1"/>
    <row r="46031" hidden="1"/>
    <row r="46032" hidden="1"/>
    <row r="46033" hidden="1"/>
    <row r="46034" hidden="1"/>
    <row r="46035" hidden="1"/>
    <row r="46036" hidden="1"/>
    <row r="46037" hidden="1"/>
    <row r="46038" hidden="1"/>
    <row r="46039" hidden="1"/>
    <row r="46040" hidden="1"/>
    <row r="46041" hidden="1"/>
    <row r="46042" hidden="1"/>
    <row r="46043" hidden="1"/>
    <row r="46044" hidden="1"/>
    <row r="46045" hidden="1"/>
    <row r="46046" hidden="1"/>
    <row r="46047" hidden="1"/>
    <row r="46048" hidden="1"/>
    <row r="46049" hidden="1"/>
    <row r="46050" hidden="1"/>
    <row r="46051" hidden="1"/>
    <row r="46052" hidden="1"/>
    <row r="46053" hidden="1"/>
    <row r="46054" hidden="1"/>
    <row r="46055" hidden="1"/>
    <row r="46056" hidden="1"/>
    <row r="46057" hidden="1"/>
    <row r="46058" hidden="1"/>
    <row r="46059" hidden="1"/>
    <row r="46060" hidden="1"/>
    <row r="46061" hidden="1"/>
    <row r="46062" hidden="1"/>
    <row r="46063" hidden="1"/>
    <row r="46064" hidden="1"/>
    <row r="46065" hidden="1"/>
    <row r="46066" hidden="1"/>
    <row r="46067" hidden="1"/>
    <row r="46068" hidden="1"/>
    <row r="46069" hidden="1"/>
    <row r="46070" hidden="1"/>
    <row r="46071" hidden="1"/>
    <row r="46072" hidden="1"/>
    <row r="46073" hidden="1"/>
    <row r="46074" hidden="1"/>
    <row r="46075" hidden="1"/>
    <row r="46076" hidden="1"/>
    <row r="46077" hidden="1"/>
    <row r="46078" hidden="1"/>
    <row r="46079" hidden="1"/>
    <row r="46080" hidden="1"/>
    <row r="46081" hidden="1"/>
    <row r="46082" hidden="1"/>
    <row r="46083" hidden="1"/>
    <row r="46084" hidden="1"/>
    <row r="46085" hidden="1"/>
    <row r="46086" hidden="1"/>
    <row r="46087" hidden="1"/>
    <row r="46088" hidden="1"/>
    <row r="46089" hidden="1"/>
    <row r="46090" hidden="1"/>
    <row r="46091" hidden="1"/>
    <row r="46092" hidden="1"/>
    <row r="46093" hidden="1"/>
    <row r="46094" hidden="1"/>
    <row r="46095" hidden="1"/>
    <row r="46096" hidden="1"/>
    <row r="46097" hidden="1"/>
    <row r="46098" hidden="1"/>
    <row r="46099" hidden="1"/>
    <row r="46100" hidden="1"/>
    <row r="46101" hidden="1"/>
    <row r="46102" hidden="1"/>
    <row r="46103" hidden="1"/>
    <row r="46104" hidden="1"/>
    <row r="46105" hidden="1"/>
    <row r="46106" hidden="1"/>
    <row r="46107" hidden="1"/>
    <row r="46108" hidden="1"/>
    <row r="46109" hidden="1"/>
    <row r="46110" hidden="1"/>
    <row r="46111" hidden="1"/>
    <row r="46112" hidden="1"/>
    <row r="46113" hidden="1"/>
    <row r="46114" hidden="1"/>
    <row r="46115" hidden="1"/>
    <row r="46116" hidden="1"/>
    <row r="46117" hidden="1"/>
    <row r="46118" hidden="1"/>
    <row r="46119" hidden="1"/>
    <row r="46120" hidden="1"/>
    <row r="46121" hidden="1"/>
    <row r="46122" hidden="1"/>
    <row r="46123" hidden="1"/>
    <row r="46124" hidden="1"/>
    <row r="46125" hidden="1"/>
    <row r="46126" hidden="1"/>
    <row r="46127" hidden="1"/>
    <row r="46128" hidden="1"/>
    <row r="46129" hidden="1"/>
    <row r="46130" hidden="1"/>
    <row r="46131" hidden="1"/>
    <row r="46132" hidden="1"/>
    <row r="46133" hidden="1"/>
    <row r="46134" hidden="1"/>
    <row r="46135" hidden="1"/>
    <row r="46136" hidden="1"/>
    <row r="46137" hidden="1"/>
    <row r="46138" hidden="1"/>
    <row r="46139" hidden="1"/>
    <row r="46140" hidden="1"/>
    <row r="46141" hidden="1"/>
    <row r="46142" hidden="1"/>
    <row r="46143" hidden="1"/>
    <row r="46144" hidden="1"/>
    <row r="46145" hidden="1"/>
    <row r="46146" hidden="1"/>
    <row r="46147" hidden="1"/>
    <row r="46148" hidden="1"/>
    <row r="46149" hidden="1"/>
    <row r="46150" hidden="1"/>
    <row r="46151" hidden="1"/>
    <row r="46152" hidden="1"/>
    <row r="46153" hidden="1"/>
    <row r="46154" hidden="1"/>
    <row r="46155" hidden="1"/>
    <row r="46156" hidden="1"/>
    <row r="46157" hidden="1"/>
    <row r="46158" hidden="1"/>
    <row r="46159" hidden="1"/>
    <row r="46160" hidden="1"/>
    <row r="46161" hidden="1"/>
    <row r="46162" hidden="1"/>
    <row r="46163" hidden="1"/>
    <row r="46164" hidden="1"/>
    <row r="46165" hidden="1"/>
    <row r="46166" hidden="1"/>
    <row r="46167" hidden="1"/>
    <row r="46168" hidden="1"/>
    <row r="46169" hidden="1"/>
    <row r="46170" hidden="1"/>
    <row r="46171" hidden="1"/>
    <row r="46172" hidden="1"/>
    <row r="46173" hidden="1"/>
    <row r="46174" hidden="1"/>
    <row r="46175" hidden="1"/>
    <row r="46176" hidden="1"/>
    <row r="46177" hidden="1"/>
    <row r="46178" hidden="1"/>
    <row r="46179" hidden="1"/>
    <row r="46180" hidden="1"/>
    <row r="46181" hidden="1"/>
    <row r="46182" hidden="1"/>
    <row r="46183" hidden="1"/>
    <row r="46184" hidden="1"/>
    <row r="46185" hidden="1"/>
    <row r="46186" hidden="1"/>
    <row r="46187" hidden="1"/>
    <row r="46188" hidden="1"/>
    <row r="46189" hidden="1"/>
    <row r="46190" hidden="1"/>
    <row r="46191" hidden="1"/>
    <row r="46192" hidden="1"/>
    <row r="46193" hidden="1"/>
    <row r="46194" hidden="1"/>
    <row r="46195" hidden="1"/>
    <row r="46196" hidden="1"/>
    <row r="46197" hidden="1"/>
    <row r="46198" hidden="1"/>
    <row r="46199" hidden="1"/>
    <row r="46200" hidden="1"/>
    <row r="46201" hidden="1"/>
    <row r="46202" hidden="1"/>
    <row r="46203" hidden="1"/>
    <row r="46204" hidden="1"/>
    <row r="46205" hidden="1"/>
    <row r="46206" hidden="1"/>
    <row r="46207" hidden="1"/>
    <row r="46208" hidden="1"/>
    <row r="46209" hidden="1"/>
    <row r="46210" hidden="1"/>
    <row r="46211" hidden="1"/>
    <row r="46212" hidden="1"/>
    <row r="46213" hidden="1"/>
    <row r="46214" hidden="1"/>
    <row r="46215" hidden="1"/>
    <row r="46216" hidden="1"/>
    <row r="46217" hidden="1"/>
    <row r="46218" hidden="1"/>
    <row r="46219" hidden="1"/>
    <row r="46220" hidden="1"/>
    <row r="46221" hidden="1"/>
    <row r="46222" hidden="1"/>
    <row r="46223" hidden="1"/>
    <row r="46224" hidden="1"/>
    <row r="46225" hidden="1"/>
    <row r="46226" hidden="1"/>
    <row r="46227" hidden="1"/>
    <row r="46228" hidden="1"/>
    <row r="46229" hidden="1"/>
    <row r="46230" hidden="1"/>
    <row r="46231" hidden="1"/>
    <row r="46232" hidden="1"/>
    <row r="46233" hidden="1"/>
    <row r="46234" hidden="1"/>
    <row r="46235" hidden="1"/>
    <row r="46236" hidden="1"/>
    <row r="46237" hidden="1"/>
    <row r="46238" hidden="1"/>
    <row r="46239" hidden="1"/>
    <row r="46240" hidden="1"/>
    <row r="46241" hidden="1"/>
    <row r="46242" hidden="1"/>
    <row r="46243" hidden="1"/>
    <row r="46244" hidden="1"/>
    <row r="46245" hidden="1"/>
    <row r="46246" hidden="1"/>
    <row r="46247" hidden="1"/>
    <row r="46248" hidden="1"/>
    <row r="46249" hidden="1"/>
    <row r="46250" hidden="1"/>
    <row r="46251" hidden="1"/>
    <row r="46252" hidden="1"/>
    <row r="46253" hidden="1"/>
    <row r="46254" hidden="1"/>
    <row r="46255" hidden="1"/>
    <row r="46256" hidden="1"/>
    <row r="46257" hidden="1"/>
    <row r="46258" hidden="1"/>
    <row r="46259" hidden="1"/>
    <row r="46260" hidden="1"/>
    <row r="46261" hidden="1"/>
    <row r="46262" hidden="1"/>
    <row r="46263" hidden="1"/>
    <row r="46264" hidden="1"/>
    <row r="46265" hidden="1"/>
    <row r="46266" hidden="1"/>
    <row r="46267" hidden="1"/>
    <row r="46268" hidden="1"/>
    <row r="46269" hidden="1"/>
    <row r="46270" hidden="1"/>
    <row r="46271" hidden="1"/>
    <row r="46272" hidden="1"/>
    <row r="46273" hidden="1"/>
    <row r="46274" hidden="1"/>
    <row r="46275" hidden="1"/>
    <row r="46276" hidden="1"/>
    <row r="46277" hidden="1"/>
    <row r="46278" hidden="1"/>
    <row r="46279" hidden="1"/>
    <row r="46280" hidden="1"/>
    <row r="46281" hidden="1"/>
    <row r="46282" hidden="1"/>
    <row r="46283" hidden="1"/>
    <row r="46284" hidden="1"/>
    <row r="46285" hidden="1"/>
    <row r="46286" hidden="1"/>
    <row r="46287" hidden="1"/>
    <row r="46288" hidden="1"/>
    <row r="46289" hidden="1"/>
    <row r="46290" hidden="1"/>
    <row r="46291" hidden="1"/>
    <row r="46292" hidden="1"/>
    <row r="46293" hidden="1"/>
    <row r="46294" hidden="1"/>
    <row r="46295" hidden="1"/>
    <row r="46296" hidden="1"/>
    <row r="46297" hidden="1"/>
    <row r="46298" hidden="1"/>
    <row r="46299" hidden="1"/>
    <row r="46300" hidden="1"/>
    <row r="46301" hidden="1"/>
    <row r="46302" hidden="1"/>
    <row r="46303" hidden="1"/>
    <row r="46304" hidden="1"/>
    <row r="46305" hidden="1"/>
    <row r="46306" hidden="1"/>
    <row r="46307" hidden="1"/>
    <row r="46308" hidden="1"/>
    <row r="46309" hidden="1"/>
    <row r="46310" hidden="1"/>
    <row r="46311" hidden="1"/>
    <row r="46312" hidden="1"/>
    <row r="46313" hidden="1"/>
    <row r="46314" hidden="1"/>
    <row r="46315" hidden="1"/>
    <row r="46316" hidden="1"/>
    <row r="46317" hidden="1"/>
    <row r="46318" hidden="1"/>
    <row r="46319" hidden="1"/>
    <row r="46320" hidden="1"/>
    <row r="46321" hidden="1"/>
    <row r="46322" hidden="1"/>
    <row r="46323" hidden="1"/>
    <row r="46324" hidden="1"/>
    <row r="46325" hidden="1"/>
    <row r="46326" hidden="1"/>
    <row r="46327" hidden="1"/>
    <row r="46328" hidden="1"/>
    <row r="46329" hidden="1"/>
    <row r="46330" hidden="1"/>
    <row r="46331" hidden="1"/>
    <row r="46332" hidden="1"/>
    <row r="46333" hidden="1"/>
    <row r="46334" hidden="1"/>
    <row r="46335" hidden="1"/>
    <row r="46336" hidden="1"/>
    <row r="46337" hidden="1"/>
    <row r="46338" hidden="1"/>
    <row r="46339" hidden="1"/>
    <row r="46340" hidden="1"/>
    <row r="46341" hidden="1"/>
    <row r="46342" hidden="1"/>
    <row r="46343" hidden="1"/>
    <row r="46344" hidden="1"/>
    <row r="46345" hidden="1"/>
    <row r="46346" hidden="1"/>
    <row r="46347" hidden="1"/>
    <row r="46348" hidden="1"/>
    <row r="46349" hidden="1"/>
    <row r="46350" hidden="1"/>
    <row r="46351" hidden="1"/>
    <row r="46352" hidden="1"/>
    <row r="46353" hidden="1"/>
    <row r="46354" hidden="1"/>
    <row r="46355" hidden="1"/>
    <row r="46356" hidden="1"/>
    <row r="46357" hidden="1"/>
    <row r="46358" hidden="1"/>
    <row r="46359" hidden="1"/>
    <row r="46360" hidden="1"/>
    <row r="46361" hidden="1"/>
    <row r="46362" hidden="1"/>
    <row r="46363" hidden="1"/>
    <row r="46364" hidden="1"/>
    <row r="46365" hidden="1"/>
    <row r="46366" hidden="1"/>
    <row r="46367" hidden="1"/>
    <row r="46368" hidden="1"/>
    <row r="46369" hidden="1"/>
    <row r="46370" hidden="1"/>
    <row r="46371" hidden="1"/>
    <row r="46372" hidden="1"/>
    <row r="46373" hidden="1"/>
    <row r="46374" hidden="1"/>
    <row r="46375" hidden="1"/>
    <row r="46376" hidden="1"/>
    <row r="46377" hidden="1"/>
    <row r="46378" hidden="1"/>
    <row r="46379" hidden="1"/>
    <row r="46380" hidden="1"/>
    <row r="46381" hidden="1"/>
    <row r="46382" hidden="1"/>
    <row r="46383" hidden="1"/>
    <row r="46384" hidden="1"/>
    <row r="46385" hidden="1"/>
    <row r="46386" hidden="1"/>
    <row r="46387" hidden="1"/>
    <row r="46388" hidden="1"/>
    <row r="46389" hidden="1"/>
    <row r="46390" hidden="1"/>
    <row r="46391" hidden="1"/>
    <row r="46392" hidden="1"/>
    <row r="46393" hidden="1"/>
    <row r="46394" hidden="1"/>
    <row r="46395" hidden="1"/>
    <row r="46396" hidden="1"/>
    <row r="46397" hidden="1"/>
    <row r="46398" hidden="1"/>
    <row r="46399" hidden="1"/>
    <row r="46400" hidden="1"/>
    <row r="46401" hidden="1"/>
    <row r="46402" hidden="1"/>
    <row r="46403" hidden="1"/>
    <row r="46404" hidden="1"/>
    <row r="46405" hidden="1"/>
    <row r="46406" hidden="1"/>
    <row r="46407" hidden="1"/>
    <row r="46408" hidden="1"/>
    <row r="46409" hidden="1"/>
    <row r="46410" hidden="1"/>
    <row r="46411" hidden="1"/>
    <row r="46412" hidden="1"/>
    <row r="46413" hidden="1"/>
    <row r="46414" hidden="1"/>
    <row r="46415" hidden="1"/>
    <row r="46416" hidden="1"/>
    <row r="46417" hidden="1"/>
    <row r="46418" hidden="1"/>
    <row r="46419" hidden="1"/>
    <row r="46420" hidden="1"/>
    <row r="46421" hidden="1"/>
    <row r="46422" hidden="1"/>
    <row r="46423" hidden="1"/>
    <row r="46424" hidden="1"/>
    <row r="46425" hidden="1"/>
    <row r="46426" hidden="1"/>
    <row r="46427" hidden="1"/>
    <row r="46428" hidden="1"/>
    <row r="46429" hidden="1"/>
    <row r="46430" hidden="1"/>
    <row r="46431" hidden="1"/>
    <row r="46432" hidden="1"/>
    <row r="46433" hidden="1"/>
    <row r="46434" hidden="1"/>
    <row r="46435" hidden="1"/>
    <row r="46436" hidden="1"/>
    <row r="46437" hidden="1"/>
    <row r="46438" hidden="1"/>
    <row r="46439" hidden="1"/>
    <row r="46440" hidden="1"/>
    <row r="46441" hidden="1"/>
    <row r="46442" hidden="1"/>
    <row r="46443" hidden="1"/>
    <row r="46444" hidden="1"/>
    <row r="46445" hidden="1"/>
    <row r="46446" hidden="1"/>
    <row r="46447" hidden="1"/>
    <row r="46448" hidden="1"/>
    <row r="46449" hidden="1"/>
    <row r="46450" hidden="1"/>
    <row r="46451" hidden="1"/>
    <row r="46452" hidden="1"/>
    <row r="46453" hidden="1"/>
    <row r="46454" hidden="1"/>
    <row r="46455" hidden="1"/>
    <row r="46456" hidden="1"/>
    <row r="46457" hidden="1"/>
    <row r="46458" hidden="1"/>
    <row r="46459" hidden="1"/>
    <row r="46460" hidden="1"/>
    <row r="46461" hidden="1"/>
    <row r="46462" hidden="1"/>
    <row r="46463" hidden="1"/>
    <row r="46464" hidden="1"/>
    <row r="46465" hidden="1"/>
    <row r="46466" hidden="1"/>
    <row r="46467" hidden="1"/>
    <row r="46468" hidden="1"/>
    <row r="46469" hidden="1"/>
    <row r="46470" hidden="1"/>
    <row r="46471" hidden="1"/>
    <row r="46472" hidden="1"/>
    <row r="46473" hidden="1"/>
    <row r="46474" hidden="1"/>
    <row r="46475" hidden="1"/>
    <row r="46476" hidden="1"/>
    <row r="46477" hidden="1"/>
    <row r="46478" hidden="1"/>
    <row r="46479" hidden="1"/>
    <row r="46480" hidden="1"/>
    <row r="46481" hidden="1"/>
    <row r="46482" hidden="1"/>
    <row r="46483" hidden="1"/>
    <row r="46484" hidden="1"/>
    <row r="46485" hidden="1"/>
    <row r="46486" hidden="1"/>
    <row r="46487" hidden="1"/>
    <row r="46488" hidden="1"/>
    <row r="46489" hidden="1"/>
    <row r="46490" hidden="1"/>
    <row r="46491" hidden="1"/>
    <row r="46492" hidden="1"/>
    <row r="46493" hidden="1"/>
    <row r="46494" hidden="1"/>
    <row r="46495" hidden="1"/>
    <row r="46496" hidden="1"/>
    <row r="46497" hidden="1"/>
    <row r="46498" hidden="1"/>
    <row r="46499" hidden="1"/>
    <row r="46500" hidden="1"/>
    <row r="46501" hidden="1"/>
    <row r="46502" hidden="1"/>
    <row r="46503" hidden="1"/>
    <row r="46504" hidden="1"/>
    <row r="46505" hidden="1"/>
    <row r="46506" hidden="1"/>
    <row r="46507" hidden="1"/>
    <row r="46508" hidden="1"/>
    <row r="46509" hidden="1"/>
    <row r="46510" hidden="1"/>
    <row r="46511" hidden="1"/>
    <row r="46512" hidden="1"/>
    <row r="46513" hidden="1"/>
    <row r="46514" hidden="1"/>
    <row r="46515" hidden="1"/>
    <row r="46516" hidden="1"/>
    <row r="46517" hidden="1"/>
    <row r="46518" hidden="1"/>
    <row r="46519" hidden="1"/>
    <row r="46520" hidden="1"/>
    <row r="46521" hidden="1"/>
    <row r="46522" hidden="1"/>
    <row r="46523" hidden="1"/>
    <row r="46524" hidden="1"/>
    <row r="46525" hidden="1"/>
    <row r="46526" hidden="1"/>
    <row r="46527" hidden="1"/>
    <row r="46528" hidden="1"/>
    <row r="46529" hidden="1"/>
    <row r="46530" hidden="1"/>
    <row r="46531" hidden="1"/>
    <row r="46532" hidden="1"/>
    <row r="46533" hidden="1"/>
    <row r="46534" hidden="1"/>
    <row r="46535" hidden="1"/>
    <row r="46536" hidden="1"/>
    <row r="46537" hidden="1"/>
    <row r="46538" hidden="1"/>
    <row r="46539" hidden="1"/>
    <row r="46540" hidden="1"/>
    <row r="46541" hidden="1"/>
    <row r="46542" hidden="1"/>
    <row r="46543" hidden="1"/>
    <row r="46544" hidden="1"/>
    <row r="46545" hidden="1"/>
    <row r="46546" hidden="1"/>
    <row r="46547" hidden="1"/>
    <row r="46548" hidden="1"/>
    <row r="46549" hidden="1"/>
    <row r="46550" hidden="1"/>
    <row r="46551" hidden="1"/>
    <row r="46552" hidden="1"/>
    <row r="46553" hidden="1"/>
    <row r="46554" hidden="1"/>
    <row r="46555" hidden="1"/>
    <row r="46556" hidden="1"/>
    <row r="46557" hidden="1"/>
    <row r="46558" hidden="1"/>
    <row r="46559" hidden="1"/>
    <row r="46560" hidden="1"/>
    <row r="46561" hidden="1"/>
    <row r="46562" hidden="1"/>
    <row r="46563" hidden="1"/>
    <row r="46564" hidden="1"/>
    <row r="46565" hidden="1"/>
    <row r="46566" hidden="1"/>
    <row r="46567" hidden="1"/>
    <row r="46568" hidden="1"/>
    <row r="46569" hidden="1"/>
    <row r="46570" hidden="1"/>
    <row r="46571" hidden="1"/>
    <row r="46572" hidden="1"/>
    <row r="46573" hidden="1"/>
    <row r="46574" hidden="1"/>
    <row r="46575" hidden="1"/>
    <row r="46576" hidden="1"/>
    <row r="46577" hidden="1"/>
    <row r="46578" hidden="1"/>
    <row r="46579" hidden="1"/>
    <row r="46580" hidden="1"/>
    <row r="46581" hidden="1"/>
    <row r="46582" hidden="1"/>
    <row r="46583" hidden="1"/>
    <row r="46584" hidden="1"/>
    <row r="46585" hidden="1"/>
    <row r="46586" hidden="1"/>
    <row r="46587" hidden="1"/>
    <row r="46588" hidden="1"/>
    <row r="46589" hidden="1"/>
    <row r="46590" hidden="1"/>
    <row r="46591" hidden="1"/>
    <row r="46592" hidden="1"/>
    <row r="46593" hidden="1"/>
    <row r="46594" hidden="1"/>
    <row r="46595" hidden="1"/>
    <row r="46596" hidden="1"/>
    <row r="46597" hidden="1"/>
    <row r="46598" hidden="1"/>
    <row r="46599" hidden="1"/>
    <row r="46600" hidden="1"/>
    <row r="46601" hidden="1"/>
    <row r="46602" hidden="1"/>
    <row r="46603" hidden="1"/>
    <row r="46604" hidden="1"/>
    <row r="46605" hidden="1"/>
    <row r="46606" hidden="1"/>
    <row r="46607" hidden="1"/>
    <row r="46608" hidden="1"/>
    <row r="46609" hidden="1"/>
    <row r="46610" hidden="1"/>
    <row r="46611" hidden="1"/>
    <row r="46612" hidden="1"/>
    <row r="46613" hidden="1"/>
    <row r="46614" hidden="1"/>
    <row r="46615" hidden="1"/>
    <row r="46616" hidden="1"/>
    <row r="46617" hidden="1"/>
    <row r="46618" hidden="1"/>
    <row r="46619" hidden="1"/>
    <row r="46620" hidden="1"/>
    <row r="46621" hidden="1"/>
    <row r="46622" hidden="1"/>
    <row r="46623" hidden="1"/>
    <row r="46624" hidden="1"/>
    <row r="46625" hidden="1"/>
    <row r="46626" hidden="1"/>
    <row r="46627" hidden="1"/>
    <row r="46628" hidden="1"/>
    <row r="46629" hidden="1"/>
    <row r="46630" hidden="1"/>
    <row r="46631" hidden="1"/>
    <row r="46632" hidden="1"/>
    <row r="46633" hidden="1"/>
    <row r="46634" hidden="1"/>
    <row r="46635" hidden="1"/>
    <row r="46636" hidden="1"/>
    <row r="46637" hidden="1"/>
    <row r="46638" hidden="1"/>
    <row r="46639" hidden="1"/>
    <row r="46640" hidden="1"/>
    <row r="46641" hidden="1"/>
    <row r="46642" hidden="1"/>
    <row r="46643" hidden="1"/>
    <row r="46644" hidden="1"/>
    <row r="46645" hidden="1"/>
    <row r="46646" hidden="1"/>
    <row r="46647" hidden="1"/>
    <row r="46648" hidden="1"/>
    <row r="46649" hidden="1"/>
    <row r="46650" hidden="1"/>
    <row r="46651" hidden="1"/>
    <row r="46652" hidden="1"/>
    <row r="46653" hidden="1"/>
    <row r="46654" hidden="1"/>
    <row r="46655" hidden="1"/>
    <row r="46656" hidden="1"/>
    <row r="46657" hidden="1"/>
    <row r="46658" hidden="1"/>
    <row r="46659" hidden="1"/>
    <row r="46660" hidden="1"/>
    <row r="46661" hidden="1"/>
    <row r="46662" hidden="1"/>
    <row r="46663" hidden="1"/>
    <row r="46664" hidden="1"/>
    <row r="46665" hidden="1"/>
    <row r="46666" hidden="1"/>
    <row r="46667" hidden="1"/>
    <row r="46668" hidden="1"/>
    <row r="46669" hidden="1"/>
    <row r="46670" hidden="1"/>
    <row r="46671" hidden="1"/>
    <row r="46672" hidden="1"/>
    <row r="46673" hidden="1"/>
    <row r="46674" hidden="1"/>
    <row r="46675" hidden="1"/>
    <row r="46676" hidden="1"/>
    <row r="46677" hidden="1"/>
    <row r="46678" hidden="1"/>
    <row r="46679" hidden="1"/>
    <row r="46680" hidden="1"/>
    <row r="46681" hidden="1"/>
    <row r="46682" hidden="1"/>
    <row r="46683" hidden="1"/>
    <row r="46684" hidden="1"/>
    <row r="46685" hidden="1"/>
    <row r="46686" hidden="1"/>
    <row r="46687" hidden="1"/>
    <row r="46688" hidden="1"/>
    <row r="46689" hidden="1"/>
    <row r="46690" hidden="1"/>
    <row r="46691" hidden="1"/>
    <row r="46692" hidden="1"/>
    <row r="46693" hidden="1"/>
    <row r="46694" hidden="1"/>
    <row r="46695" hidden="1"/>
    <row r="46696" hidden="1"/>
    <row r="46697" hidden="1"/>
    <row r="46698" hidden="1"/>
    <row r="46699" hidden="1"/>
    <row r="46700" hidden="1"/>
    <row r="46701" hidden="1"/>
    <row r="46702" hidden="1"/>
    <row r="46703" hidden="1"/>
    <row r="46704" hidden="1"/>
    <row r="46705" hidden="1"/>
    <row r="46706" hidden="1"/>
    <row r="46707" hidden="1"/>
    <row r="46708" hidden="1"/>
    <row r="46709" hidden="1"/>
    <row r="46710" hidden="1"/>
    <row r="46711" hidden="1"/>
    <row r="46712" hidden="1"/>
    <row r="46713" hidden="1"/>
    <row r="46714" hidden="1"/>
    <row r="46715" hidden="1"/>
    <row r="46716" hidden="1"/>
    <row r="46717" hidden="1"/>
    <row r="46718" hidden="1"/>
    <row r="46719" hidden="1"/>
    <row r="46720" hidden="1"/>
    <row r="46721" hidden="1"/>
    <row r="46722" hidden="1"/>
    <row r="46723" hidden="1"/>
    <row r="46724" hidden="1"/>
    <row r="46725" hidden="1"/>
    <row r="46726" hidden="1"/>
    <row r="46727" hidden="1"/>
    <row r="46728" hidden="1"/>
    <row r="46729" hidden="1"/>
    <row r="46730" hidden="1"/>
    <row r="46731" hidden="1"/>
    <row r="46732" hidden="1"/>
    <row r="46733" hidden="1"/>
    <row r="46734" hidden="1"/>
    <row r="46735" hidden="1"/>
    <row r="46736" hidden="1"/>
    <row r="46737" hidden="1"/>
    <row r="46738" hidden="1"/>
    <row r="46739" hidden="1"/>
    <row r="46740" hidden="1"/>
    <row r="46741" hidden="1"/>
    <row r="46742" hidden="1"/>
    <row r="46743" hidden="1"/>
    <row r="46744" hidden="1"/>
    <row r="46745" hidden="1"/>
    <row r="46746" hidden="1"/>
    <row r="46747" hidden="1"/>
    <row r="46748" hidden="1"/>
    <row r="46749" hidden="1"/>
    <row r="46750" hidden="1"/>
    <row r="46751" hidden="1"/>
    <row r="46752" hidden="1"/>
    <row r="46753" hidden="1"/>
    <row r="46754" hidden="1"/>
    <row r="46755" hidden="1"/>
    <row r="46756" hidden="1"/>
    <row r="46757" hidden="1"/>
    <row r="46758" hidden="1"/>
    <row r="46759" hidden="1"/>
    <row r="46760" hidden="1"/>
    <row r="46761" hidden="1"/>
    <row r="46762" hidden="1"/>
    <row r="46763" hidden="1"/>
    <row r="46764" hidden="1"/>
    <row r="46765" hidden="1"/>
    <row r="46766" hidden="1"/>
    <row r="46767" hidden="1"/>
    <row r="46768" hidden="1"/>
    <row r="46769" hidden="1"/>
    <row r="46770" hidden="1"/>
    <row r="46771" hidden="1"/>
    <row r="46772" hidden="1"/>
    <row r="46773" hidden="1"/>
    <row r="46774" hidden="1"/>
    <row r="46775" hidden="1"/>
    <row r="46776" hidden="1"/>
    <row r="46777" hidden="1"/>
    <row r="46778" hidden="1"/>
    <row r="46779" hidden="1"/>
    <row r="46780" hidden="1"/>
    <row r="46781" hidden="1"/>
    <row r="46782" hidden="1"/>
    <row r="46783" hidden="1"/>
    <row r="46784" hidden="1"/>
    <row r="46785" hidden="1"/>
    <row r="46786" hidden="1"/>
    <row r="46787" hidden="1"/>
    <row r="46788" hidden="1"/>
    <row r="46789" hidden="1"/>
    <row r="46790" hidden="1"/>
    <row r="46791" hidden="1"/>
    <row r="46792" hidden="1"/>
    <row r="46793" hidden="1"/>
    <row r="46794" hidden="1"/>
    <row r="46795" hidden="1"/>
    <row r="46796" hidden="1"/>
    <row r="46797" hidden="1"/>
    <row r="46798" hidden="1"/>
    <row r="46799" hidden="1"/>
    <row r="46800" hidden="1"/>
    <row r="46801" hidden="1"/>
    <row r="46802" hidden="1"/>
    <row r="46803" hidden="1"/>
    <row r="46804" hidden="1"/>
    <row r="46805" hidden="1"/>
    <row r="46806" hidden="1"/>
    <row r="46807" hidden="1"/>
    <row r="46808" hidden="1"/>
    <row r="46809" hidden="1"/>
    <row r="46810" hidden="1"/>
    <row r="46811" hidden="1"/>
    <row r="46812" hidden="1"/>
    <row r="46813" hidden="1"/>
    <row r="46814" hidden="1"/>
    <row r="46815" hidden="1"/>
    <row r="46816" hidden="1"/>
    <row r="46817" hidden="1"/>
    <row r="46818" hidden="1"/>
    <row r="46819" hidden="1"/>
    <row r="46820" hidden="1"/>
    <row r="46821" hidden="1"/>
    <row r="46822" hidden="1"/>
    <row r="46823" hidden="1"/>
    <row r="46824" hidden="1"/>
    <row r="46825" hidden="1"/>
    <row r="46826" hidden="1"/>
    <row r="46827" hidden="1"/>
    <row r="46828" hidden="1"/>
    <row r="46829" hidden="1"/>
    <row r="46830" hidden="1"/>
    <row r="46831" hidden="1"/>
    <row r="46832" hidden="1"/>
    <row r="46833" hidden="1"/>
    <row r="46834" hidden="1"/>
    <row r="46835" hidden="1"/>
    <row r="46836" hidden="1"/>
    <row r="46837" hidden="1"/>
    <row r="46838" hidden="1"/>
    <row r="46839" hidden="1"/>
    <row r="46840" hidden="1"/>
    <row r="46841" hidden="1"/>
    <row r="46842" hidden="1"/>
    <row r="46843" hidden="1"/>
    <row r="46844" hidden="1"/>
    <row r="46845" hidden="1"/>
    <row r="46846" hidden="1"/>
    <row r="46847" hidden="1"/>
    <row r="46848" hidden="1"/>
    <row r="46849" hidden="1"/>
    <row r="46850" hidden="1"/>
    <row r="46851" hidden="1"/>
    <row r="46852" hidden="1"/>
    <row r="46853" hidden="1"/>
    <row r="46854" hidden="1"/>
    <row r="46855" hidden="1"/>
    <row r="46856" hidden="1"/>
    <row r="46857" hidden="1"/>
    <row r="46858" hidden="1"/>
    <row r="46859" hidden="1"/>
    <row r="46860" hidden="1"/>
    <row r="46861" hidden="1"/>
    <row r="46862" hidden="1"/>
    <row r="46863" hidden="1"/>
    <row r="46864" hidden="1"/>
    <row r="46865" hidden="1"/>
    <row r="46866" hidden="1"/>
    <row r="46867" hidden="1"/>
    <row r="46868" hidden="1"/>
    <row r="46869" hidden="1"/>
    <row r="46870" hidden="1"/>
    <row r="46871" hidden="1"/>
    <row r="46872" hidden="1"/>
    <row r="46873" hidden="1"/>
    <row r="46874" hidden="1"/>
    <row r="46875" hidden="1"/>
    <row r="46876" hidden="1"/>
    <row r="46877" hidden="1"/>
    <row r="46878" hidden="1"/>
    <row r="46879" hidden="1"/>
    <row r="46880" hidden="1"/>
    <row r="46881" hidden="1"/>
    <row r="46882" hidden="1"/>
    <row r="46883" hidden="1"/>
    <row r="46884" hidden="1"/>
    <row r="46885" hidden="1"/>
    <row r="46886" hidden="1"/>
    <row r="46887" hidden="1"/>
    <row r="46888" hidden="1"/>
    <row r="46889" hidden="1"/>
    <row r="46890" hidden="1"/>
    <row r="46891" hidden="1"/>
    <row r="46892" hidden="1"/>
    <row r="46893" hidden="1"/>
    <row r="46894" hidden="1"/>
    <row r="46895" hidden="1"/>
    <row r="46896" hidden="1"/>
    <row r="46897" hidden="1"/>
    <row r="46898" hidden="1"/>
    <row r="46899" hidden="1"/>
    <row r="46900" hidden="1"/>
    <row r="46901" hidden="1"/>
    <row r="46902" hidden="1"/>
    <row r="46903" hidden="1"/>
    <row r="46904" hidden="1"/>
    <row r="46905" hidden="1"/>
    <row r="46906" hidden="1"/>
    <row r="46907" hidden="1"/>
    <row r="46908" hidden="1"/>
    <row r="46909" hidden="1"/>
    <row r="46910" hidden="1"/>
    <row r="46911" hidden="1"/>
    <row r="46912" hidden="1"/>
    <row r="46913" hidden="1"/>
    <row r="46914" hidden="1"/>
    <row r="46915" hidden="1"/>
    <row r="46916" hidden="1"/>
    <row r="46917" hidden="1"/>
    <row r="46918" hidden="1"/>
    <row r="46919" hidden="1"/>
    <row r="46920" hidden="1"/>
    <row r="46921" hidden="1"/>
    <row r="46922" hidden="1"/>
    <row r="46923" hidden="1"/>
    <row r="46924" hidden="1"/>
    <row r="46925" hidden="1"/>
    <row r="46926" hidden="1"/>
    <row r="46927" hidden="1"/>
    <row r="46928" hidden="1"/>
    <row r="46929" hidden="1"/>
    <row r="46930" hidden="1"/>
    <row r="46931" hidden="1"/>
    <row r="46932" hidden="1"/>
    <row r="46933" hidden="1"/>
    <row r="46934" hidden="1"/>
    <row r="46935" hidden="1"/>
    <row r="46936" hidden="1"/>
    <row r="46937" hidden="1"/>
    <row r="46938" hidden="1"/>
    <row r="46939" hidden="1"/>
    <row r="46940" hidden="1"/>
    <row r="46941" hidden="1"/>
    <row r="46942" hidden="1"/>
    <row r="46943" hidden="1"/>
    <row r="46944" hidden="1"/>
    <row r="46945" hidden="1"/>
    <row r="46946" hidden="1"/>
    <row r="46947" hidden="1"/>
    <row r="46948" hidden="1"/>
    <row r="46949" hidden="1"/>
    <row r="46950" hidden="1"/>
    <row r="46951" hidden="1"/>
    <row r="46952" hidden="1"/>
    <row r="46953" hidden="1"/>
    <row r="46954" hidden="1"/>
    <row r="46955" hidden="1"/>
    <row r="46956" hidden="1"/>
    <row r="46957" hidden="1"/>
    <row r="46958" hidden="1"/>
    <row r="46959" hidden="1"/>
    <row r="46960" hidden="1"/>
    <row r="46961" hidden="1"/>
    <row r="46962" hidden="1"/>
    <row r="46963" hidden="1"/>
    <row r="46964" hidden="1"/>
    <row r="46965" hidden="1"/>
    <row r="46966" hidden="1"/>
    <row r="46967" hidden="1"/>
    <row r="46968" hidden="1"/>
    <row r="46969" hidden="1"/>
    <row r="46970" hidden="1"/>
    <row r="46971" hidden="1"/>
    <row r="46972" hidden="1"/>
    <row r="46973" hidden="1"/>
    <row r="46974" hidden="1"/>
    <row r="46975" hidden="1"/>
    <row r="46976" hidden="1"/>
    <row r="46977" hidden="1"/>
    <row r="46978" hidden="1"/>
    <row r="46979" hidden="1"/>
    <row r="46980" hidden="1"/>
    <row r="46981" hidden="1"/>
    <row r="46982" hidden="1"/>
    <row r="46983" hidden="1"/>
    <row r="46984" hidden="1"/>
    <row r="46985" hidden="1"/>
    <row r="46986" hidden="1"/>
    <row r="46987" hidden="1"/>
    <row r="46988" hidden="1"/>
    <row r="46989" hidden="1"/>
    <row r="46990" hidden="1"/>
    <row r="46991" hidden="1"/>
    <row r="46992" hidden="1"/>
    <row r="46993" hidden="1"/>
    <row r="46994" hidden="1"/>
    <row r="46995" hidden="1"/>
    <row r="46996" hidden="1"/>
    <row r="46997" hidden="1"/>
    <row r="46998" hidden="1"/>
    <row r="46999" hidden="1"/>
    <row r="47000" hidden="1"/>
    <row r="47001" hidden="1"/>
    <row r="47002" hidden="1"/>
    <row r="47003" hidden="1"/>
    <row r="47004" hidden="1"/>
    <row r="47005" hidden="1"/>
    <row r="47006" hidden="1"/>
    <row r="47007" hidden="1"/>
    <row r="47008" hidden="1"/>
    <row r="47009" hidden="1"/>
    <row r="47010" hidden="1"/>
    <row r="47011" hidden="1"/>
    <row r="47012" hidden="1"/>
    <row r="47013" hidden="1"/>
    <row r="47014" hidden="1"/>
    <row r="47015" hidden="1"/>
    <row r="47016" hidden="1"/>
    <row r="47017" hidden="1"/>
    <row r="47018" hidden="1"/>
    <row r="47019" hidden="1"/>
    <row r="47020" hidden="1"/>
    <row r="47021" hidden="1"/>
    <row r="47022" hidden="1"/>
    <row r="47023" hidden="1"/>
    <row r="47024" hidden="1"/>
    <row r="47025" hidden="1"/>
    <row r="47026" hidden="1"/>
    <row r="47027" hidden="1"/>
    <row r="47028" hidden="1"/>
    <row r="47029" hidden="1"/>
    <row r="47030" hidden="1"/>
    <row r="47031" hidden="1"/>
    <row r="47032" hidden="1"/>
    <row r="47033" hidden="1"/>
    <row r="47034" hidden="1"/>
    <row r="47035" hidden="1"/>
    <row r="47036" hidden="1"/>
    <row r="47037" hidden="1"/>
    <row r="47038" hidden="1"/>
    <row r="47039" hidden="1"/>
    <row r="47040" hidden="1"/>
    <row r="47041" hidden="1"/>
    <row r="47042" hidden="1"/>
    <row r="47043" hidden="1"/>
    <row r="47044" hidden="1"/>
    <row r="47045" hidden="1"/>
    <row r="47046" hidden="1"/>
    <row r="47047" hidden="1"/>
    <row r="47048" hidden="1"/>
    <row r="47049" hidden="1"/>
    <row r="47050" hidden="1"/>
    <row r="47051" hidden="1"/>
    <row r="47052" hidden="1"/>
    <row r="47053" hidden="1"/>
    <row r="47054" hidden="1"/>
    <row r="47055" hidden="1"/>
    <row r="47056" hidden="1"/>
    <row r="47057" hidden="1"/>
    <row r="47058" hidden="1"/>
    <row r="47059" hidden="1"/>
    <row r="47060" hidden="1"/>
    <row r="47061" hidden="1"/>
    <row r="47062" hidden="1"/>
    <row r="47063" hidden="1"/>
    <row r="47064" hidden="1"/>
    <row r="47065" hidden="1"/>
    <row r="47066" hidden="1"/>
    <row r="47067" hidden="1"/>
    <row r="47068" hidden="1"/>
    <row r="47069" hidden="1"/>
    <row r="47070" hidden="1"/>
    <row r="47071" hidden="1"/>
    <row r="47072" hidden="1"/>
    <row r="47073" hidden="1"/>
    <row r="47074" hidden="1"/>
    <row r="47075" hidden="1"/>
    <row r="47076" hidden="1"/>
    <row r="47077" hidden="1"/>
    <row r="47078" hidden="1"/>
    <row r="47079" hidden="1"/>
    <row r="47080" hidden="1"/>
    <row r="47081" hidden="1"/>
    <row r="47082" hidden="1"/>
    <row r="47083" hidden="1"/>
    <row r="47084" hidden="1"/>
    <row r="47085" hidden="1"/>
    <row r="47086" hidden="1"/>
    <row r="47087" hidden="1"/>
    <row r="47088" hidden="1"/>
    <row r="47089" hidden="1"/>
    <row r="47090" hidden="1"/>
    <row r="47091" hidden="1"/>
    <row r="47092" hidden="1"/>
    <row r="47093" hidden="1"/>
    <row r="47094" hidden="1"/>
    <row r="47095" hidden="1"/>
    <row r="47096" hidden="1"/>
    <row r="47097" hidden="1"/>
    <row r="47098" hidden="1"/>
    <row r="47099" hidden="1"/>
    <row r="47100" hidden="1"/>
    <row r="47101" hidden="1"/>
    <row r="47102" hidden="1"/>
    <row r="47103" hidden="1"/>
    <row r="47104" hidden="1"/>
    <row r="47105" hidden="1"/>
    <row r="47106" hidden="1"/>
    <row r="47107" hidden="1"/>
    <row r="47108" hidden="1"/>
    <row r="47109" hidden="1"/>
    <row r="47110" hidden="1"/>
    <row r="47111" hidden="1"/>
    <row r="47112" hidden="1"/>
    <row r="47113" hidden="1"/>
    <row r="47114" hidden="1"/>
    <row r="47115" hidden="1"/>
    <row r="47116" hidden="1"/>
    <row r="47117" hidden="1"/>
    <row r="47118" hidden="1"/>
    <row r="47119" hidden="1"/>
    <row r="47120" hidden="1"/>
    <row r="47121" hidden="1"/>
    <row r="47122" hidden="1"/>
    <row r="47123" hidden="1"/>
    <row r="47124" hidden="1"/>
    <row r="47125" hidden="1"/>
    <row r="47126" hidden="1"/>
    <row r="47127" hidden="1"/>
    <row r="47128" hidden="1"/>
    <row r="47129" hidden="1"/>
    <row r="47130" hidden="1"/>
    <row r="47131" hidden="1"/>
    <row r="47132" hidden="1"/>
    <row r="47133" hidden="1"/>
    <row r="47134" hidden="1"/>
    <row r="47135" hidden="1"/>
    <row r="47136" hidden="1"/>
    <row r="47137" hidden="1"/>
    <row r="47138" hidden="1"/>
    <row r="47139" hidden="1"/>
    <row r="47140" hidden="1"/>
    <row r="47141" hidden="1"/>
    <row r="47142" hidden="1"/>
    <row r="47143" hidden="1"/>
    <row r="47144" hidden="1"/>
    <row r="47145" hidden="1"/>
    <row r="47146" hidden="1"/>
    <row r="47147" hidden="1"/>
    <row r="47148" hidden="1"/>
    <row r="47149" hidden="1"/>
    <row r="47150" hidden="1"/>
    <row r="47151" hidden="1"/>
    <row r="47152" hidden="1"/>
    <row r="47153" hidden="1"/>
    <row r="47154" hidden="1"/>
    <row r="47155" hidden="1"/>
    <row r="47156" hidden="1"/>
    <row r="47157" hidden="1"/>
    <row r="47158" hidden="1"/>
    <row r="47159" hidden="1"/>
    <row r="47160" hidden="1"/>
    <row r="47161" hidden="1"/>
    <row r="47162" hidden="1"/>
    <row r="47163" hidden="1"/>
    <row r="47164" hidden="1"/>
    <row r="47165" hidden="1"/>
    <row r="47166" hidden="1"/>
    <row r="47167" hidden="1"/>
    <row r="47168" hidden="1"/>
    <row r="47169" hidden="1"/>
    <row r="47170" hidden="1"/>
    <row r="47171" hidden="1"/>
    <row r="47172" hidden="1"/>
    <row r="47173" hidden="1"/>
    <row r="47174" hidden="1"/>
    <row r="47175" hidden="1"/>
    <row r="47176" hidden="1"/>
    <row r="47177" hidden="1"/>
    <row r="47178" hidden="1"/>
    <row r="47179" hidden="1"/>
    <row r="47180" hidden="1"/>
    <row r="47181" hidden="1"/>
    <row r="47182" hidden="1"/>
    <row r="47183" hidden="1"/>
    <row r="47184" hidden="1"/>
    <row r="47185" hidden="1"/>
    <row r="47186" hidden="1"/>
    <row r="47187" hidden="1"/>
    <row r="47188" hidden="1"/>
    <row r="47189" hidden="1"/>
    <row r="47190" hidden="1"/>
    <row r="47191" hidden="1"/>
    <row r="47192" hidden="1"/>
    <row r="47193" hidden="1"/>
    <row r="47194" hidden="1"/>
    <row r="47195" hidden="1"/>
    <row r="47196" hidden="1"/>
    <row r="47197" hidden="1"/>
    <row r="47198" hidden="1"/>
    <row r="47199" hidden="1"/>
    <row r="47200" hidden="1"/>
    <row r="47201" hidden="1"/>
    <row r="47202" hidden="1"/>
    <row r="47203" hidden="1"/>
    <row r="47204" hidden="1"/>
    <row r="47205" hidden="1"/>
    <row r="47206" hidden="1"/>
    <row r="47207" hidden="1"/>
    <row r="47208" hidden="1"/>
    <row r="47209" hidden="1"/>
    <row r="47210" hidden="1"/>
    <row r="47211" hidden="1"/>
    <row r="47212" hidden="1"/>
    <row r="47213" hidden="1"/>
    <row r="47214" hidden="1"/>
    <row r="47215" hidden="1"/>
    <row r="47216" hidden="1"/>
    <row r="47217" hidden="1"/>
    <row r="47218" hidden="1"/>
    <row r="47219" hidden="1"/>
    <row r="47220" hidden="1"/>
    <row r="47221" hidden="1"/>
    <row r="47222" hidden="1"/>
    <row r="47223" hidden="1"/>
    <row r="47224" hidden="1"/>
    <row r="47225" hidden="1"/>
    <row r="47226" hidden="1"/>
    <row r="47227" hidden="1"/>
    <row r="47228" hidden="1"/>
    <row r="47229" hidden="1"/>
    <row r="47230" hidden="1"/>
    <row r="47231" hidden="1"/>
    <row r="47232" hidden="1"/>
    <row r="47233" hidden="1"/>
    <row r="47234" hidden="1"/>
    <row r="47235" hidden="1"/>
    <row r="47236" hidden="1"/>
    <row r="47237" hidden="1"/>
    <row r="47238" hidden="1"/>
    <row r="47239" hidden="1"/>
    <row r="47240" hidden="1"/>
    <row r="47241" hidden="1"/>
    <row r="47242" hidden="1"/>
    <row r="47243" hidden="1"/>
    <row r="47244" hidden="1"/>
    <row r="47245" hidden="1"/>
    <row r="47246" hidden="1"/>
    <row r="47247" hidden="1"/>
    <row r="47248" hidden="1"/>
    <row r="47249" hidden="1"/>
    <row r="47250" hidden="1"/>
    <row r="47251" hidden="1"/>
    <row r="47252" hidden="1"/>
    <row r="47253" hidden="1"/>
    <row r="47254" hidden="1"/>
    <row r="47255" hidden="1"/>
    <row r="47256" hidden="1"/>
    <row r="47257" hidden="1"/>
    <row r="47258" hidden="1"/>
    <row r="47259" hidden="1"/>
    <row r="47260" hidden="1"/>
    <row r="47261" hidden="1"/>
    <row r="47262" hidden="1"/>
    <row r="47263" hidden="1"/>
    <row r="47264" hidden="1"/>
    <row r="47265" hidden="1"/>
    <row r="47266" hidden="1"/>
    <row r="47267" hidden="1"/>
    <row r="47268" hidden="1"/>
    <row r="47269" hidden="1"/>
    <row r="47270" hidden="1"/>
    <row r="47271" hidden="1"/>
    <row r="47272" hidden="1"/>
    <row r="47273" hidden="1"/>
    <row r="47274" hidden="1"/>
    <row r="47275" hidden="1"/>
    <row r="47276" hidden="1"/>
    <row r="47277" hidden="1"/>
    <row r="47278" hidden="1"/>
    <row r="47279" hidden="1"/>
    <row r="47280" hidden="1"/>
    <row r="47281" hidden="1"/>
    <row r="47282" hidden="1"/>
    <row r="47283" hidden="1"/>
    <row r="47284" hidden="1"/>
    <row r="47285" hidden="1"/>
    <row r="47286" hidden="1"/>
    <row r="47287" hidden="1"/>
    <row r="47288" hidden="1"/>
    <row r="47289" hidden="1"/>
    <row r="47290" hidden="1"/>
    <row r="47291" hidden="1"/>
    <row r="47292" hidden="1"/>
    <row r="47293" hidden="1"/>
    <row r="47294" hidden="1"/>
    <row r="47295" hidden="1"/>
    <row r="47296" hidden="1"/>
    <row r="47297" hidden="1"/>
    <row r="47298" hidden="1"/>
    <row r="47299" hidden="1"/>
    <row r="47300" hidden="1"/>
    <row r="47301" hidden="1"/>
    <row r="47302" hidden="1"/>
    <row r="47303" hidden="1"/>
    <row r="47304" hidden="1"/>
    <row r="47305" hidden="1"/>
    <row r="47306" hidden="1"/>
    <row r="47307" hidden="1"/>
    <row r="47308" hidden="1"/>
    <row r="47309" hidden="1"/>
    <row r="47310" hidden="1"/>
    <row r="47311" hidden="1"/>
    <row r="47312" hidden="1"/>
    <row r="47313" hidden="1"/>
    <row r="47314" hidden="1"/>
    <row r="47315" hidden="1"/>
    <row r="47316" hidden="1"/>
    <row r="47317" hidden="1"/>
    <row r="47318" hidden="1"/>
    <row r="47319" hidden="1"/>
    <row r="47320" hidden="1"/>
    <row r="47321" hidden="1"/>
    <row r="47322" hidden="1"/>
    <row r="47323" hidden="1"/>
    <row r="47324" hidden="1"/>
    <row r="47325" hidden="1"/>
    <row r="47326" hidden="1"/>
    <row r="47327" hidden="1"/>
    <row r="47328" hidden="1"/>
    <row r="47329" hidden="1"/>
    <row r="47330" hidden="1"/>
    <row r="47331" hidden="1"/>
    <row r="47332" hidden="1"/>
    <row r="47333" hidden="1"/>
    <row r="47334" hidden="1"/>
    <row r="47335" hidden="1"/>
    <row r="47336" hidden="1"/>
    <row r="47337" hidden="1"/>
    <row r="47338" hidden="1"/>
    <row r="47339" hidden="1"/>
    <row r="47340" hidden="1"/>
    <row r="47341" hidden="1"/>
    <row r="47342" hidden="1"/>
    <row r="47343" hidden="1"/>
    <row r="47344" hidden="1"/>
    <row r="47345" hidden="1"/>
    <row r="47346" hidden="1"/>
    <row r="47347" hidden="1"/>
    <row r="47348" hidden="1"/>
    <row r="47349" hidden="1"/>
    <row r="47350" hidden="1"/>
    <row r="47351" hidden="1"/>
    <row r="47352" hidden="1"/>
    <row r="47353" hidden="1"/>
    <row r="47354" hidden="1"/>
    <row r="47355" hidden="1"/>
    <row r="47356" hidden="1"/>
    <row r="47357" hidden="1"/>
    <row r="47358" hidden="1"/>
    <row r="47359" hidden="1"/>
    <row r="47360" hidden="1"/>
    <row r="47361" hidden="1"/>
    <row r="47362" hidden="1"/>
    <row r="47363" hidden="1"/>
    <row r="47364" hidden="1"/>
    <row r="47365" hidden="1"/>
    <row r="47366" hidden="1"/>
    <row r="47367" hidden="1"/>
    <row r="47368" hidden="1"/>
    <row r="47369" hidden="1"/>
    <row r="47370" hidden="1"/>
    <row r="47371" hidden="1"/>
    <row r="47372" hidden="1"/>
    <row r="47373" hidden="1"/>
    <row r="47374" hidden="1"/>
    <row r="47375" hidden="1"/>
    <row r="47376" hidden="1"/>
    <row r="47377" hidden="1"/>
    <row r="47378" hidden="1"/>
    <row r="47379" hidden="1"/>
    <row r="47380" hidden="1"/>
    <row r="47381" hidden="1"/>
    <row r="47382" hidden="1"/>
    <row r="47383" hidden="1"/>
    <row r="47384" hidden="1"/>
    <row r="47385" hidden="1"/>
    <row r="47386" hidden="1"/>
    <row r="47387" hidden="1"/>
    <row r="47388" hidden="1"/>
    <row r="47389" hidden="1"/>
    <row r="47390" hidden="1"/>
    <row r="47391" hidden="1"/>
    <row r="47392" hidden="1"/>
    <row r="47393" hidden="1"/>
    <row r="47394" hidden="1"/>
    <row r="47395" hidden="1"/>
    <row r="47396" hidden="1"/>
    <row r="47397" hidden="1"/>
    <row r="47398" hidden="1"/>
    <row r="47399" hidden="1"/>
    <row r="47400" hidden="1"/>
    <row r="47401" hidden="1"/>
    <row r="47402" hidden="1"/>
    <row r="47403" hidden="1"/>
    <row r="47404" hidden="1"/>
    <row r="47405" hidden="1"/>
    <row r="47406" hidden="1"/>
    <row r="47407" hidden="1"/>
    <row r="47408" hidden="1"/>
    <row r="47409" hidden="1"/>
    <row r="47410" hidden="1"/>
    <row r="47411" hidden="1"/>
    <row r="47412" hidden="1"/>
    <row r="47413" hidden="1"/>
    <row r="47414" hidden="1"/>
    <row r="47415" hidden="1"/>
    <row r="47416" hidden="1"/>
    <row r="47417" hidden="1"/>
    <row r="47418" hidden="1"/>
    <row r="47419" hidden="1"/>
    <row r="47420" hidden="1"/>
    <row r="47421" hidden="1"/>
    <row r="47422" hidden="1"/>
    <row r="47423" hidden="1"/>
    <row r="47424" hidden="1"/>
    <row r="47425" hidden="1"/>
    <row r="47426" hidden="1"/>
    <row r="47427" hidden="1"/>
    <row r="47428" hidden="1"/>
    <row r="47429" hidden="1"/>
    <row r="47430" hidden="1"/>
    <row r="47431" hidden="1"/>
    <row r="47432" hidden="1"/>
    <row r="47433" hidden="1"/>
    <row r="47434" hidden="1"/>
    <row r="47435" hidden="1"/>
    <row r="47436" hidden="1"/>
    <row r="47437" hidden="1"/>
    <row r="47438" hidden="1"/>
    <row r="47439" hidden="1"/>
    <row r="47440" hidden="1"/>
    <row r="47441" hidden="1"/>
    <row r="47442" hidden="1"/>
    <row r="47443" hidden="1"/>
    <row r="47444" hidden="1"/>
    <row r="47445" hidden="1"/>
    <row r="47446" hidden="1"/>
    <row r="47447" hidden="1"/>
    <row r="47448" hidden="1"/>
    <row r="47449" hidden="1"/>
    <row r="47450" hidden="1"/>
    <row r="47451" hidden="1"/>
    <row r="47452" hidden="1"/>
    <row r="47453" hidden="1"/>
    <row r="47454" hidden="1"/>
    <row r="47455" hidden="1"/>
    <row r="47456" hidden="1"/>
    <row r="47457" hidden="1"/>
    <row r="47458" hidden="1"/>
    <row r="47459" hidden="1"/>
    <row r="47460" hidden="1"/>
    <row r="47461" hidden="1"/>
    <row r="47462" hidden="1"/>
    <row r="47463" hidden="1"/>
    <row r="47464" hidden="1"/>
    <row r="47465" hidden="1"/>
    <row r="47466" hidden="1"/>
    <row r="47467" hidden="1"/>
    <row r="47468" hidden="1"/>
    <row r="47469" hidden="1"/>
    <row r="47470" hidden="1"/>
    <row r="47471" hidden="1"/>
    <row r="47472" hidden="1"/>
    <row r="47473" hidden="1"/>
    <row r="47474" hidden="1"/>
    <row r="47475" hidden="1"/>
    <row r="47476" hidden="1"/>
    <row r="47477" hidden="1"/>
    <row r="47478" hidden="1"/>
    <row r="47479" hidden="1"/>
    <row r="47480" hidden="1"/>
    <row r="47481" hidden="1"/>
    <row r="47482" hidden="1"/>
    <row r="47483" hidden="1"/>
    <row r="47484" hidden="1"/>
    <row r="47485" hidden="1"/>
    <row r="47486" hidden="1"/>
    <row r="47487" hidden="1"/>
    <row r="47488" hidden="1"/>
    <row r="47489" hidden="1"/>
    <row r="47490" hidden="1"/>
    <row r="47491" hidden="1"/>
    <row r="47492" hidden="1"/>
    <row r="47493" hidden="1"/>
    <row r="47494" hidden="1"/>
    <row r="47495" hidden="1"/>
    <row r="47496" hidden="1"/>
    <row r="47497" hidden="1"/>
    <row r="47498" hidden="1"/>
    <row r="47499" hidden="1"/>
    <row r="47500" hidden="1"/>
    <row r="47501" hidden="1"/>
    <row r="47502" hidden="1"/>
    <row r="47503" hidden="1"/>
    <row r="47504" hidden="1"/>
    <row r="47505" hidden="1"/>
    <row r="47506" hidden="1"/>
    <row r="47507" hidden="1"/>
    <row r="47508" hidden="1"/>
    <row r="47509" hidden="1"/>
    <row r="47510" hidden="1"/>
    <row r="47511" hidden="1"/>
    <row r="47512" hidden="1"/>
    <row r="47513" hidden="1"/>
    <row r="47514" hidden="1"/>
    <row r="47515" hidden="1"/>
    <row r="47516" hidden="1"/>
    <row r="47517" hidden="1"/>
    <row r="47518" hidden="1"/>
    <row r="47519" hidden="1"/>
    <row r="47520" hidden="1"/>
    <row r="47521" hidden="1"/>
    <row r="47522" hidden="1"/>
    <row r="47523" hidden="1"/>
    <row r="47524" hidden="1"/>
    <row r="47525" hidden="1"/>
    <row r="47526" hidden="1"/>
    <row r="47527" hidden="1"/>
    <row r="47528" hidden="1"/>
    <row r="47529" hidden="1"/>
    <row r="47530" hidden="1"/>
    <row r="47531" hidden="1"/>
    <row r="47532" hidden="1"/>
    <row r="47533" hidden="1"/>
    <row r="47534" hidden="1"/>
    <row r="47535" hidden="1"/>
    <row r="47536" hidden="1"/>
    <row r="47537" hidden="1"/>
    <row r="47538" hidden="1"/>
    <row r="47539" hidden="1"/>
    <row r="47540" hidden="1"/>
    <row r="47541" hidden="1"/>
    <row r="47542" hidden="1"/>
    <row r="47543" hidden="1"/>
    <row r="47544" hidden="1"/>
    <row r="47545" hidden="1"/>
    <row r="47546" hidden="1"/>
    <row r="47547" hidden="1"/>
    <row r="47548" hidden="1"/>
    <row r="47549" hidden="1"/>
    <row r="47550" hidden="1"/>
    <row r="47551" hidden="1"/>
    <row r="47552" hidden="1"/>
    <row r="47553" hidden="1"/>
    <row r="47554" hidden="1"/>
    <row r="47555" hidden="1"/>
    <row r="47556" hidden="1"/>
    <row r="47557" hidden="1"/>
    <row r="47558" hidden="1"/>
    <row r="47559" hidden="1"/>
    <row r="47560" hidden="1"/>
    <row r="47561" hidden="1"/>
    <row r="47562" hidden="1"/>
    <row r="47563" hidden="1"/>
    <row r="47564" hidden="1"/>
    <row r="47565" hidden="1"/>
    <row r="47566" hidden="1"/>
    <row r="47567" hidden="1"/>
    <row r="47568" hidden="1"/>
    <row r="47569" hidden="1"/>
    <row r="47570" hidden="1"/>
    <row r="47571" hidden="1"/>
    <row r="47572" hidden="1"/>
    <row r="47573" hidden="1"/>
    <row r="47574" hidden="1"/>
    <row r="47575" hidden="1"/>
    <row r="47576" hidden="1"/>
    <row r="47577" hidden="1"/>
    <row r="47578" hidden="1"/>
    <row r="47579" hidden="1"/>
    <row r="47580" hidden="1"/>
    <row r="47581" hidden="1"/>
    <row r="47582" hidden="1"/>
    <row r="47583" hidden="1"/>
    <row r="47584" hidden="1"/>
    <row r="47585" hidden="1"/>
    <row r="47586" hidden="1"/>
    <row r="47587" hidden="1"/>
    <row r="47588" hidden="1"/>
    <row r="47589" hidden="1"/>
    <row r="47590" hidden="1"/>
    <row r="47591" hidden="1"/>
    <row r="47592" hidden="1"/>
    <row r="47593" hidden="1"/>
    <row r="47594" hidden="1"/>
    <row r="47595" hidden="1"/>
    <row r="47596" hidden="1"/>
    <row r="47597" hidden="1"/>
    <row r="47598" hidden="1"/>
    <row r="47599" hidden="1"/>
    <row r="47600" hidden="1"/>
    <row r="47601" hidden="1"/>
    <row r="47602" hidden="1"/>
    <row r="47603" hidden="1"/>
    <row r="47604" hidden="1"/>
    <row r="47605" hidden="1"/>
    <row r="47606" hidden="1"/>
    <row r="47607" hidden="1"/>
    <row r="47608" hidden="1"/>
    <row r="47609" hidden="1"/>
    <row r="47610" hidden="1"/>
    <row r="47611" hidden="1"/>
    <row r="47612" hidden="1"/>
    <row r="47613" hidden="1"/>
    <row r="47614" hidden="1"/>
    <row r="47615" hidden="1"/>
    <row r="47616" hidden="1"/>
    <row r="47617" hidden="1"/>
    <row r="47618" hidden="1"/>
    <row r="47619" hidden="1"/>
    <row r="47620" hidden="1"/>
    <row r="47621" hidden="1"/>
    <row r="47622" hidden="1"/>
    <row r="47623" hidden="1"/>
    <row r="47624" hidden="1"/>
    <row r="47625" hidden="1"/>
    <row r="47626" hidden="1"/>
    <row r="47627" hidden="1"/>
    <row r="47628" hidden="1"/>
    <row r="47629" hidden="1"/>
    <row r="47630" hidden="1"/>
    <row r="47631" hidden="1"/>
    <row r="47632" hidden="1"/>
    <row r="47633" hidden="1"/>
    <row r="47634" hidden="1"/>
    <row r="47635" hidden="1"/>
    <row r="47636" hidden="1"/>
    <row r="47637" hidden="1"/>
    <row r="47638" hidden="1"/>
    <row r="47639" hidden="1"/>
    <row r="47640" hidden="1"/>
    <row r="47641" hidden="1"/>
    <row r="47642" hidden="1"/>
    <row r="47643" hidden="1"/>
    <row r="47644" hidden="1"/>
    <row r="47645" hidden="1"/>
    <row r="47646" hidden="1"/>
    <row r="47647" hidden="1"/>
    <row r="47648" hidden="1"/>
    <row r="47649" hidden="1"/>
    <row r="47650" hidden="1"/>
    <row r="47651" hidden="1"/>
    <row r="47652" hidden="1"/>
    <row r="47653" hidden="1"/>
    <row r="47654" hidden="1"/>
    <row r="47655" hidden="1"/>
    <row r="47656" hidden="1"/>
    <row r="47657" hidden="1"/>
    <row r="47658" hidden="1"/>
    <row r="47659" hidden="1"/>
    <row r="47660" hidden="1"/>
    <row r="47661" hidden="1"/>
    <row r="47662" hidden="1"/>
    <row r="47663" hidden="1"/>
    <row r="47664" hidden="1"/>
    <row r="47665" hidden="1"/>
    <row r="47666" hidden="1"/>
    <row r="47667" hidden="1"/>
    <row r="47668" hidden="1"/>
    <row r="47669" hidden="1"/>
    <row r="47670" hidden="1"/>
    <row r="47671" hidden="1"/>
    <row r="47672" hidden="1"/>
    <row r="47673" hidden="1"/>
    <row r="47674" hidden="1"/>
    <row r="47675" hidden="1"/>
    <row r="47676" hidden="1"/>
    <row r="47677" hidden="1"/>
    <row r="47678" hidden="1"/>
    <row r="47679" hidden="1"/>
    <row r="47680" hidden="1"/>
    <row r="47681" hidden="1"/>
    <row r="47682" hidden="1"/>
    <row r="47683" hidden="1"/>
    <row r="47684" hidden="1"/>
    <row r="47685" hidden="1"/>
    <row r="47686" hidden="1"/>
    <row r="47687" hidden="1"/>
    <row r="47688" hidden="1"/>
    <row r="47689" hidden="1"/>
    <row r="47690" hidden="1"/>
    <row r="47691" hidden="1"/>
    <row r="47692" hidden="1"/>
    <row r="47693" hidden="1"/>
    <row r="47694" hidden="1"/>
    <row r="47695" hidden="1"/>
    <row r="47696" hidden="1"/>
    <row r="47697" hidden="1"/>
    <row r="47698" hidden="1"/>
    <row r="47699" hidden="1"/>
    <row r="47700" hidden="1"/>
    <row r="47701" hidden="1"/>
    <row r="47702" hidden="1"/>
    <row r="47703" hidden="1"/>
    <row r="47704" hidden="1"/>
    <row r="47705" hidden="1"/>
    <row r="47706" hidden="1"/>
    <row r="47707" hidden="1"/>
    <row r="47708" hidden="1"/>
    <row r="47709" hidden="1"/>
    <row r="47710" hidden="1"/>
    <row r="47711" hidden="1"/>
    <row r="47712" hidden="1"/>
    <row r="47713" hidden="1"/>
    <row r="47714" hidden="1"/>
    <row r="47715" hidden="1"/>
    <row r="47716" hidden="1"/>
    <row r="47717" hidden="1"/>
    <row r="47718" hidden="1"/>
    <row r="47719" hidden="1"/>
    <row r="47720" hidden="1"/>
    <row r="47721" hidden="1"/>
    <row r="47722" hidden="1"/>
    <row r="47723" hidden="1"/>
    <row r="47724" hidden="1"/>
    <row r="47725" hidden="1"/>
    <row r="47726" hidden="1"/>
    <row r="47727" hidden="1"/>
    <row r="47728" hidden="1"/>
    <row r="47729" hidden="1"/>
    <row r="47730" hidden="1"/>
    <row r="47731" hidden="1"/>
    <row r="47732" hidden="1"/>
    <row r="47733" hidden="1"/>
    <row r="47734" hidden="1"/>
    <row r="47735" hidden="1"/>
    <row r="47736" hidden="1"/>
    <row r="47737" hidden="1"/>
    <row r="47738" hidden="1"/>
    <row r="47739" hidden="1"/>
    <row r="47740" hidden="1"/>
    <row r="47741" hidden="1"/>
    <row r="47742" hidden="1"/>
    <row r="47743" hidden="1"/>
    <row r="47744" hidden="1"/>
    <row r="47745" hidden="1"/>
    <row r="47746" hidden="1"/>
    <row r="47747" hidden="1"/>
    <row r="47748" hidden="1"/>
    <row r="47749" hidden="1"/>
    <row r="47750" hidden="1"/>
    <row r="47751" hidden="1"/>
    <row r="47752" hidden="1"/>
    <row r="47753" hidden="1"/>
    <row r="47754" hidden="1"/>
    <row r="47755" hidden="1"/>
    <row r="47756" hidden="1"/>
    <row r="47757" hidden="1"/>
    <row r="47758" hidden="1"/>
    <row r="47759" hidden="1"/>
    <row r="47760" hidden="1"/>
    <row r="47761" hidden="1"/>
    <row r="47762" hidden="1"/>
    <row r="47763" hidden="1"/>
    <row r="47764" hidden="1"/>
    <row r="47765" hidden="1"/>
    <row r="47766" hidden="1"/>
    <row r="47767" hidden="1"/>
    <row r="47768" hidden="1"/>
    <row r="47769" hidden="1"/>
    <row r="47770" hidden="1"/>
    <row r="47771" hidden="1"/>
    <row r="47772" hidden="1"/>
    <row r="47773" hidden="1"/>
    <row r="47774" hidden="1"/>
    <row r="47775" hidden="1"/>
    <row r="47776" hidden="1"/>
    <row r="47777" hidden="1"/>
    <row r="47778" hidden="1"/>
    <row r="47779" hidden="1"/>
    <row r="47780" hidden="1"/>
    <row r="47781" hidden="1"/>
    <row r="47782" hidden="1"/>
    <row r="47783" hidden="1"/>
    <row r="47784" hidden="1"/>
    <row r="47785" hidden="1"/>
    <row r="47786" hidden="1"/>
    <row r="47787" hidden="1"/>
    <row r="47788" hidden="1"/>
    <row r="47789" hidden="1"/>
    <row r="47790" hidden="1"/>
    <row r="47791" hidden="1"/>
    <row r="47792" hidden="1"/>
    <row r="47793" hidden="1"/>
    <row r="47794" hidden="1"/>
    <row r="47795" hidden="1"/>
    <row r="47796" hidden="1"/>
    <row r="47797" hidden="1"/>
    <row r="47798" hidden="1"/>
    <row r="47799" hidden="1"/>
    <row r="47800" hidden="1"/>
    <row r="47801" hidden="1"/>
    <row r="47802" hidden="1"/>
    <row r="47803" hidden="1"/>
    <row r="47804" hidden="1"/>
    <row r="47805" hidden="1"/>
    <row r="47806" hidden="1"/>
    <row r="47807" hidden="1"/>
    <row r="47808" hidden="1"/>
    <row r="47809" hidden="1"/>
    <row r="47810" hidden="1"/>
    <row r="47811" hidden="1"/>
    <row r="47812" hidden="1"/>
    <row r="47813" hidden="1"/>
    <row r="47814" hidden="1"/>
    <row r="47815" hidden="1"/>
    <row r="47816" hidden="1"/>
    <row r="47817" hidden="1"/>
    <row r="47818" hidden="1"/>
    <row r="47819" hidden="1"/>
    <row r="47820" hidden="1"/>
    <row r="47821" hidden="1"/>
    <row r="47822" hidden="1"/>
    <row r="47823" hidden="1"/>
    <row r="47824" hidden="1"/>
    <row r="47825" hidden="1"/>
    <row r="47826" hidden="1"/>
    <row r="47827" hidden="1"/>
    <row r="47828" hidden="1"/>
    <row r="47829" hidden="1"/>
    <row r="47830" hidden="1"/>
    <row r="47831" hidden="1"/>
    <row r="47832" hidden="1"/>
    <row r="47833" hidden="1"/>
    <row r="47834" hidden="1"/>
    <row r="47835" hidden="1"/>
    <row r="47836" hidden="1"/>
    <row r="47837" hidden="1"/>
    <row r="47838" hidden="1"/>
    <row r="47839" hidden="1"/>
    <row r="47840" hidden="1"/>
    <row r="47841" hidden="1"/>
    <row r="47842" hidden="1"/>
    <row r="47843" hidden="1"/>
    <row r="47844" hidden="1"/>
    <row r="47845" hidden="1"/>
    <row r="47846" hidden="1"/>
    <row r="47847" hidden="1"/>
    <row r="47848" hidden="1"/>
    <row r="47849" hidden="1"/>
    <row r="47850" hidden="1"/>
    <row r="47851" hidden="1"/>
    <row r="47852" hidden="1"/>
    <row r="47853" hidden="1"/>
    <row r="47854" hidden="1"/>
    <row r="47855" hidden="1"/>
    <row r="47856" hidden="1"/>
    <row r="47857" hidden="1"/>
    <row r="47858" hidden="1"/>
    <row r="47859" hidden="1"/>
    <row r="47860" hidden="1"/>
    <row r="47861" hidden="1"/>
    <row r="47862" hidden="1"/>
    <row r="47863" hidden="1"/>
    <row r="47864" hidden="1"/>
    <row r="47865" hidden="1"/>
    <row r="47866" hidden="1"/>
    <row r="47867" hidden="1"/>
    <row r="47868" hidden="1"/>
    <row r="47869" hidden="1"/>
    <row r="47870" hidden="1"/>
    <row r="47871" hidden="1"/>
    <row r="47872" hidden="1"/>
    <row r="47873" hidden="1"/>
    <row r="47874" hidden="1"/>
    <row r="47875" hidden="1"/>
    <row r="47876" hidden="1"/>
    <row r="47877" hidden="1"/>
    <row r="47878" hidden="1"/>
    <row r="47879" hidden="1"/>
    <row r="47880" hidden="1"/>
    <row r="47881" hidden="1"/>
    <row r="47882" hidden="1"/>
    <row r="47883" hidden="1"/>
    <row r="47884" hidden="1"/>
    <row r="47885" hidden="1"/>
    <row r="47886" hidden="1"/>
    <row r="47887" hidden="1"/>
    <row r="47888" hidden="1"/>
    <row r="47889" hidden="1"/>
    <row r="47890" hidden="1"/>
    <row r="47891" hidden="1"/>
    <row r="47892" hidden="1"/>
    <row r="47893" hidden="1"/>
    <row r="47894" hidden="1"/>
    <row r="47895" hidden="1"/>
    <row r="47896" hidden="1"/>
    <row r="47897" hidden="1"/>
    <row r="47898" hidden="1"/>
    <row r="47899" hidden="1"/>
    <row r="47900" hidden="1"/>
    <row r="47901" hidden="1"/>
    <row r="47902" hidden="1"/>
    <row r="47903" hidden="1"/>
    <row r="47904" hidden="1"/>
    <row r="47905" hidden="1"/>
    <row r="47906" hidden="1"/>
    <row r="47907" hidden="1"/>
    <row r="47908" hidden="1"/>
    <row r="47909" hidden="1"/>
    <row r="47910" hidden="1"/>
    <row r="47911" hidden="1"/>
    <row r="47912" hidden="1"/>
    <row r="47913" hidden="1"/>
    <row r="47914" hidden="1"/>
    <row r="47915" hidden="1"/>
    <row r="47916" hidden="1"/>
    <row r="47917" hidden="1"/>
    <row r="47918" hidden="1"/>
    <row r="47919" hidden="1"/>
    <row r="47920" hidden="1"/>
    <row r="47921" hidden="1"/>
    <row r="47922" hidden="1"/>
    <row r="47923" hidden="1"/>
    <row r="47924" hidden="1"/>
    <row r="47925" hidden="1"/>
    <row r="47926" hidden="1"/>
    <row r="47927" hidden="1"/>
    <row r="47928" hidden="1"/>
    <row r="47929" hidden="1"/>
    <row r="47930" hidden="1"/>
    <row r="47931" hidden="1"/>
    <row r="47932" hidden="1"/>
    <row r="47933" hidden="1"/>
    <row r="47934" hidden="1"/>
    <row r="47935" hidden="1"/>
    <row r="47936" hidden="1"/>
    <row r="47937" hidden="1"/>
    <row r="47938" hidden="1"/>
    <row r="47939" hidden="1"/>
    <row r="47940" hidden="1"/>
    <row r="47941" hidden="1"/>
    <row r="47942" hidden="1"/>
    <row r="47943" hidden="1"/>
    <row r="47944" hidden="1"/>
    <row r="47945" hidden="1"/>
    <row r="47946" hidden="1"/>
    <row r="47947" hidden="1"/>
    <row r="47948" hidden="1"/>
    <row r="47949" hidden="1"/>
    <row r="47950" hidden="1"/>
    <row r="47951" hidden="1"/>
    <row r="47952" hidden="1"/>
    <row r="47953" hidden="1"/>
    <row r="47954" hidden="1"/>
    <row r="47955" hidden="1"/>
    <row r="47956" hidden="1"/>
    <row r="47957" hidden="1"/>
    <row r="47958" hidden="1"/>
    <row r="47959" hidden="1"/>
    <row r="47960" hidden="1"/>
    <row r="47961" hidden="1"/>
    <row r="47962" hidden="1"/>
    <row r="47963" hidden="1"/>
    <row r="47964" hidden="1"/>
    <row r="47965" hidden="1"/>
    <row r="47966" hidden="1"/>
    <row r="47967" hidden="1"/>
    <row r="47968" hidden="1"/>
    <row r="47969" hidden="1"/>
    <row r="47970" hidden="1"/>
    <row r="47971" hidden="1"/>
    <row r="47972" hidden="1"/>
    <row r="47973" hidden="1"/>
    <row r="47974" hidden="1"/>
    <row r="47975" hidden="1"/>
    <row r="47976" hidden="1"/>
    <row r="47977" hidden="1"/>
    <row r="47978" hidden="1"/>
    <row r="47979" hidden="1"/>
    <row r="47980" hidden="1"/>
    <row r="47981" hidden="1"/>
    <row r="47982" hidden="1"/>
    <row r="47983" hidden="1"/>
    <row r="47984" hidden="1"/>
    <row r="47985" hidden="1"/>
    <row r="47986" hidden="1"/>
    <row r="47987" hidden="1"/>
    <row r="47988" hidden="1"/>
    <row r="47989" hidden="1"/>
    <row r="47990" hidden="1"/>
    <row r="47991" hidden="1"/>
    <row r="47992" hidden="1"/>
    <row r="47993" hidden="1"/>
    <row r="47994" hidden="1"/>
    <row r="47995" hidden="1"/>
    <row r="47996" hidden="1"/>
    <row r="47997" hidden="1"/>
    <row r="47998" hidden="1"/>
    <row r="47999" hidden="1"/>
    <row r="48000" hidden="1"/>
    <row r="48001" hidden="1"/>
    <row r="48002" hidden="1"/>
    <row r="48003" hidden="1"/>
    <row r="48004" hidden="1"/>
    <row r="48005" hidden="1"/>
    <row r="48006" hidden="1"/>
    <row r="48007" hidden="1"/>
    <row r="48008" hidden="1"/>
    <row r="48009" hidden="1"/>
    <row r="48010" hidden="1"/>
    <row r="48011" hidden="1"/>
    <row r="48012" hidden="1"/>
    <row r="48013" hidden="1"/>
    <row r="48014" hidden="1"/>
    <row r="48015" hidden="1"/>
    <row r="48016" hidden="1"/>
    <row r="48017" hidden="1"/>
    <row r="48018" hidden="1"/>
    <row r="48019" hidden="1"/>
    <row r="48020" hidden="1"/>
    <row r="48021" hidden="1"/>
    <row r="48022" hidden="1"/>
    <row r="48023" hidden="1"/>
    <row r="48024" hidden="1"/>
    <row r="48025" hidden="1"/>
    <row r="48026" hidden="1"/>
    <row r="48027" hidden="1"/>
    <row r="48028" hidden="1"/>
    <row r="48029" hidden="1"/>
    <row r="48030" hidden="1"/>
    <row r="48031" hidden="1"/>
    <row r="48032" hidden="1"/>
    <row r="48033" hidden="1"/>
    <row r="48034" hidden="1"/>
    <row r="48035" hidden="1"/>
    <row r="48036" hidden="1"/>
    <row r="48037" hidden="1"/>
    <row r="48038" hidden="1"/>
    <row r="48039" hidden="1"/>
    <row r="48040" hidden="1"/>
    <row r="48041" hidden="1"/>
    <row r="48042" hidden="1"/>
    <row r="48043" hidden="1"/>
    <row r="48044" hidden="1"/>
    <row r="48045" hidden="1"/>
    <row r="48046" hidden="1"/>
    <row r="48047" hidden="1"/>
    <row r="48048" hidden="1"/>
    <row r="48049" hidden="1"/>
    <row r="48050" hidden="1"/>
    <row r="48051" hidden="1"/>
    <row r="48052" hidden="1"/>
    <row r="48053" hidden="1"/>
    <row r="48054" hidden="1"/>
    <row r="48055" hidden="1"/>
    <row r="48056" hidden="1"/>
    <row r="48057" hidden="1"/>
    <row r="48058" hidden="1"/>
    <row r="48059" hidden="1"/>
    <row r="48060" hidden="1"/>
    <row r="48061" hidden="1"/>
    <row r="48062" hidden="1"/>
    <row r="48063" hidden="1"/>
    <row r="48064" hidden="1"/>
    <row r="48065" hidden="1"/>
    <row r="48066" hidden="1"/>
    <row r="48067" hidden="1"/>
    <row r="48068" hidden="1"/>
    <row r="48069" hidden="1"/>
    <row r="48070" hidden="1"/>
    <row r="48071" hidden="1"/>
    <row r="48072" hidden="1"/>
    <row r="48073" hidden="1"/>
    <row r="48074" hidden="1"/>
    <row r="48075" hidden="1"/>
    <row r="48076" hidden="1"/>
    <row r="48077" hidden="1"/>
    <row r="48078" hidden="1"/>
    <row r="48079" hidden="1"/>
    <row r="48080" hidden="1"/>
    <row r="48081" hidden="1"/>
    <row r="48082" hidden="1"/>
    <row r="48083" hidden="1"/>
    <row r="48084" hidden="1"/>
    <row r="48085" hidden="1"/>
    <row r="48086" hidden="1"/>
    <row r="48087" hidden="1"/>
    <row r="48088" hidden="1"/>
    <row r="48089" hidden="1"/>
    <row r="48090" hidden="1"/>
    <row r="48091" hidden="1"/>
    <row r="48092" hidden="1"/>
    <row r="48093" hidden="1"/>
    <row r="48094" hidden="1"/>
    <row r="48095" hidden="1"/>
    <row r="48096" hidden="1"/>
    <row r="48097" hidden="1"/>
    <row r="48098" hidden="1"/>
    <row r="48099" hidden="1"/>
    <row r="48100" hidden="1"/>
    <row r="48101" hidden="1"/>
    <row r="48102" hidden="1"/>
    <row r="48103" hidden="1"/>
    <row r="48104" hidden="1"/>
    <row r="48105" hidden="1"/>
    <row r="48106" hidden="1"/>
    <row r="48107" hidden="1"/>
    <row r="48108" hidden="1"/>
    <row r="48109" hidden="1"/>
    <row r="48110" hidden="1"/>
    <row r="48111" hidden="1"/>
    <row r="48112" hidden="1"/>
    <row r="48113" hidden="1"/>
    <row r="48114" hidden="1"/>
    <row r="48115" hidden="1"/>
    <row r="48116" hidden="1"/>
    <row r="48117" hidden="1"/>
    <row r="48118" hidden="1"/>
    <row r="48119" hidden="1"/>
    <row r="48120" hidden="1"/>
    <row r="48121" hidden="1"/>
    <row r="48122" hidden="1"/>
    <row r="48123" hidden="1"/>
    <row r="48124" hidden="1"/>
    <row r="48125" hidden="1"/>
    <row r="48126" hidden="1"/>
    <row r="48127" hidden="1"/>
    <row r="48128" hidden="1"/>
    <row r="48129" hidden="1"/>
    <row r="48130" hidden="1"/>
    <row r="48131" hidden="1"/>
    <row r="48132" hidden="1"/>
    <row r="48133" hidden="1"/>
    <row r="48134" hidden="1"/>
    <row r="48135" hidden="1"/>
    <row r="48136" hidden="1"/>
    <row r="48137" hidden="1"/>
    <row r="48138" hidden="1"/>
    <row r="48139" hidden="1"/>
    <row r="48140" hidden="1"/>
    <row r="48141" hidden="1"/>
    <row r="48142" hidden="1"/>
    <row r="48143" hidden="1"/>
    <row r="48144" hidden="1"/>
    <row r="48145" hidden="1"/>
    <row r="48146" hidden="1"/>
    <row r="48147" hidden="1"/>
    <row r="48148" hidden="1"/>
    <row r="48149" hidden="1"/>
    <row r="48150" hidden="1"/>
    <row r="48151" hidden="1"/>
    <row r="48152" hidden="1"/>
    <row r="48153" hidden="1"/>
    <row r="48154" hidden="1"/>
    <row r="48155" hidden="1"/>
    <row r="48156" hidden="1"/>
    <row r="48157" hidden="1"/>
    <row r="48158" hidden="1"/>
    <row r="48159" hidden="1"/>
    <row r="48160" hidden="1"/>
    <row r="48161" hidden="1"/>
    <row r="48162" hidden="1"/>
    <row r="48163" hidden="1"/>
    <row r="48164" hidden="1"/>
    <row r="48165" hidden="1"/>
    <row r="48166" hidden="1"/>
    <row r="48167" hidden="1"/>
    <row r="48168" hidden="1"/>
    <row r="48169" hidden="1"/>
    <row r="48170" hidden="1"/>
    <row r="48171" hidden="1"/>
    <row r="48172" hidden="1"/>
    <row r="48173" hidden="1"/>
    <row r="48174" hidden="1"/>
    <row r="48175" hidden="1"/>
    <row r="48176" hidden="1"/>
    <row r="48177" hidden="1"/>
    <row r="48178" hidden="1"/>
    <row r="48179" hidden="1"/>
    <row r="48180" hidden="1"/>
    <row r="48181" hidden="1"/>
    <row r="48182" hidden="1"/>
    <row r="48183" hidden="1"/>
    <row r="48184" hidden="1"/>
    <row r="48185" hidden="1"/>
    <row r="48186" hidden="1"/>
    <row r="48187" hidden="1"/>
    <row r="48188" hidden="1"/>
    <row r="48189" hidden="1"/>
    <row r="48190" hidden="1"/>
    <row r="48191" hidden="1"/>
    <row r="48192" hidden="1"/>
    <row r="48193" hidden="1"/>
    <row r="48194" hidden="1"/>
    <row r="48195" hidden="1"/>
    <row r="48196" hidden="1"/>
    <row r="48197" hidden="1"/>
    <row r="48198" hidden="1"/>
    <row r="48199" hidden="1"/>
    <row r="48200" hidden="1"/>
    <row r="48201" hidden="1"/>
    <row r="48202" hidden="1"/>
    <row r="48203" hidden="1"/>
    <row r="48204" hidden="1"/>
    <row r="48205" hidden="1"/>
    <row r="48206" hidden="1"/>
    <row r="48207" hidden="1"/>
    <row r="48208" hidden="1"/>
    <row r="48209" hidden="1"/>
    <row r="48210" hidden="1"/>
    <row r="48211" hidden="1"/>
    <row r="48212" hidden="1"/>
    <row r="48213" hidden="1"/>
    <row r="48214" hidden="1"/>
    <row r="48215" hidden="1"/>
    <row r="48216" hidden="1"/>
    <row r="48217" hidden="1"/>
    <row r="48218" hidden="1"/>
    <row r="48219" hidden="1"/>
    <row r="48220" hidden="1"/>
    <row r="48221" hidden="1"/>
    <row r="48222" hidden="1"/>
    <row r="48223" hidden="1"/>
    <row r="48224" hidden="1"/>
    <row r="48225" hidden="1"/>
    <row r="48226" hidden="1"/>
    <row r="48227" hidden="1"/>
    <row r="48228" hidden="1"/>
    <row r="48229" hidden="1"/>
    <row r="48230" hidden="1"/>
    <row r="48231" hidden="1"/>
    <row r="48232" hidden="1"/>
    <row r="48233" hidden="1"/>
    <row r="48234" hidden="1"/>
    <row r="48235" hidden="1"/>
    <row r="48236" hidden="1"/>
    <row r="48237" hidden="1"/>
    <row r="48238" hidden="1"/>
    <row r="48239" hidden="1"/>
    <row r="48240" hidden="1"/>
    <row r="48241" hidden="1"/>
    <row r="48242" hidden="1"/>
    <row r="48243" hidden="1"/>
    <row r="48244" hidden="1"/>
    <row r="48245" hidden="1"/>
    <row r="48246" hidden="1"/>
    <row r="48247" hidden="1"/>
    <row r="48248" hidden="1"/>
    <row r="48249" hidden="1"/>
    <row r="48250" hidden="1"/>
    <row r="48251" hidden="1"/>
    <row r="48252" hidden="1"/>
    <row r="48253" hidden="1"/>
    <row r="48254" hidden="1"/>
    <row r="48255" hidden="1"/>
    <row r="48256" hidden="1"/>
    <row r="48257" hidden="1"/>
    <row r="48258" hidden="1"/>
    <row r="48259" hidden="1"/>
    <row r="48260" hidden="1"/>
    <row r="48261" hidden="1"/>
    <row r="48262" hidden="1"/>
    <row r="48263" hidden="1"/>
    <row r="48264" hidden="1"/>
    <row r="48265" hidden="1"/>
    <row r="48266" hidden="1"/>
    <row r="48267" hidden="1"/>
    <row r="48268" hidden="1"/>
    <row r="48269" hidden="1"/>
    <row r="48270" hidden="1"/>
    <row r="48271" hidden="1"/>
    <row r="48272" hidden="1"/>
    <row r="48273" hidden="1"/>
    <row r="48274" hidden="1"/>
    <row r="48275" hidden="1"/>
    <row r="48276" hidden="1"/>
    <row r="48277" hidden="1"/>
    <row r="48278" hidden="1"/>
    <row r="48279" hidden="1"/>
    <row r="48280" hidden="1"/>
    <row r="48281" hidden="1"/>
    <row r="48282" hidden="1"/>
    <row r="48283" hidden="1"/>
    <row r="48284" hidden="1"/>
    <row r="48285" hidden="1"/>
    <row r="48286" hidden="1"/>
    <row r="48287" hidden="1"/>
    <row r="48288" hidden="1"/>
    <row r="48289" hidden="1"/>
    <row r="48290" hidden="1"/>
    <row r="48291" hidden="1"/>
    <row r="48292" hidden="1"/>
    <row r="48293" hidden="1"/>
    <row r="48294" hidden="1"/>
    <row r="48295" hidden="1"/>
    <row r="48296" hidden="1"/>
    <row r="48297" hidden="1"/>
    <row r="48298" hidden="1"/>
    <row r="48299" hidden="1"/>
    <row r="48300" hidden="1"/>
    <row r="48301" hidden="1"/>
    <row r="48302" hidden="1"/>
    <row r="48303" hidden="1"/>
    <row r="48304" hidden="1"/>
    <row r="48305" hidden="1"/>
    <row r="48306" hidden="1"/>
    <row r="48307" hidden="1"/>
    <row r="48308" hidden="1"/>
    <row r="48309" hidden="1"/>
    <row r="48310" hidden="1"/>
    <row r="48311" hidden="1"/>
    <row r="48312" hidden="1"/>
    <row r="48313" hidden="1"/>
    <row r="48314" hidden="1"/>
    <row r="48315" hidden="1"/>
    <row r="48316" hidden="1"/>
    <row r="48317" hidden="1"/>
    <row r="48318" hidden="1"/>
    <row r="48319" hidden="1"/>
    <row r="48320" hidden="1"/>
    <row r="48321" hidden="1"/>
    <row r="48322" hidden="1"/>
    <row r="48323" hidden="1"/>
    <row r="48324" hidden="1"/>
    <row r="48325" hidden="1"/>
    <row r="48326" hidden="1"/>
    <row r="48327" hidden="1"/>
    <row r="48328" hidden="1"/>
    <row r="48329" hidden="1"/>
    <row r="48330" hidden="1"/>
    <row r="48331" hidden="1"/>
    <row r="48332" hidden="1"/>
    <row r="48333" hidden="1"/>
    <row r="48334" hidden="1"/>
    <row r="48335" hidden="1"/>
    <row r="48336" hidden="1"/>
    <row r="48337" hidden="1"/>
    <row r="48338" hidden="1"/>
    <row r="48339" hidden="1"/>
    <row r="48340" hidden="1"/>
    <row r="48341" hidden="1"/>
    <row r="48342" hidden="1"/>
    <row r="48343" hidden="1"/>
    <row r="48344" hidden="1"/>
    <row r="48345" hidden="1"/>
    <row r="48346" hidden="1"/>
    <row r="48347" hidden="1"/>
    <row r="48348" hidden="1"/>
    <row r="48349" hidden="1"/>
    <row r="48350" hidden="1"/>
    <row r="48351" hidden="1"/>
    <row r="48352" hidden="1"/>
    <row r="48353" hidden="1"/>
    <row r="48354" hidden="1"/>
    <row r="48355" hidden="1"/>
    <row r="48356" hidden="1"/>
    <row r="48357" hidden="1"/>
    <row r="48358" hidden="1"/>
    <row r="48359" hidden="1"/>
    <row r="48360" hidden="1"/>
    <row r="48361" hidden="1"/>
    <row r="48362" hidden="1"/>
    <row r="48363" hidden="1"/>
    <row r="48364" hidden="1"/>
    <row r="48365" hidden="1"/>
    <row r="48366" hidden="1"/>
    <row r="48367" hidden="1"/>
    <row r="48368" hidden="1"/>
    <row r="48369" hidden="1"/>
    <row r="48370" hidden="1"/>
    <row r="48371" hidden="1"/>
    <row r="48372" hidden="1"/>
    <row r="48373" hidden="1"/>
    <row r="48374" hidden="1"/>
    <row r="48375" hidden="1"/>
    <row r="48376" hidden="1"/>
    <row r="48377" hidden="1"/>
    <row r="48378" hidden="1"/>
    <row r="48379" hidden="1"/>
    <row r="48380" hidden="1"/>
    <row r="48381" hidden="1"/>
    <row r="48382" hidden="1"/>
    <row r="48383" hidden="1"/>
    <row r="48384" hidden="1"/>
    <row r="48385" hidden="1"/>
    <row r="48386" hidden="1"/>
    <row r="48387" hidden="1"/>
    <row r="48388" hidden="1"/>
    <row r="48389" hidden="1"/>
    <row r="48390" hidden="1"/>
    <row r="48391" hidden="1"/>
    <row r="48392" hidden="1"/>
    <row r="48393" hidden="1"/>
    <row r="48394" hidden="1"/>
    <row r="48395" hidden="1"/>
    <row r="48396" hidden="1"/>
    <row r="48397" hidden="1"/>
    <row r="48398" hidden="1"/>
    <row r="48399" hidden="1"/>
    <row r="48400" hidden="1"/>
    <row r="48401" hidden="1"/>
    <row r="48402" hidden="1"/>
    <row r="48403" hidden="1"/>
    <row r="48404" hidden="1"/>
    <row r="48405" hidden="1"/>
    <row r="48406" hidden="1"/>
    <row r="48407" hidden="1"/>
    <row r="48408" hidden="1"/>
    <row r="48409" hidden="1"/>
    <row r="48410" hidden="1"/>
    <row r="48411" hidden="1"/>
    <row r="48412" hidden="1"/>
    <row r="48413" hidden="1"/>
    <row r="48414" hidden="1"/>
    <row r="48415" hidden="1"/>
    <row r="48416" hidden="1"/>
    <row r="48417" hidden="1"/>
    <row r="48418" hidden="1"/>
    <row r="48419" hidden="1"/>
    <row r="48420" hidden="1"/>
    <row r="48421" hidden="1"/>
    <row r="48422" hidden="1"/>
    <row r="48423" hidden="1"/>
    <row r="48424" hidden="1"/>
    <row r="48425" hidden="1"/>
    <row r="48426" hidden="1"/>
    <row r="48427" hidden="1"/>
    <row r="48428" hidden="1"/>
    <row r="48429" hidden="1"/>
    <row r="48430" hidden="1"/>
    <row r="48431" hidden="1"/>
    <row r="48432" hidden="1"/>
    <row r="48433" hidden="1"/>
    <row r="48434" hidden="1"/>
    <row r="48435" hidden="1"/>
    <row r="48436" hidden="1"/>
    <row r="48437" hidden="1"/>
    <row r="48438" hidden="1"/>
    <row r="48439" hidden="1"/>
    <row r="48440" hidden="1"/>
    <row r="48441" hidden="1"/>
    <row r="48442" hidden="1"/>
    <row r="48443" hidden="1"/>
    <row r="48444" hidden="1"/>
    <row r="48445" hidden="1"/>
    <row r="48446" hidden="1"/>
    <row r="48447" hidden="1"/>
    <row r="48448" hidden="1"/>
    <row r="48449" hidden="1"/>
    <row r="48450" hidden="1"/>
    <row r="48451" hidden="1"/>
    <row r="48452" hidden="1"/>
    <row r="48453" hidden="1"/>
    <row r="48454" hidden="1"/>
    <row r="48455" hidden="1"/>
    <row r="48456" hidden="1"/>
    <row r="48457" hidden="1"/>
    <row r="48458" hidden="1"/>
    <row r="48459" hidden="1"/>
    <row r="48460" hidden="1"/>
    <row r="48461" hidden="1"/>
    <row r="48462" hidden="1"/>
    <row r="48463" hidden="1"/>
    <row r="48464" hidden="1"/>
    <row r="48465" hidden="1"/>
    <row r="48466" hidden="1"/>
    <row r="48467" hidden="1"/>
    <row r="48468" hidden="1"/>
    <row r="48469" hidden="1"/>
    <row r="48470" hidden="1"/>
    <row r="48471" hidden="1"/>
    <row r="48472" hidden="1"/>
    <row r="48473" hidden="1"/>
    <row r="48474" hidden="1"/>
    <row r="48475" hidden="1"/>
    <row r="48476" hidden="1"/>
    <row r="48477" hidden="1"/>
    <row r="48478" hidden="1"/>
    <row r="48479" hidden="1"/>
    <row r="48480" hidden="1"/>
    <row r="48481" hidden="1"/>
    <row r="48482" hidden="1"/>
    <row r="48483" hidden="1"/>
    <row r="48484" hidden="1"/>
    <row r="48485" hidden="1"/>
    <row r="48486" hidden="1"/>
    <row r="48487" hidden="1"/>
    <row r="48488" hidden="1"/>
    <row r="48489" hidden="1"/>
    <row r="48490" hidden="1"/>
    <row r="48491" hidden="1"/>
    <row r="48492" hidden="1"/>
    <row r="48493" hidden="1"/>
    <row r="48494" hidden="1"/>
    <row r="48495" hidden="1"/>
    <row r="48496" hidden="1"/>
    <row r="48497" hidden="1"/>
    <row r="48498" hidden="1"/>
    <row r="48499" hidden="1"/>
    <row r="48500" hidden="1"/>
    <row r="48501" hidden="1"/>
    <row r="48502" hidden="1"/>
    <row r="48503" hidden="1"/>
    <row r="48504" hidden="1"/>
    <row r="48505" hidden="1"/>
    <row r="48506" hidden="1"/>
    <row r="48507" hidden="1"/>
    <row r="48508" hidden="1"/>
    <row r="48509" hidden="1"/>
    <row r="48510" hidden="1"/>
    <row r="48511" hidden="1"/>
    <row r="48512" hidden="1"/>
    <row r="48513" hidden="1"/>
    <row r="48514" hidden="1"/>
    <row r="48515" hidden="1"/>
    <row r="48516" hidden="1"/>
    <row r="48517" hidden="1"/>
    <row r="48518" hidden="1"/>
    <row r="48519" hidden="1"/>
    <row r="48520" hidden="1"/>
    <row r="48521" hidden="1"/>
    <row r="48522" hidden="1"/>
    <row r="48523" hidden="1"/>
    <row r="48524" hidden="1"/>
    <row r="48525" hidden="1"/>
    <row r="48526" hidden="1"/>
    <row r="48527" hidden="1"/>
    <row r="48528" hidden="1"/>
    <row r="48529" hidden="1"/>
    <row r="48530" hidden="1"/>
    <row r="48531" hidden="1"/>
    <row r="48532" hidden="1"/>
    <row r="48533" hidden="1"/>
    <row r="48534" hidden="1"/>
    <row r="48535" hidden="1"/>
    <row r="48536" hidden="1"/>
    <row r="48537" hidden="1"/>
    <row r="48538" hidden="1"/>
    <row r="48539" hidden="1"/>
    <row r="48540" hidden="1"/>
    <row r="48541" hidden="1"/>
    <row r="48542" hidden="1"/>
    <row r="48543" hidden="1"/>
    <row r="48544" hidden="1"/>
    <row r="48545" hidden="1"/>
    <row r="48546" hidden="1"/>
    <row r="48547" hidden="1"/>
    <row r="48548" hidden="1"/>
    <row r="48549" hidden="1"/>
    <row r="48550" hidden="1"/>
    <row r="48551" hidden="1"/>
    <row r="48552" hidden="1"/>
    <row r="48553" hidden="1"/>
    <row r="48554" hidden="1"/>
    <row r="48555" hidden="1"/>
    <row r="48556" hidden="1"/>
    <row r="48557" hidden="1"/>
    <row r="48558" hidden="1"/>
    <row r="48559" hidden="1"/>
    <row r="48560" hidden="1"/>
    <row r="48561" hidden="1"/>
    <row r="48562" hidden="1"/>
    <row r="48563" hidden="1"/>
    <row r="48564" hidden="1"/>
    <row r="48565" hidden="1"/>
    <row r="48566" hidden="1"/>
    <row r="48567" hidden="1"/>
    <row r="48568" hidden="1"/>
    <row r="48569" hidden="1"/>
    <row r="48570" hidden="1"/>
    <row r="48571" hidden="1"/>
    <row r="48572" hidden="1"/>
    <row r="48573" hidden="1"/>
    <row r="48574" hidden="1"/>
    <row r="48575" hidden="1"/>
    <row r="48576" hidden="1"/>
    <row r="48577" hidden="1"/>
    <row r="48578" hidden="1"/>
    <row r="48579" hidden="1"/>
    <row r="48580" hidden="1"/>
    <row r="48581" hidden="1"/>
    <row r="48582" hidden="1"/>
    <row r="48583" hidden="1"/>
    <row r="48584" hidden="1"/>
    <row r="48585" hidden="1"/>
    <row r="48586" hidden="1"/>
    <row r="48587" hidden="1"/>
    <row r="48588" hidden="1"/>
    <row r="48589" hidden="1"/>
    <row r="48590" hidden="1"/>
    <row r="48591" hidden="1"/>
    <row r="48592" hidden="1"/>
    <row r="48593" hidden="1"/>
    <row r="48594" hidden="1"/>
    <row r="48595" hidden="1"/>
    <row r="48596" hidden="1"/>
    <row r="48597" hidden="1"/>
    <row r="48598" hidden="1"/>
    <row r="48599" hidden="1"/>
    <row r="48600" hidden="1"/>
    <row r="48601" hidden="1"/>
    <row r="48602" hidden="1"/>
    <row r="48603" hidden="1"/>
    <row r="48604" hidden="1"/>
    <row r="48605" hidden="1"/>
    <row r="48606" hidden="1"/>
    <row r="48607" hidden="1"/>
    <row r="48608" hidden="1"/>
    <row r="48609" hidden="1"/>
    <row r="48610" hidden="1"/>
    <row r="48611" hidden="1"/>
    <row r="48612" hidden="1"/>
    <row r="48613" hidden="1"/>
    <row r="48614" hidden="1"/>
    <row r="48615" hidden="1"/>
    <row r="48616" hidden="1"/>
    <row r="48617" hidden="1"/>
    <row r="48618" hidden="1"/>
    <row r="48619" hidden="1"/>
    <row r="48620" hidden="1"/>
    <row r="48621" hidden="1"/>
    <row r="48622" hidden="1"/>
    <row r="48623" hidden="1"/>
    <row r="48624" hidden="1"/>
    <row r="48625" hidden="1"/>
    <row r="48626" hidden="1"/>
    <row r="48627" hidden="1"/>
    <row r="48628" hidden="1"/>
    <row r="48629" hidden="1"/>
    <row r="48630" hidden="1"/>
    <row r="48631" hidden="1"/>
    <row r="48632" hidden="1"/>
    <row r="48633" hidden="1"/>
    <row r="48634" hidden="1"/>
    <row r="48635" hidden="1"/>
    <row r="48636" hidden="1"/>
    <row r="48637" hidden="1"/>
    <row r="48638" hidden="1"/>
    <row r="48639" hidden="1"/>
    <row r="48640" hidden="1"/>
    <row r="48641" hidden="1"/>
    <row r="48642" hidden="1"/>
    <row r="48643" hidden="1"/>
    <row r="48644" hidden="1"/>
    <row r="48645" hidden="1"/>
    <row r="48646" hidden="1"/>
    <row r="48647" hidden="1"/>
    <row r="48648" hidden="1"/>
    <row r="48649" hidden="1"/>
    <row r="48650" hidden="1"/>
    <row r="48651" hidden="1"/>
    <row r="48652" hidden="1"/>
    <row r="48653" hidden="1"/>
    <row r="48654" hidden="1"/>
    <row r="48655" hidden="1"/>
    <row r="48656" hidden="1"/>
    <row r="48657" hidden="1"/>
    <row r="48658" hidden="1"/>
    <row r="48659" hidden="1"/>
    <row r="48660" hidden="1"/>
    <row r="48661" hidden="1"/>
    <row r="48662" hidden="1"/>
    <row r="48663" hidden="1"/>
    <row r="48664" hidden="1"/>
    <row r="48665" hidden="1"/>
    <row r="48666" hidden="1"/>
    <row r="48667" hidden="1"/>
    <row r="48668" hidden="1"/>
    <row r="48669" hidden="1"/>
    <row r="48670" hidden="1"/>
    <row r="48671" hidden="1"/>
    <row r="48672" hidden="1"/>
    <row r="48673" hidden="1"/>
    <row r="48674" hidden="1"/>
    <row r="48675" hidden="1"/>
    <row r="48676" hidden="1"/>
    <row r="48677" hidden="1"/>
    <row r="48678" hidden="1"/>
    <row r="48679" hidden="1"/>
    <row r="48680" hidden="1"/>
    <row r="48681" hidden="1"/>
    <row r="48682" hidden="1"/>
    <row r="48683" hidden="1"/>
    <row r="48684" hidden="1"/>
    <row r="48685" hidden="1"/>
    <row r="48686" hidden="1"/>
    <row r="48687" hidden="1"/>
    <row r="48688" hidden="1"/>
    <row r="48689" hidden="1"/>
    <row r="48690" hidden="1"/>
    <row r="48691" hidden="1"/>
    <row r="48692" hidden="1"/>
    <row r="48693" hidden="1"/>
    <row r="48694" hidden="1"/>
    <row r="48695" hidden="1"/>
    <row r="48696" hidden="1"/>
    <row r="48697" hidden="1"/>
    <row r="48698" hidden="1"/>
    <row r="48699" hidden="1"/>
    <row r="48700" hidden="1"/>
    <row r="48701" hidden="1"/>
    <row r="48702" hidden="1"/>
    <row r="48703" hidden="1"/>
    <row r="48704" hidden="1"/>
    <row r="48705" hidden="1"/>
    <row r="48706" hidden="1"/>
    <row r="48707" hidden="1"/>
    <row r="48708" hidden="1"/>
    <row r="48709" hidden="1"/>
    <row r="48710" hidden="1"/>
    <row r="48711" hidden="1"/>
    <row r="48712" hidden="1"/>
    <row r="48713" hidden="1"/>
    <row r="48714" hidden="1"/>
    <row r="48715" hidden="1"/>
    <row r="48716" hidden="1"/>
    <row r="48717" hidden="1"/>
    <row r="48718" hidden="1"/>
    <row r="48719" hidden="1"/>
    <row r="48720" hidden="1"/>
    <row r="48721" hidden="1"/>
    <row r="48722" hidden="1"/>
    <row r="48723" hidden="1"/>
    <row r="48724" hidden="1"/>
    <row r="48725" hidden="1"/>
    <row r="48726" hidden="1"/>
    <row r="48727" hidden="1"/>
    <row r="48728" hidden="1"/>
    <row r="48729" hidden="1"/>
    <row r="48730" hidden="1"/>
    <row r="48731" hidden="1"/>
    <row r="48732" hidden="1"/>
    <row r="48733" hidden="1"/>
    <row r="48734" hidden="1"/>
    <row r="48735" hidden="1"/>
    <row r="48736" hidden="1"/>
    <row r="48737" hidden="1"/>
    <row r="48738" hidden="1"/>
    <row r="48739" hidden="1"/>
    <row r="48740" hidden="1"/>
    <row r="48741" hidden="1"/>
    <row r="48742" hidden="1"/>
    <row r="48743" hidden="1"/>
    <row r="48744" hidden="1"/>
    <row r="48745" hidden="1"/>
    <row r="48746" hidden="1"/>
    <row r="48747" hidden="1"/>
    <row r="48748" hidden="1"/>
    <row r="48749" hidden="1"/>
    <row r="48750" hidden="1"/>
    <row r="48751" hidden="1"/>
    <row r="48752" hidden="1"/>
    <row r="48753" hidden="1"/>
    <row r="48754" hidden="1"/>
    <row r="48755" hidden="1"/>
    <row r="48756" hidden="1"/>
    <row r="48757" hidden="1"/>
    <row r="48758" hidden="1"/>
    <row r="48759" hidden="1"/>
    <row r="48760" hidden="1"/>
    <row r="48761" hidden="1"/>
    <row r="48762" hidden="1"/>
    <row r="48763" hidden="1"/>
    <row r="48764" hidden="1"/>
    <row r="48765" hidden="1"/>
    <row r="48766" hidden="1"/>
    <row r="48767" hidden="1"/>
    <row r="48768" hidden="1"/>
    <row r="48769" hidden="1"/>
    <row r="48770" hidden="1"/>
    <row r="48771" hidden="1"/>
    <row r="48772" hidden="1"/>
    <row r="48773" hidden="1"/>
    <row r="48774" hidden="1"/>
    <row r="48775" hidden="1"/>
    <row r="48776" hidden="1"/>
    <row r="48777" hidden="1"/>
    <row r="48778" hidden="1"/>
    <row r="48779" hidden="1"/>
    <row r="48780" hidden="1"/>
    <row r="48781" hidden="1"/>
    <row r="48782" hidden="1"/>
    <row r="48783" hidden="1"/>
    <row r="48784" hidden="1"/>
    <row r="48785" hidden="1"/>
    <row r="48786" hidden="1"/>
    <row r="48787" hidden="1"/>
    <row r="48788" hidden="1"/>
    <row r="48789" hidden="1"/>
    <row r="48790" hidden="1"/>
    <row r="48791" hidden="1"/>
    <row r="48792" hidden="1"/>
    <row r="48793" hidden="1"/>
    <row r="48794" hidden="1"/>
    <row r="48795" hidden="1"/>
    <row r="48796" hidden="1"/>
    <row r="48797" hidden="1"/>
    <row r="48798" hidden="1"/>
    <row r="48799" hidden="1"/>
    <row r="48800" hidden="1"/>
    <row r="48801" hidden="1"/>
    <row r="48802" hidden="1"/>
    <row r="48803" hidden="1"/>
    <row r="48804" hidden="1"/>
    <row r="48805" hidden="1"/>
    <row r="48806" hidden="1"/>
    <row r="48807" hidden="1"/>
    <row r="48808" hidden="1"/>
    <row r="48809" hidden="1"/>
    <row r="48810" hidden="1"/>
    <row r="48811" hidden="1"/>
    <row r="48812" hidden="1"/>
    <row r="48813" hidden="1"/>
    <row r="48814" hidden="1"/>
    <row r="48815" hidden="1"/>
    <row r="48816" hidden="1"/>
    <row r="48817" hidden="1"/>
    <row r="48818" hidden="1"/>
    <row r="48819" hidden="1"/>
    <row r="48820" hidden="1"/>
    <row r="48821" hidden="1"/>
    <row r="48822" hidden="1"/>
    <row r="48823" hidden="1"/>
    <row r="48824" hidden="1"/>
    <row r="48825" hidden="1"/>
    <row r="48826" hidden="1"/>
    <row r="48827" hidden="1"/>
    <row r="48828" hidden="1"/>
    <row r="48829" hidden="1"/>
    <row r="48830" hidden="1"/>
    <row r="48831" hidden="1"/>
    <row r="48832" hidden="1"/>
    <row r="48833" hidden="1"/>
    <row r="48834" hidden="1"/>
    <row r="48835" hidden="1"/>
    <row r="48836" hidden="1"/>
    <row r="48837" hidden="1"/>
    <row r="48838" hidden="1"/>
    <row r="48839" hidden="1"/>
    <row r="48840" hidden="1"/>
    <row r="48841" hidden="1"/>
    <row r="48842" hidden="1"/>
    <row r="48843" hidden="1"/>
    <row r="48844" hidden="1"/>
    <row r="48845" hidden="1"/>
    <row r="48846" hidden="1"/>
    <row r="48847" hidden="1"/>
    <row r="48848" hidden="1"/>
    <row r="48849" hidden="1"/>
    <row r="48850" hidden="1"/>
    <row r="48851" hidden="1"/>
    <row r="48852" hidden="1"/>
    <row r="48853" hidden="1"/>
    <row r="48854" hidden="1"/>
    <row r="48855" hidden="1"/>
    <row r="48856" hidden="1"/>
    <row r="48857" hidden="1"/>
    <row r="48858" hidden="1"/>
    <row r="48859" hidden="1"/>
    <row r="48860" hidden="1"/>
    <row r="48861" hidden="1"/>
    <row r="48862" hidden="1"/>
    <row r="48863" hidden="1"/>
    <row r="48864" hidden="1"/>
    <row r="48865" hidden="1"/>
    <row r="48866" hidden="1"/>
    <row r="48867" hidden="1"/>
    <row r="48868" hidden="1"/>
    <row r="48869" hidden="1"/>
    <row r="48870" hidden="1"/>
    <row r="48871" hidden="1"/>
    <row r="48872" hidden="1"/>
    <row r="48873" hidden="1"/>
    <row r="48874" hidden="1"/>
    <row r="48875" hidden="1"/>
    <row r="48876" hidden="1"/>
    <row r="48877" hidden="1"/>
    <row r="48878" hidden="1"/>
    <row r="48879" hidden="1"/>
    <row r="48880" hidden="1"/>
    <row r="48881" hidden="1"/>
    <row r="48882" hidden="1"/>
    <row r="48883" hidden="1"/>
    <row r="48884" hidden="1"/>
    <row r="48885" hidden="1"/>
    <row r="48886" hidden="1"/>
    <row r="48887" hidden="1"/>
    <row r="48888" hidden="1"/>
    <row r="48889" hidden="1"/>
    <row r="48890" hidden="1"/>
    <row r="48891" hidden="1"/>
    <row r="48892" hidden="1"/>
    <row r="48893" hidden="1"/>
    <row r="48894" hidden="1"/>
    <row r="48895" hidden="1"/>
    <row r="48896" hidden="1"/>
    <row r="48897" hidden="1"/>
    <row r="48898" hidden="1"/>
    <row r="48899" hidden="1"/>
    <row r="48900" hidden="1"/>
    <row r="48901" hidden="1"/>
    <row r="48902" hidden="1"/>
    <row r="48903" hidden="1"/>
    <row r="48904" hidden="1"/>
    <row r="48905" hidden="1"/>
    <row r="48906" hidden="1"/>
    <row r="48907" hidden="1"/>
    <row r="48908" hidden="1"/>
    <row r="48909" hidden="1"/>
    <row r="48910" hidden="1"/>
    <row r="48911" hidden="1"/>
    <row r="48912" hidden="1"/>
    <row r="48913" hidden="1"/>
    <row r="48914" hidden="1"/>
    <row r="48915" hidden="1"/>
    <row r="48916" hidden="1"/>
    <row r="48917" hidden="1"/>
    <row r="48918" hidden="1"/>
    <row r="48919" hidden="1"/>
    <row r="48920" hidden="1"/>
    <row r="48921" hidden="1"/>
    <row r="48922" hidden="1"/>
    <row r="48923" hidden="1"/>
    <row r="48924" hidden="1"/>
    <row r="48925" hidden="1"/>
    <row r="48926" hidden="1"/>
    <row r="48927" hidden="1"/>
    <row r="48928" hidden="1"/>
    <row r="48929" hidden="1"/>
    <row r="48930" hidden="1"/>
    <row r="48931" hidden="1"/>
    <row r="48932" hidden="1"/>
    <row r="48933" hidden="1"/>
    <row r="48934" hidden="1"/>
    <row r="48935" hidden="1"/>
    <row r="48936" hidden="1"/>
    <row r="48937" hidden="1"/>
    <row r="48938" hidden="1"/>
    <row r="48939" hidden="1"/>
    <row r="48940" hidden="1"/>
    <row r="48941" hidden="1"/>
    <row r="48942" hidden="1"/>
    <row r="48943" hidden="1"/>
    <row r="48944" hidden="1"/>
    <row r="48945" hidden="1"/>
    <row r="48946" hidden="1"/>
    <row r="48947" hidden="1"/>
    <row r="48948" hidden="1"/>
    <row r="48949" hidden="1"/>
    <row r="48950" hidden="1"/>
    <row r="48951" hidden="1"/>
    <row r="48952" hidden="1"/>
    <row r="48953" hidden="1"/>
    <row r="48954" hidden="1"/>
    <row r="48955" hidden="1"/>
    <row r="48956" hidden="1"/>
    <row r="48957" hidden="1"/>
    <row r="48958" hidden="1"/>
    <row r="48959" hidden="1"/>
    <row r="48960" hidden="1"/>
    <row r="48961" hidden="1"/>
    <row r="48962" hidden="1"/>
    <row r="48963" hidden="1"/>
    <row r="48964" hidden="1"/>
    <row r="48965" hidden="1"/>
    <row r="48966" hidden="1"/>
    <row r="48967" hidden="1"/>
    <row r="48968" hidden="1"/>
    <row r="48969" hidden="1"/>
    <row r="48970" hidden="1"/>
    <row r="48971" hidden="1"/>
    <row r="48972" hidden="1"/>
    <row r="48973" hidden="1"/>
    <row r="48974" hidden="1"/>
    <row r="48975" hidden="1"/>
    <row r="48976" hidden="1"/>
    <row r="48977" hidden="1"/>
    <row r="48978" hidden="1"/>
    <row r="48979" hidden="1"/>
    <row r="48980" hidden="1"/>
    <row r="48981" hidden="1"/>
    <row r="48982" hidden="1"/>
    <row r="48983" hidden="1"/>
    <row r="48984" hidden="1"/>
    <row r="48985" hidden="1"/>
    <row r="48986" hidden="1"/>
    <row r="48987" hidden="1"/>
    <row r="48988" hidden="1"/>
    <row r="48989" hidden="1"/>
    <row r="48990" hidden="1"/>
    <row r="48991" hidden="1"/>
    <row r="48992" hidden="1"/>
    <row r="48993" hidden="1"/>
    <row r="48994" hidden="1"/>
    <row r="48995" hidden="1"/>
    <row r="48996" hidden="1"/>
    <row r="48997" hidden="1"/>
    <row r="48998" hidden="1"/>
    <row r="48999" hidden="1"/>
    <row r="49000" hidden="1"/>
    <row r="49001" hidden="1"/>
    <row r="49002" hidden="1"/>
    <row r="49003" hidden="1"/>
    <row r="49004" hidden="1"/>
    <row r="49005" hidden="1"/>
    <row r="49006" hidden="1"/>
    <row r="49007" hidden="1"/>
    <row r="49008" hidden="1"/>
    <row r="49009" hidden="1"/>
    <row r="49010" hidden="1"/>
    <row r="49011" hidden="1"/>
    <row r="49012" hidden="1"/>
    <row r="49013" hidden="1"/>
    <row r="49014" hidden="1"/>
    <row r="49015" hidden="1"/>
    <row r="49016" hidden="1"/>
    <row r="49017" hidden="1"/>
    <row r="49018" hidden="1"/>
    <row r="49019" hidden="1"/>
    <row r="49020" hidden="1"/>
    <row r="49021" hidden="1"/>
    <row r="49022" hidden="1"/>
    <row r="49023" hidden="1"/>
    <row r="49024" hidden="1"/>
    <row r="49025" hidden="1"/>
    <row r="49026" hidden="1"/>
    <row r="49027" hidden="1"/>
    <row r="49028" hidden="1"/>
    <row r="49029" hidden="1"/>
    <row r="49030" hidden="1"/>
    <row r="49031" hidden="1"/>
    <row r="49032" hidden="1"/>
    <row r="49033" hidden="1"/>
    <row r="49034" hidden="1"/>
    <row r="49035" hidden="1"/>
    <row r="49036" hidden="1"/>
    <row r="49037" hidden="1"/>
    <row r="49038" hidden="1"/>
    <row r="49039" hidden="1"/>
    <row r="49040" hidden="1"/>
    <row r="49041" hidden="1"/>
    <row r="49042" hidden="1"/>
    <row r="49043" hidden="1"/>
    <row r="49044" hidden="1"/>
    <row r="49045" hidden="1"/>
    <row r="49046" hidden="1"/>
    <row r="49047" hidden="1"/>
    <row r="49048" hidden="1"/>
    <row r="49049" hidden="1"/>
    <row r="49050" hidden="1"/>
    <row r="49051" hidden="1"/>
    <row r="49052" hidden="1"/>
    <row r="49053" hidden="1"/>
    <row r="49054" hidden="1"/>
    <row r="49055" hidden="1"/>
    <row r="49056" hidden="1"/>
    <row r="49057" hidden="1"/>
    <row r="49058" hidden="1"/>
    <row r="49059" hidden="1"/>
    <row r="49060" hidden="1"/>
    <row r="49061" hidden="1"/>
    <row r="49062" hidden="1"/>
    <row r="49063" hidden="1"/>
    <row r="49064" hidden="1"/>
    <row r="49065" hidden="1"/>
    <row r="49066" hidden="1"/>
    <row r="49067" hidden="1"/>
    <row r="49068" hidden="1"/>
    <row r="49069" hidden="1"/>
    <row r="49070" hidden="1"/>
    <row r="49071" hidden="1"/>
    <row r="49072" hidden="1"/>
    <row r="49073" hidden="1"/>
    <row r="49074" hidden="1"/>
    <row r="49075" hidden="1"/>
    <row r="49076" hidden="1"/>
    <row r="49077" hidden="1"/>
    <row r="49078" hidden="1"/>
    <row r="49079" hidden="1"/>
    <row r="49080" hidden="1"/>
    <row r="49081" hidden="1"/>
    <row r="49082" hidden="1"/>
    <row r="49083" hidden="1"/>
    <row r="49084" hidden="1"/>
    <row r="49085" hidden="1"/>
    <row r="49086" hidden="1"/>
    <row r="49087" hidden="1"/>
    <row r="49088" hidden="1"/>
    <row r="49089" hidden="1"/>
    <row r="49090" hidden="1"/>
    <row r="49091" hidden="1"/>
    <row r="49092" hidden="1"/>
    <row r="49093" hidden="1"/>
    <row r="49094" hidden="1"/>
    <row r="49095" hidden="1"/>
    <row r="49096" hidden="1"/>
    <row r="49097" hidden="1"/>
    <row r="49098" hidden="1"/>
    <row r="49099" hidden="1"/>
    <row r="49100" hidden="1"/>
    <row r="49101" hidden="1"/>
    <row r="49102" hidden="1"/>
    <row r="49103" hidden="1"/>
    <row r="49104" hidden="1"/>
    <row r="49105" hidden="1"/>
    <row r="49106" hidden="1"/>
    <row r="49107" hidden="1"/>
    <row r="49108" hidden="1"/>
    <row r="49109" hidden="1"/>
    <row r="49110" hidden="1"/>
    <row r="49111" hidden="1"/>
    <row r="49112" hidden="1"/>
    <row r="49113" hidden="1"/>
    <row r="49114" hidden="1"/>
    <row r="49115" hidden="1"/>
    <row r="49116" hidden="1"/>
    <row r="49117" hidden="1"/>
    <row r="49118" hidden="1"/>
    <row r="49119" hidden="1"/>
    <row r="49120" hidden="1"/>
    <row r="49121" hidden="1"/>
    <row r="49122" hidden="1"/>
    <row r="49123" hidden="1"/>
    <row r="49124" hidden="1"/>
    <row r="49125" hidden="1"/>
    <row r="49126" hidden="1"/>
    <row r="49127" hidden="1"/>
    <row r="49128" hidden="1"/>
    <row r="49129" hidden="1"/>
    <row r="49130" hidden="1"/>
    <row r="49131" hidden="1"/>
    <row r="49132" hidden="1"/>
    <row r="49133" hidden="1"/>
    <row r="49134" hidden="1"/>
    <row r="49135" hidden="1"/>
    <row r="49136" hidden="1"/>
    <row r="49137" hidden="1"/>
    <row r="49138" hidden="1"/>
    <row r="49139" hidden="1"/>
    <row r="49140" hidden="1"/>
    <row r="49141" hidden="1"/>
    <row r="49142" hidden="1"/>
    <row r="49143" hidden="1"/>
    <row r="49144" hidden="1"/>
    <row r="49145" hidden="1"/>
    <row r="49146" hidden="1"/>
    <row r="49147" hidden="1"/>
    <row r="49148" hidden="1"/>
    <row r="49149" hidden="1"/>
    <row r="49150" hidden="1"/>
    <row r="49151" hidden="1"/>
    <row r="49152" hidden="1"/>
    <row r="49153" hidden="1"/>
    <row r="49154" hidden="1"/>
    <row r="49155" hidden="1"/>
    <row r="49156" hidden="1"/>
    <row r="49157" hidden="1"/>
    <row r="49158" hidden="1"/>
    <row r="49159" hidden="1"/>
    <row r="49160" hidden="1"/>
    <row r="49161" hidden="1"/>
    <row r="49162" hidden="1"/>
    <row r="49163" hidden="1"/>
    <row r="49164" hidden="1"/>
    <row r="49165" hidden="1"/>
    <row r="49166" hidden="1"/>
    <row r="49167" hidden="1"/>
    <row r="49168" hidden="1"/>
    <row r="49169" hidden="1"/>
    <row r="49170" hidden="1"/>
    <row r="49171" hidden="1"/>
    <row r="49172" hidden="1"/>
    <row r="49173" hidden="1"/>
    <row r="49174" hidden="1"/>
    <row r="49175" hidden="1"/>
    <row r="49176" hidden="1"/>
    <row r="49177" hidden="1"/>
    <row r="49178" hidden="1"/>
    <row r="49179" hidden="1"/>
    <row r="49180" hidden="1"/>
    <row r="49181" hidden="1"/>
    <row r="49182" hidden="1"/>
    <row r="49183" hidden="1"/>
    <row r="49184" hidden="1"/>
    <row r="49185" hidden="1"/>
    <row r="49186" hidden="1"/>
    <row r="49187" hidden="1"/>
    <row r="49188" hidden="1"/>
    <row r="49189" hidden="1"/>
    <row r="49190" hidden="1"/>
    <row r="49191" hidden="1"/>
    <row r="49192" hidden="1"/>
    <row r="49193" hidden="1"/>
    <row r="49194" hidden="1"/>
    <row r="49195" hidden="1"/>
    <row r="49196" hidden="1"/>
    <row r="49197" hidden="1"/>
    <row r="49198" hidden="1"/>
    <row r="49199" hidden="1"/>
    <row r="49200" hidden="1"/>
    <row r="49201" hidden="1"/>
    <row r="49202" hidden="1"/>
    <row r="49203" hidden="1"/>
    <row r="49204" hidden="1"/>
    <row r="49205" hidden="1"/>
    <row r="49206" hidden="1"/>
    <row r="49207" hidden="1"/>
    <row r="49208" hidden="1"/>
    <row r="49209" hidden="1"/>
    <row r="49210" hidden="1"/>
    <row r="49211" hidden="1"/>
    <row r="49212" hidden="1"/>
    <row r="49213" hidden="1"/>
    <row r="49214" hidden="1"/>
    <row r="49215" hidden="1"/>
    <row r="49216" hidden="1"/>
    <row r="49217" hidden="1"/>
    <row r="49218" hidden="1"/>
    <row r="49219" hidden="1"/>
    <row r="49220" hidden="1"/>
    <row r="49221" hidden="1"/>
    <row r="49222" hidden="1"/>
    <row r="49223" hidden="1"/>
    <row r="49224" hidden="1"/>
    <row r="49225" hidden="1"/>
    <row r="49226" hidden="1"/>
    <row r="49227" hidden="1"/>
    <row r="49228" hidden="1"/>
    <row r="49229" hidden="1"/>
    <row r="49230" hidden="1"/>
    <row r="49231" hidden="1"/>
    <row r="49232" hidden="1"/>
    <row r="49233" hidden="1"/>
    <row r="49234" hidden="1"/>
    <row r="49235" hidden="1"/>
    <row r="49236" hidden="1"/>
    <row r="49237" hidden="1"/>
    <row r="49238" hidden="1"/>
    <row r="49239" hidden="1"/>
    <row r="49240" hidden="1"/>
    <row r="49241" hidden="1"/>
    <row r="49242" hidden="1"/>
    <row r="49243" hidden="1"/>
    <row r="49244" hidden="1"/>
    <row r="49245" hidden="1"/>
    <row r="49246" hidden="1"/>
    <row r="49247" hidden="1"/>
    <row r="49248" hidden="1"/>
    <row r="49249" hidden="1"/>
    <row r="49250" hidden="1"/>
    <row r="49251" hidden="1"/>
    <row r="49252" hidden="1"/>
    <row r="49253" hidden="1"/>
    <row r="49254" hidden="1"/>
    <row r="49255" hidden="1"/>
    <row r="49256" hidden="1"/>
    <row r="49257" hidden="1"/>
    <row r="49258" hidden="1"/>
    <row r="49259" hidden="1"/>
    <row r="49260" hidden="1"/>
    <row r="49261" hidden="1"/>
    <row r="49262" hidden="1"/>
    <row r="49263" hidden="1"/>
    <row r="49264" hidden="1"/>
    <row r="49265" hidden="1"/>
    <row r="49266" hidden="1"/>
    <row r="49267" hidden="1"/>
    <row r="49268" hidden="1"/>
    <row r="49269" hidden="1"/>
    <row r="49270" hidden="1"/>
    <row r="49271" hidden="1"/>
    <row r="49272" hidden="1"/>
    <row r="49273" hidden="1"/>
    <row r="49274" hidden="1"/>
    <row r="49275" hidden="1"/>
    <row r="49276" hidden="1"/>
    <row r="49277" hidden="1"/>
    <row r="49278" hidden="1"/>
    <row r="49279" hidden="1"/>
    <row r="49280" hidden="1"/>
    <row r="49281" hidden="1"/>
    <row r="49282" hidden="1"/>
    <row r="49283" hidden="1"/>
    <row r="49284" hidden="1"/>
    <row r="49285" hidden="1"/>
    <row r="49286" hidden="1"/>
    <row r="49287" hidden="1"/>
    <row r="49288" hidden="1"/>
    <row r="49289" hidden="1"/>
    <row r="49290" hidden="1"/>
    <row r="49291" hidden="1"/>
    <row r="49292" hidden="1"/>
    <row r="49293" hidden="1"/>
    <row r="49294" hidden="1"/>
    <row r="49295" hidden="1"/>
    <row r="49296" hidden="1"/>
    <row r="49297" hidden="1"/>
    <row r="49298" hidden="1"/>
    <row r="49299" hidden="1"/>
    <row r="49300" hidden="1"/>
    <row r="49301" hidden="1"/>
    <row r="49302" hidden="1"/>
    <row r="49303" hidden="1"/>
    <row r="49304" hidden="1"/>
    <row r="49305" hidden="1"/>
    <row r="49306" hidden="1"/>
    <row r="49307" hidden="1"/>
    <row r="49308" hidden="1"/>
    <row r="49309" hidden="1"/>
    <row r="49310" hidden="1"/>
    <row r="49311" hidden="1"/>
    <row r="49312" hidden="1"/>
    <row r="49313" hidden="1"/>
    <row r="49314" hidden="1"/>
    <row r="49315" hidden="1"/>
    <row r="49316" hidden="1"/>
    <row r="49317" hidden="1"/>
    <row r="49318" hidden="1"/>
    <row r="49319" hidden="1"/>
    <row r="49320" hidden="1"/>
    <row r="49321" hidden="1"/>
    <row r="49322" hidden="1"/>
    <row r="49323" hidden="1"/>
    <row r="49324" hidden="1"/>
    <row r="49325" hidden="1"/>
    <row r="49326" hidden="1"/>
    <row r="49327" hidden="1"/>
    <row r="49328" hidden="1"/>
    <row r="49329" hidden="1"/>
    <row r="49330" hidden="1"/>
    <row r="49331" hidden="1"/>
    <row r="49332" hidden="1"/>
    <row r="49333" hidden="1"/>
    <row r="49334" hidden="1"/>
    <row r="49335" hidden="1"/>
    <row r="49336" hidden="1"/>
    <row r="49337" hidden="1"/>
    <row r="49338" hidden="1"/>
    <row r="49339" hidden="1"/>
    <row r="49340" hidden="1"/>
    <row r="49341" hidden="1"/>
    <row r="49342" hidden="1"/>
    <row r="49343" hidden="1"/>
    <row r="49344" hidden="1"/>
    <row r="49345" hidden="1"/>
    <row r="49346" hidden="1"/>
    <row r="49347" hidden="1"/>
    <row r="49348" hidden="1"/>
    <row r="49349" hidden="1"/>
    <row r="49350" hidden="1"/>
    <row r="49351" hidden="1"/>
    <row r="49352" hidden="1"/>
    <row r="49353" hidden="1"/>
    <row r="49354" hidden="1"/>
    <row r="49355" hidden="1"/>
    <row r="49356" hidden="1"/>
    <row r="49357" hidden="1"/>
    <row r="49358" hidden="1"/>
    <row r="49359" hidden="1"/>
    <row r="49360" hidden="1"/>
    <row r="49361" hidden="1"/>
    <row r="49362" hidden="1"/>
    <row r="49363" hidden="1"/>
    <row r="49364" hidden="1"/>
    <row r="49365" hidden="1"/>
    <row r="49366" hidden="1"/>
    <row r="49367" hidden="1"/>
    <row r="49368" hidden="1"/>
    <row r="49369" hidden="1"/>
    <row r="49370" hidden="1"/>
    <row r="49371" hidden="1"/>
    <row r="49372" hidden="1"/>
    <row r="49373" hidden="1"/>
    <row r="49374" hidden="1"/>
    <row r="49375" hidden="1"/>
    <row r="49376" hidden="1"/>
    <row r="49377" hidden="1"/>
    <row r="49378" hidden="1"/>
    <row r="49379" hidden="1"/>
    <row r="49380" hidden="1"/>
    <row r="49381" hidden="1"/>
    <row r="49382" hidden="1"/>
    <row r="49383" hidden="1"/>
    <row r="49384" hidden="1"/>
    <row r="49385" hidden="1"/>
    <row r="49386" hidden="1"/>
    <row r="49387" hidden="1"/>
    <row r="49388" hidden="1"/>
    <row r="49389" hidden="1"/>
    <row r="49390" hidden="1"/>
    <row r="49391" hidden="1"/>
    <row r="49392" hidden="1"/>
    <row r="49393" hidden="1"/>
    <row r="49394" hidden="1"/>
    <row r="49395" hidden="1"/>
    <row r="49396" hidden="1"/>
    <row r="49397" hidden="1"/>
    <row r="49398" hidden="1"/>
    <row r="49399" hidden="1"/>
    <row r="49400" hidden="1"/>
    <row r="49401" hidden="1"/>
    <row r="49402" hidden="1"/>
    <row r="49403" hidden="1"/>
    <row r="49404" hidden="1"/>
    <row r="49405" hidden="1"/>
    <row r="49406" hidden="1"/>
    <row r="49407" hidden="1"/>
    <row r="49408" hidden="1"/>
    <row r="49409" hidden="1"/>
    <row r="49410" hidden="1"/>
    <row r="49411" hidden="1"/>
    <row r="49412" hidden="1"/>
    <row r="49413" hidden="1"/>
    <row r="49414" hidden="1"/>
    <row r="49415" hidden="1"/>
    <row r="49416" hidden="1"/>
    <row r="49417" hidden="1"/>
    <row r="49418" hidden="1"/>
    <row r="49419" hidden="1"/>
    <row r="49420" hidden="1"/>
    <row r="49421" hidden="1"/>
    <row r="49422" hidden="1"/>
    <row r="49423" hidden="1"/>
    <row r="49424" hidden="1"/>
    <row r="49425" hidden="1"/>
    <row r="49426" hidden="1"/>
    <row r="49427" hidden="1"/>
    <row r="49428" hidden="1"/>
    <row r="49429" hidden="1"/>
    <row r="49430" hidden="1"/>
    <row r="49431" hidden="1"/>
    <row r="49432" hidden="1"/>
    <row r="49433" hidden="1"/>
    <row r="49434" hidden="1"/>
    <row r="49435" hidden="1"/>
    <row r="49436" hidden="1"/>
    <row r="49437" hidden="1"/>
    <row r="49438" hidden="1"/>
    <row r="49439" hidden="1"/>
    <row r="49440" hidden="1"/>
    <row r="49441" hidden="1"/>
    <row r="49442" hidden="1"/>
    <row r="49443" hidden="1"/>
    <row r="49444" hidden="1"/>
    <row r="49445" hidden="1"/>
    <row r="49446" hidden="1"/>
    <row r="49447" hidden="1"/>
    <row r="49448" hidden="1"/>
    <row r="49449" hidden="1"/>
    <row r="49450" hidden="1"/>
    <row r="49451" hidden="1"/>
    <row r="49452" hidden="1"/>
    <row r="49453" hidden="1"/>
    <row r="49454" hidden="1"/>
    <row r="49455" hidden="1"/>
    <row r="49456" hidden="1"/>
    <row r="49457" hidden="1"/>
    <row r="49458" hidden="1"/>
    <row r="49459" hidden="1"/>
    <row r="49460" hidden="1"/>
    <row r="49461" hidden="1"/>
    <row r="49462" hidden="1"/>
    <row r="49463" hidden="1"/>
    <row r="49464" hidden="1"/>
    <row r="49465" hidden="1"/>
    <row r="49466" hidden="1"/>
    <row r="49467" hidden="1"/>
    <row r="49468" hidden="1"/>
    <row r="49469" hidden="1"/>
    <row r="49470" hidden="1"/>
    <row r="49471" hidden="1"/>
    <row r="49472" hidden="1"/>
    <row r="49473" hidden="1"/>
    <row r="49474" hidden="1"/>
    <row r="49475" hidden="1"/>
    <row r="49476" hidden="1"/>
    <row r="49477" hidden="1"/>
    <row r="49478" hidden="1"/>
    <row r="49479" hidden="1"/>
    <row r="49480" hidden="1"/>
    <row r="49481" hidden="1"/>
    <row r="49482" hidden="1"/>
    <row r="49483" hidden="1"/>
    <row r="49484" hidden="1"/>
    <row r="49485" hidden="1"/>
    <row r="49486" hidden="1"/>
    <row r="49487" hidden="1"/>
    <row r="49488" hidden="1"/>
    <row r="49489" hidden="1"/>
    <row r="49490" hidden="1"/>
    <row r="49491" hidden="1"/>
    <row r="49492" hidden="1"/>
    <row r="49493" hidden="1"/>
    <row r="49494" hidden="1"/>
    <row r="49495" hidden="1"/>
    <row r="49496" hidden="1"/>
    <row r="49497" hidden="1"/>
    <row r="49498" hidden="1"/>
    <row r="49499" hidden="1"/>
    <row r="49500" hidden="1"/>
    <row r="49501" hidden="1"/>
    <row r="49502" hidden="1"/>
    <row r="49503" hidden="1"/>
    <row r="49504" hidden="1"/>
    <row r="49505" hidden="1"/>
    <row r="49506" hidden="1"/>
    <row r="49507" hidden="1"/>
    <row r="49508" hidden="1"/>
    <row r="49509" hidden="1"/>
    <row r="49510" hidden="1"/>
    <row r="49511" hidden="1"/>
    <row r="49512" hidden="1"/>
    <row r="49513" hidden="1"/>
    <row r="49514" hidden="1"/>
    <row r="49515" hidden="1"/>
    <row r="49516" hidden="1"/>
    <row r="49517" hidden="1"/>
    <row r="49518" hidden="1"/>
    <row r="49519" hidden="1"/>
    <row r="49520" hidden="1"/>
    <row r="49521" hidden="1"/>
    <row r="49522" hidden="1"/>
    <row r="49523" hidden="1"/>
    <row r="49524" hidden="1"/>
    <row r="49525" hidden="1"/>
    <row r="49526" hidden="1"/>
    <row r="49527" hidden="1"/>
    <row r="49528" hidden="1"/>
    <row r="49529" hidden="1"/>
    <row r="49530" hidden="1"/>
    <row r="49531" hidden="1"/>
    <row r="49532" hidden="1"/>
    <row r="49533" hidden="1"/>
    <row r="49534" hidden="1"/>
    <row r="49535" hidden="1"/>
    <row r="49536" hidden="1"/>
    <row r="49537" hidden="1"/>
    <row r="49538" hidden="1"/>
    <row r="49539" hidden="1"/>
    <row r="49540" hidden="1"/>
    <row r="49541" hidden="1"/>
    <row r="49542" hidden="1"/>
    <row r="49543" hidden="1"/>
    <row r="49544" hidden="1"/>
    <row r="49545" hidden="1"/>
    <row r="49546" hidden="1"/>
    <row r="49547" hidden="1"/>
    <row r="49548" hidden="1"/>
    <row r="49549" hidden="1"/>
    <row r="49550" hidden="1"/>
    <row r="49551" hidden="1"/>
    <row r="49552" hidden="1"/>
    <row r="49553" hidden="1"/>
    <row r="49554" hidden="1"/>
    <row r="49555" hidden="1"/>
    <row r="49556" hidden="1"/>
    <row r="49557" hidden="1"/>
    <row r="49558" hidden="1"/>
    <row r="49559" hidden="1"/>
    <row r="49560" hidden="1"/>
    <row r="49561" hidden="1"/>
    <row r="49562" hidden="1"/>
    <row r="49563" hidden="1"/>
    <row r="49564" hidden="1"/>
    <row r="49565" hidden="1"/>
    <row r="49566" hidden="1"/>
    <row r="49567" hidden="1"/>
    <row r="49568" hidden="1"/>
    <row r="49569" hidden="1"/>
    <row r="49570" hidden="1"/>
    <row r="49571" hidden="1"/>
    <row r="49572" hidden="1"/>
    <row r="49573" hidden="1"/>
    <row r="49574" hidden="1"/>
    <row r="49575" hidden="1"/>
    <row r="49576" hidden="1"/>
    <row r="49577" hidden="1"/>
    <row r="49578" hidden="1"/>
    <row r="49579" hidden="1"/>
    <row r="49580" hidden="1"/>
    <row r="49581" hidden="1"/>
    <row r="49582" hidden="1"/>
    <row r="49583" hidden="1"/>
    <row r="49584" hidden="1"/>
    <row r="49585" hidden="1"/>
    <row r="49586" hidden="1"/>
    <row r="49587" hidden="1"/>
    <row r="49588" hidden="1"/>
    <row r="49589" hidden="1"/>
    <row r="49590" hidden="1"/>
    <row r="49591" hidden="1"/>
    <row r="49592" hidden="1"/>
    <row r="49593" hidden="1"/>
    <row r="49594" hidden="1"/>
    <row r="49595" hidden="1"/>
    <row r="49596" hidden="1"/>
    <row r="49597" hidden="1"/>
    <row r="49598" hidden="1"/>
    <row r="49599" hidden="1"/>
    <row r="49600" hidden="1"/>
    <row r="49601" hidden="1"/>
    <row r="49602" hidden="1"/>
    <row r="49603" hidden="1"/>
    <row r="49604" hidden="1"/>
    <row r="49605" hidden="1"/>
    <row r="49606" hidden="1"/>
    <row r="49607" hidden="1"/>
    <row r="49608" hidden="1"/>
    <row r="49609" hidden="1"/>
    <row r="49610" hidden="1"/>
    <row r="49611" hidden="1"/>
    <row r="49612" hidden="1"/>
    <row r="49613" hidden="1"/>
    <row r="49614" hidden="1"/>
    <row r="49615" hidden="1"/>
    <row r="49616" hidden="1"/>
    <row r="49617" hidden="1"/>
    <row r="49618" hidden="1"/>
    <row r="49619" hidden="1"/>
    <row r="49620" hidden="1"/>
    <row r="49621" hidden="1"/>
    <row r="49622" hidden="1"/>
    <row r="49623" hidden="1"/>
    <row r="49624" hidden="1"/>
    <row r="49625" hidden="1"/>
    <row r="49626" hidden="1"/>
    <row r="49627" hidden="1"/>
    <row r="49628" hidden="1"/>
    <row r="49629" hidden="1"/>
    <row r="49630" hidden="1"/>
    <row r="49631" hidden="1"/>
    <row r="49632" hidden="1"/>
    <row r="49633" hidden="1"/>
    <row r="49634" hidden="1"/>
    <row r="49635" hidden="1"/>
    <row r="49636" hidden="1"/>
    <row r="49637" hidden="1"/>
    <row r="49638" hidden="1"/>
    <row r="49639" hidden="1"/>
    <row r="49640" hidden="1"/>
    <row r="49641" hidden="1"/>
    <row r="49642" hidden="1"/>
    <row r="49643" hidden="1"/>
    <row r="49644" hidden="1"/>
    <row r="49645" hidden="1"/>
    <row r="49646" hidden="1"/>
    <row r="49647" hidden="1"/>
    <row r="49648" hidden="1"/>
    <row r="49649" hidden="1"/>
    <row r="49650" hidden="1"/>
    <row r="49651" hidden="1"/>
    <row r="49652" hidden="1"/>
    <row r="49653" hidden="1"/>
    <row r="49654" hidden="1"/>
    <row r="49655" hidden="1"/>
    <row r="49656" hidden="1"/>
    <row r="49657" hidden="1"/>
    <row r="49658" hidden="1"/>
    <row r="49659" hidden="1"/>
    <row r="49660" hidden="1"/>
    <row r="49661" hidden="1"/>
    <row r="49662" hidden="1"/>
    <row r="49663" hidden="1"/>
    <row r="49664" hidden="1"/>
    <row r="49665" hidden="1"/>
    <row r="49666" hidden="1"/>
    <row r="49667" hidden="1"/>
    <row r="49668" hidden="1"/>
    <row r="49669" hidden="1"/>
    <row r="49670" hidden="1"/>
    <row r="49671" hidden="1"/>
    <row r="49672" hidden="1"/>
    <row r="49673" hidden="1"/>
    <row r="49674" hidden="1"/>
    <row r="49675" hidden="1"/>
    <row r="49676" hidden="1"/>
    <row r="49677" hidden="1"/>
    <row r="49678" hidden="1"/>
    <row r="49679" hidden="1"/>
    <row r="49680" hidden="1"/>
    <row r="49681" hidden="1"/>
    <row r="49682" hidden="1"/>
    <row r="49683" hidden="1"/>
    <row r="49684" hidden="1"/>
    <row r="49685" hidden="1"/>
    <row r="49686" hidden="1"/>
    <row r="49687" hidden="1"/>
    <row r="49688" hidden="1"/>
    <row r="49689" hidden="1"/>
    <row r="49690" hidden="1"/>
    <row r="49691" hidden="1"/>
    <row r="49692" hidden="1"/>
    <row r="49693" hidden="1"/>
    <row r="49694" hidden="1"/>
    <row r="49695" hidden="1"/>
    <row r="49696" hidden="1"/>
    <row r="49697" hidden="1"/>
    <row r="49698" hidden="1"/>
    <row r="49699" hidden="1"/>
    <row r="49700" hidden="1"/>
    <row r="49701" hidden="1"/>
    <row r="49702" hidden="1"/>
    <row r="49703" hidden="1"/>
    <row r="49704" hidden="1"/>
    <row r="49705" hidden="1"/>
    <row r="49706" hidden="1"/>
    <row r="49707" hidden="1"/>
    <row r="49708" hidden="1"/>
    <row r="49709" hidden="1"/>
    <row r="49710" hidden="1"/>
    <row r="49711" hidden="1"/>
    <row r="49712" hidden="1"/>
    <row r="49713" hidden="1"/>
    <row r="49714" hidden="1"/>
    <row r="49715" hidden="1"/>
    <row r="49716" hidden="1"/>
    <row r="49717" hidden="1"/>
    <row r="49718" hidden="1"/>
    <row r="49719" hidden="1"/>
    <row r="49720" hidden="1"/>
    <row r="49721" hidden="1"/>
    <row r="49722" hidden="1"/>
    <row r="49723" hidden="1"/>
    <row r="49724" hidden="1"/>
    <row r="49725" hidden="1"/>
    <row r="49726" hidden="1"/>
    <row r="49727" hidden="1"/>
    <row r="49728" hidden="1"/>
    <row r="49729" hidden="1"/>
    <row r="49730" hidden="1"/>
    <row r="49731" hidden="1"/>
    <row r="49732" hidden="1"/>
    <row r="49733" hidden="1"/>
    <row r="49734" hidden="1"/>
    <row r="49735" hidden="1"/>
    <row r="49736" hidden="1"/>
    <row r="49737" hidden="1"/>
    <row r="49738" hidden="1"/>
    <row r="49739" hidden="1"/>
    <row r="49740" hidden="1"/>
    <row r="49741" hidden="1"/>
    <row r="49742" hidden="1"/>
    <row r="49743" hidden="1"/>
    <row r="49744" hidden="1"/>
    <row r="49745" hidden="1"/>
    <row r="49746" hidden="1"/>
    <row r="49747" hidden="1"/>
    <row r="49748" hidden="1"/>
    <row r="49749" hidden="1"/>
    <row r="49750" hidden="1"/>
    <row r="49751" hidden="1"/>
    <row r="49752" hidden="1"/>
    <row r="49753" hidden="1"/>
    <row r="49754" hidden="1"/>
    <row r="49755" hidden="1"/>
    <row r="49756" hidden="1"/>
    <row r="49757" hidden="1"/>
    <row r="49758" hidden="1"/>
    <row r="49759" hidden="1"/>
    <row r="49760" hidden="1"/>
    <row r="49761" hidden="1"/>
    <row r="49762" hidden="1"/>
    <row r="49763" hidden="1"/>
    <row r="49764" hidden="1"/>
    <row r="49765" hidden="1"/>
    <row r="49766" hidden="1"/>
    <row r="49767" hidden="1"/>
    <row r="49768" hidden="1"/>
    <row r="49769" hidden="1"/>
    <row r="49770" hidden="1"/>
    <row r="49771" hidden="1"/>
    <row r="49772" hidden="1"/>
    <row r="49773" hidden="1"/>
    <row r="49774" hidden="1"/>
    <row r="49775" hidden="1"/>
    <row r="49776" hidden="1"/>
    <row r="49777" hidden="1"/>
    <row r="49778" hidden="1"/>
    <row r="49779" hidden="1"/>
    <row r="49780" hidden="1"/>
    <row r="49781" hidden="1"/>
    <row r="49782" hidden="1"/>
    <row r="49783" hidden="1"/>
    <row r="49784" hidden="1"/>
    <row r="49785" hidden="1"/>
    <row r="49786" hidden="1"/>
    <row r="49787" hidden="1"/>
    <row r="49788" hidden="1"/>
    <row r="49789" hidden="1"/>
    <row r="49790" hidden="1"/>
    <row r="49791" hidden="1"/>
    <row r="49792" hidden="1"/>
    <row r="49793" hidden="1"/>
    <row r="49794" hidden="1"/>
    <row r="49795" hidden="1"/>
    <row r="49796" hidden="1"/>
    <row r="49797" hidden="1"/>
    <row r="49798" hidden="1"/>
    <row r="49799" hidden="1"/>
    <row r="49800" hidden="1"/>
    <row r="49801" hidden="1"/>
    <row r="49802" hidden="1"/>
    <row r="49803" hidden="1"/>
    <row r="49804" hidden="1"/>
    <row r="49805" hidden="1"/>
    <row r="49806" hidden="1"/>
    <row r="49807" hidden="1"/>
    <row r="49808" hidden="1"/>
    <row r="49809" hidden="1"/>
    <row r="49810" hidden="1"/>
    <row r="49811" hidden="1"/>
    <row r="49812" hidden="1"/>
    <row r="49813" hidden="1"/>
    <row r="49814" hidden="1"/>
    <row r="49815" hidden="1"/>
    <row r="49816" hidden="1"/>
    <row r="49817" hidden="1"/>
    <row r="49818" hidden="1"/>
    <row r="49819" hidden="1"/>
    <row r="49820" hidden="1"/>
    <row r="49821" hidden="1"/>
    <row r="49822" hidden="1"/>
    <row r="49823" hidden="1"/>
    <row r="49824" hidden="1"/>
    <row r="49825" hidden="1"/>
    <row r="49826" hidden="1"/>
    <row r="49827" hidden="1"/>
    <row r="49828" hidden="1"/>
    <row r="49829" hidden="1"/>
    <row r="49830" hidden="1"/>
    <row r="49831" hidden="1"/>
    <row r="49832" hidden="1"/>
    <row r="49833" hidden="1"/>
    <row r="49834" hidden="1"/>
    <row r="49835" hidden="1"/>
    <row r="49836" hidden="1"/>
    <row r="49837" hidden="1"/>
    <row r="49838" hidden="1"/>
    <row r="49839" hidden="1"/>
    <row r="49840" hidden="1"/>
    <row r="49841" hidden="1"/>
    <row r="49842" hidden="1"/>
    <row r="49843" hidden="1"/>
    <row r="49844" hidden="1"/>
    <row r="49845" hidden="1"/>
    <row r="49846" hidden="1"/>
    <row r="49847" hidden="1"/>
    <row r="49848" hidden="1"/>
    <row r="49849" hidden="1"/>
    <row r="49850" hidden="1"/>
    <row r="49851" hidden="1"/>
    <row r="49852" hidden="1"/>
    <row r="49853" hidden="1"/>
    <row r="49854" hidden="1"/>
    <row r="49855" hidden="1"/>
    <row r="49856" hidden="1"/>
    <row r="49857" hidden="1"/>
    <row r="49858" hidden="1"/>
    <row r="49859" hidden="1"/>
    <row r="49860" hidden="1"/>
    <row r="49861" hidden="1"/>
    <row r="49862" hidden="1"/>
    <row r="49863" hidden="1"/>
    <row r="49864" hidden="1"/>
    <row r="49865" hidden="1"/>
    <row r="49866" hidden="1"/>
    <row r="49867" hidden="1"/>
    <row r="49868" hidden="1"/>
    <row r="49869" hidden="1"/>
    <row r="49870" hidden="1"/>
    <row r="49871" hidden="1"/>
    <row r="49872" hidden="1"/>
    <row r="49873" hidden="1"/>
    <row r="49874" hidden="1"/>
    <row r="49875" hidden="1"/>
    <row r="49876" hidden="1"/>
    <row r="49877" hidden="1"/>
    <row r="49878" hidden="1"/>
    <row r="49879" hidden="1"/>
    <row r="49880" hidden="1"/>
    <row r="49881" hidden="1"/>
    <row r="49882" hidden="1"/>
    <row r="49883" hidden="1"/>
    <row r="49884" hidden="1"/>
    <row r="49885" hidden="1"/>
    <row r="49886" hidden="1"/>
    <row r="49887" hidden="1"/>
    <row r="49888" hidden="1"/>
    <row r="49889" hidden="1"/>
    <row r="49890" hidden="1"/>
    <row r="49891" hidden="1"/>
    <row r="49892" hidden="1"/>
    <row r="49893" hidden="1"/>
    <row r="49894" hidden="1"/>
    <row r="49895" hidden="1"/>
    <row r="49896" hidden="1"/>
    <row r="49897" hidden="1"/>
    <row r="49898" hidden="1"/>
    <row r="49899" hidden="1"/>
    <row r="49900" hidden="1"/>
    <row r="49901" hidden="1"/>
    <row r="49902" hidden="1"/>
    <row r="49903" hidden="1"/>
    <row r="49904" hidden="1"/>
    <row r="49905" hidden="1"/>
    <row r="49906" hidden="1"/>
    <row r="49907" hidden="1"/>
    <row r="49908" hidden="1"/>
    <row r="49909" hidden="1"/>
    <row r="49910" hidden="1"/>
    <row r="49911" hidden="1"/>
    <row r="49912" hidden="1"/>
    <row r="49913" hidden="1"/>
    <row r="49914" hidden="1"/>
    <row r="49915" hidden="1"/>
    <row r="49916" hidden="1"/>
    <row r="49917" hidden="1"/>
    <row r="49918" hidden="1"/>
    <row r="49919" hidden="1"/>
    <row r="49920" hidden="1"/>
    <row r="49921" hidden="1"/>
    <row r="49922" hidden="1"/>
    <row r="49923" hidden="1"/>
    <row r="49924" hidden="1"/>
    <row r="49925" hidden="1"/>
    <row r="49926" hidden="1"/>
    <row r="49927" hidden="1"/>
    <row r="49928" hidden="1"/>
    <row r="49929" hidden="1"/>
    <row r="49930" hidden="1"/>
    <row r="49931" hidden="1"/>
    <row r="49932" hidden="1"/>
    <row r="49933" hidden="1"/>
    <row r="49934" hidden="1"/>
    <row r="49935" hidden="1"/>
    <row r="49936" hidden="1"/>
    <row r="49937" hidden="1"/>
    <row r="49938" hidden="1"/>
    <row r="49939" hidden="1"/>
    <row r="49940" hidden="1"/>
    <row r="49941" hidden="1"/>
    <row r="49942" hidden="1"/>
    <row r="49943" hidden="1"/>
    <row r="49944" hidden="1"/>
    <row r="49945" hidden="1"/>
    <row r="49946" hidden="1"/>
    <row r="49947" hidden="1"/>
    <row r="49948" hidden="1"/>
    <row r="49949" hidden="1"/>
    <row r="49950" hidden="1"/>
    <row r="49951" hidden="1"/>
    <row r="49952" hidden="1"/>
    <row r="49953" hidden="1"/>
    <row r="49954" hidden="1"/>
    <row r="49955" hidden="1"/>
    <row r="49956" hidden="1"/>
    <row r="49957" hidden="1"/>
    <row r="49958" hidden="1"/>
    <row r="49959" hidden="1"/>
    <row r="49960" hidden="1"/>
    <row r="49961" hidden="1"/>
    <row r="49962" hidden="1"/>
    <row r="49963" hidden="1"/>
    <row r="49964" hidden="1"/>
    <row r="49965" hidden="1"/>
    <row r="49966" hidden="1"/>
    <row r="49967" hidden="1"/>
    <row r="49968" hidden="1"/>
    <row r="49969" hidden="1"/>
    <row r="49970" hidden="1"/>
    <row r="49971" hidden="1"/>
    <row r="49972" hidden="1"/>
    <row r="49973" hidden="1"/>
    <row r="49974" hidden="1"/>
    <row r="49975" hidden="1"/>
    <row r="49976" hidden="1"/>
    <row r="49977" hidden="1"/>
    <row r="49978" hidden="1"/>
    <row r="49979" hidden="1"/>
    <row r="49980" hidden="1"/>
    <row r="49981" hidden="1"/>
    <row r="49982" hidden="1"/>
    <row r="49983" hidden="1"/>
    <row r="49984" hidden="1"/>
    <row r="49985" hidden="1"/>
    <row r="49986" hidden="1"/>
    <row r="49987" hidden="1"/>
    <row r="49988" hidden="1"/>
    <row r="49989" hidden="1"/>
    <row r="49990" hidden="1"/>
    <row r="49991" hidden="1"/>
    <row r="49992" hidden="1"/>
    <row r="49993" hidden="1"/>
    <row r="49994" hidden="1"/>
    <row r="49995" hidden="1"/>
    <row r="49996" hidden="1"/>
    <row r="49997" hidden="1"/>
    <row r="49998" hidden="1"/>
    <row r="49999" hidden="1"/>
    <row r="50000" hidden="1"/>
    <row r="50001" hidden="1"/>
    <row r="50002" hidden="1"/>
    <row r="50003" hidden="1"/>
    <row r="50004" hidden="1"/>
    <row r="50005" hidden="1"/>
    <row r="50006" hidden="1"/>
    <row r="50007" hidden="1"/>
    <row r="50008" hidden="1"/>
    <row r="50009" hidden="1"/>
    <row r="50010" hidden="1"/>
    <row r="50011" hidden="1"/>
    <row r="50012" hidden="1"/>
    <row r="50013" hidden="1"/>
    <row r="50014" hidden="1"/>
    <row r="50015" hidden="1"/>
    <row r="50016" hidden="1"/>
    <row r="50017" hidden="1"/>
    <row r="50018" hidden="1"/>
    <row r="50019" hidden="1"/>
    <row r="50020" hidden="1"/>
    <row r="50021" hidden="1"/>
    <row r="50022" hidden="1"/>
    <row r="50023" hidden="1"/>
    <row r="50024" hidden="1"/>
    <row r="50025" hidden="1"/>
    <row r="50026" hidden="1"/>
    <row r="50027" hidden="1"/>
    <row r="50028" hidden="1"/>
    <row r="50029" hidden="1"/>
    <row r="50030" hidden="1"/>
    <row r="50031" hidden="1"/>
    <row r="50032" hidden="1"/>
    <row r="50033" hidden="1"/>
    <row r="50034" hidden="1"/>
    <row r="50035" hidden="1"/>
    <row r="50036" hidden="1"/>
    <row r="50037" hidden="1"/>
    <row r="50038" hidden="1"/>
    <row r="50039" hidden="1"/>
    <row r="50040" hidden="1"/>
    <row r="50041" hidden="1"/>
    <row r="50042" hidden="1"/>
    <row r="50043" hidden="1"/>
    <row r="50044" hidden="1"/>
    <row r="50045" hidden="1"/>
    <row r="50046" hidden="1"/>
    <row r="50047" hidden="1"/>
    <row r="50048" hidden="1"/>
    <row r="50049" hidden="1"/>
    <row r="50050" hidden="1"/>
    <row r="50051" hidden="1"/>
    <row r="50052" hidden="1"/>
    <row r="50053" hidden="1"/>
    <row r="50054" hidden="1"/>
    <row r="50055" hidden="1"/>
    <row r="50056" hidden="1"/>
    <row r="50057" hidden="1"/>
    <row r="50058" hidden="1"/>
    <row r="50059" hidden="1"/>
    <row r="50060" hidden="1"/>
    <row r="50061" hidden="1"/>
    <row r="50062" hidden="1"/>
    <row r="50063" hidden="1"/>
    <row r="50064" hidden="1"/>
    <row r="50065" hidden="1"/>
    <row r="50066" hidden="1"/>
    <row r="50067" hidden="1"/>
    <row r="50068" hidden="1"/>
    <row r="50069" hidden="1"/>
    <row r="50070" hidden="1"/>
    <row r="50071" hidden="1"/>
    <row r="50072" hidden="1"/>
    <row r="50073" hidden="1"/>
    <row r="50074" hidden="1"/>
    <row r="50075" hidden="1"/>
    <row r="50076" hidden="1"/>
    <row r="50077" hidden="1"/>
    <row r="50078" hidden="1"/>
    <row r="50079" hidden="1"/>
    <row r="50080" hidden="1"/>
    <row r="50081" hidden="1"/>
    <row r="50082" hidden="1"/>
    <row r="50083" hidden="1"/>
    <row r="50084" hidden="1"/>
    <row r="50085" hidden="1"/>
    <row r="50086" hidden="1"/>
    <row r="50087" hidden="1"/>
    <row r="50088" hidden="1"/>
    <row r="50089" hidden="1"/>
    <row r="50090" hidden="1"/>
    <row r="50091" hidden="1"/>
    <row r="50092" hidden="1"/>
    <row r="50093" hidden="1"/>
    <row r="50094" hidden="1"/>
    <row r="50095" hidden="1"/>
    <row r="50096" hidden="1"/>
    <row r="50097" hidden="1"/>
    <row r="50098" hidden="1"/>
    <row r="50099" hidden="1"/>
    <row r="50100" hidden="1"/>
    <row r="50101" hidden="1"/>
    <row r="50102" hidden="1"/>
    <row r="50103" hidden="1"/>
    <row r="50104" hidden="1"/>
    <row r="50105" hidden="1"/>
    <row r="50106" hidden="1"/>
    <row r="50107" hidden="1"/>
    <row r="50108" hidden="1"/>
    <row r="50109" hidden="1"/>
    <row r="50110" hidden="1"/>
    <row r="50111" hidden="1"/>
    <row r="50112" hidden="1"/>
    <row r="50113" hidden="1"/>
    <row r="50114" hidden="1"/>
    <row r="50115" hidden="1"/>
    <row r="50116" hidden="1"/>
    <row r="50117" hidden="1"/>
    <row r="50118" hidden="1"/>
    <row r="50119" hidden="1"/>
    <row r="50120" hidden="1"/>
    <row r="50121" hidden="1"/>
    <row r="50122" hidden="1"/>
    <row r="50123" hidden="1"/>
    <row r="50124" hidden="1"/>
    <row r="50125" hidden="1"/>
    <row r="50126" hidden="1"/>
    <row r="50127" hidden="1"/>
    <row r="50128" hidden="1"/>
    <row r="50129" hidden="1"/>
    <row r="50130" hidden="1"/>
    <row r="50131" hidden="1"/>
    <row r="50132" hidden="1"/>
    <row r="50133" hidden="1"/>
    <row r="50134" hidden="1"/>
    <row r="50135" hidden="1"/>
    <row r="50136" hidden="1"/>
    <row r="50137" hidden="1"/>
    <row r="50138" hidden="1"/>
    <row r="50139" hidden="1"/>
    <row r="50140" hidden="1"/>
    <row r="50141" hidden="1"/>
    <row r="50142" hidden="1"/>
    <row r="50143" hidden="1"/>
    <row r="50144" hidden="1"/>
    <row r="50145" hidden="1"/>
    <row r="50146" hidden="1"/>
    <row r="50147" hidden="1"/>
    <row r="50148" hidden="1"/>
    <row r="50149" hidden="1"/>
    <row r="50150" hidden="1"/>
    <row r="50151" hidden="1"/>
    <row r="50152" hidden="1"/>
    <row r="50153" hidden="1"/>
    <row r="50154" hidden="1"/>
    <row r="50155" hidden="1"/>
    <row r="50156" hidden="1"/>
    <row r="50157" hidden="1"/>
    <row r="50158" hidden="1"/>
    <row r="50159" hidden="1"/>
    <row r="50160" hidden="1"/>
    <row r="50161" hidden="1"/>
    <row r="50162" hidden="1"/>
    <row r="50163" hidden="1"/>
    <row r="50164" hidden="1"/>
    <row r="50165" hidden="1"/>
    <row r="50166" hidden="1"/>
    <row r="50167" hidden="1"/>
    <row r="50168" hidden="1"/>
    <row r="50169" hidden="1"/>
    <row r="50170" hidden="1"/>
    <row r="50171" hidden="1"/>
    <row r="50172" hidden="1"/>
    <row r="50173" hidden="1"/>
    <row r="50174" hidden="1"/>
    <row r="50175" hidden="1"/>
    <row r="50176" hidden="1"/>
    <row r="50177" hidden="1"/>
    <row r="50178" hidden="1"/>
    <row r="50179" hidden="1"/>
    <row r="50180" hidden="1"/>
    <row r="50181" hidden="1"/>
    <row r="50182" hidden="1"/>
    <row r="50183" hidden="1"/>
    <row r="50184" hidden="1"/>
    <row r="50185" hidden="1"/>
    <row r="50186" hidden="1"/>
    <row r="50187" hidden="1"/>
    <row r="50188" hidden="1"/>
    <row r="50189" hidden="1"/>
    <row r="50190" hidden="1"/>
    <row r="50191" hidden="1"/>
    <row r="50192" hidden="1"/>
    <row r="50193" hidden="1"/>
    <row r="50194" hidden="1"/>
    <row r="50195" hidden="1"/>
    <row r="50196" hidden="1"/>
    <row r="50197" hidden="1"/>
    <row r="50198" hidden="1"/>
    <row r="50199" hidden="1"/>
    <row r="50200" hidden="1"/>
    <row r="50201" hidden="1"/>
    <row r="50202" hidden="1"/>
    <row r="50203" hidden="1"/>
    <row r="50204" hidden="1"/>
    <row r="50205" hidden="1"/>
    <row r="50206" hidden="1"/>
    <row r="50207" hidden="1"/>
    <row r="50208" hidden="1"/>
    <row r="50209" hidden="1"/>
    <row r="50210" hidden="1"/>
    <row r="50211" hidden="1"/>
    <row r="50212" hidden="1"/>
    <row r="50213" hidden="1"/>
    <row r="50214" hidden="1"/>
    <row r="50215" hidden="1"/>
    <row r="50216" hidden="1"/>
    <row r="50217" hidden="1"/>
    <row r="50218" hidden="1"/>
    <row r="50219" hidden="1"/>
    <row r="50220" hidden="1"/>
    <row r="50221" hidden="1"/>
    <row r="50222" hidden="1"/>
    <row r="50223" hidden="1"/>
    <row r="50224" hidden="1"/>
    <row r="50225" hidden="1"/>
    <row r="50226" hidden="1"/>
    <row r="50227" hidden="1"/>
    <row r="50228" hidden="1"/>
    <row r="50229" hidden="1"/>
    <row r="50230" hidden="1"/>
    <row r="50231" hidden="1"/>
    <row r="50232" hidden="1"/>
    <row r="50233" hidden="1"/>
    <row r="50234" hidden="1"/>
    <row r="50235" hidden="1"/>
    <row r="50236" hidden="1"/>
    <row r="50237" hidden="1"/>
    <row r="50238" hidden="1"/>
    <row r="50239" hidden="1"/>
    <row r="50240" hidden="1"/>
    <row r="50241" hidden="1"/>
    <row r="50242" hidden="1"/>
    <row r="50243" hidden="1"/>
    <row r="50244" hidden="1"/>
    <row r="50245" hidden="1"/>
    <row r="50246" hidden="1"/>
    <row r="50247" hidden="1"/>
    <row r="50248" hidden="1"/>
    <row r="50249" hidden="1"/>
    <row r="50250" hidden="1"/>
    <row r="50251" hidden="1"/>
    <row r="50252" hidden="1"/>
    <row r="50253" hidden="1"/>
    <row r="50254" hidden="1"/>
    <row r="50255" hidden="1"/>
    <row r="50256" hidden="1"/>
    <row r="50257" hidden="1"/>
    <row r="50258" hidden="1"/>
    <row r="50259" hidden="1"/>
    <row r="50260" hidden="1"/>
    <row r="50261" hidden="1"/>
    <row r="50262" hidden="1"/>
    <row r="50263" hidden="1"/>
    <row r="50264" hidden="1"/>
    <row r="50265" hidden="1"/>
    <row r="50266" hidden="1"/>
    <row r="50267" hidden="1"/>
    <row r="50268" hidden="1"/>
    <row r="50269" hidden="1"/>
    <row r="50270" hidden="1"/>
    <row r="50271" hidden="1"/>
    <row r="50272" hidden="1"/>
    <row r="50273" hidden="1"/>
    <row r="50274" hidden="1"/>
    <row r="50275" hidden="1"/>
    <row r="50276" hidden="1"/>
    <row r="50277" hidden="1"/>
    <row r="50278" hidden="1"/>
    <row r="50279" hidden="1"/>
    <row r="50280" hidden="1"/>
    <row r="50281" hidden="1"/>
    <row r="50282" hidden="1"/>
    <row r="50283" hidden="1"/>
    <row r="50284" hidden="1"/>
    <row r="50285" hidden="1"/>
    <row r="50286" hidden="1"/>
    <row r="50287" hidden="1"/>
    <row r="50288" hidden="1"/>
    <row r="50289" hidden="1"/>
    <row r="50290" hidden="1"/>
    <row r="50291" hidden="1"/>
    <row r="50292" hidden="1"/>
    <row r="50293" hidden="1"/>
    <row r="50294" hidden="1"/>
    <row r="50295" hidden="1"/>
    <row r="50296" hidden="1"/>
    <row r="50297" hidden="1"/>
    <row r="50298" hidden="1"/>
    <row r="50299" hidden="1"/>
    <row r="50300" hidden="1"/>
    <row r="50301" hidden="1"/>
    <row r="50302" hidden="1"/>
    <row r="50303" hidden="1"/>
    <row r="50304" hidden="1"/>
    <row r="50305" hidden="1"/>
    <row r="50306" hidden="1"/>
    <row r="50307" hidden="1"/>
    <row r="50308" hidden="1"/>
    <row r="50309" hidden="1"/>
    <row r="50310" hidden="1"/>
    <row r="50311" hidden="1"/>
    <row r="50312" hidden="1"/>
    <row r="50313" hidden="1"/>
    <row r="50314" hidden="1"/>
    <row r="50315" hidden="1"/>
    <row r="50316" hidden="1"/>
    <row r="50317" hidden="1"/>
    <row r="50318" hidden="1"/>
    <row r="50319" hidden="1"/>
    <row r="50320" hidden="1"/>
    <row r="50321" hidden="1"/>
    <row r="50322" hidden="1"/>
    <row r="50323" hidden="1"/>
    <row r="50324" hidden="1"/>
    <row r="50325" hidden="1"/>
    <row r="50326" hidden="1"/>
    <row r="50327" hidden="1"/>
    <row r="50328" hidden="1"/>
    <row r="50329" hidden="1"/>
    <row r="50330" hidden="1"/>
    <row r="50331" hidden="1"/>
    <row r="50332" hidden="1"/>
    <row r="50333" hidden="1"/>
    <row r="50334" hidden="1"/>
    <row r="50335" hidden="1"/>
    <row r="50336" hidden="1"/>
    <row r="50337" hidden="1"/>
    <row r="50338" hidden="1"/>
    <row r="50339" hidden="1"/>
    <row r="50340" hidden="1"/>
    <row r="50341" hidden="1"/>
    <row r="50342" hidden="1"/>
    <row r="50343" hidden="1"/>
    <row r="50344" hidden="1"/>
    <row r="50345" hidden="1"/>
    <row r="50346" hidden="1"/>
    <row r="50347" hidden="1"/>
    <row r="50348" hidden="1"/>
    <row r="50349" hidden="1"/>
    <row r="50350" hidden="1"/>
    <row r="50351" hidden="1"/>
    <row r="50352" hidden="1"/>
    <row r="50353" hidden="1"/>
    <row r="50354" hidden="1"/>
    <row r="50355" hidden="1"/>
    <row r="50356" hidden="1"/>
    <row r="50357" hidden="1"/>
    <row r="50358" hidden="1"/>
    <row r="50359" hidden="1"/>
    <row r="50360" hidden="1"/>
    <row r="50361" hidden="1"/>
    <row r="50362" hidden="1"/>
    <row r="50363" hidden="1"/>
    <row r="50364" hidden="1"/>
    <row r="50365" hidden="1"/>
    <row r="50366" hidden="1"/>
    <row r="50367" hidden="1"/>
    <row r="50368" hidden="1"/>
    <row r="50369" hidden="1"/>
    <row r="50370" hidden="1"/>
    <row r="50371" hidden="1"/>
    <row r="50372" hidden="1"/>
    <row r="50373" hidden="1"/>
    <row r="50374" hidden="1"/>
    <row r="50375" hidden="1"/>
    <row r="50376" hidden="1"/>
    <row r="50377" hidden="1"/>
    <row r="50378" hidden="1"/>
    <row r="50379" hidden="1"/>
    <row r="50380" hidden="1"/>
    <row r="50381" hidden="1"/>
    <row r="50382" hidden="1"/>
    <row r="50383" hidden="1"/>
    <row r="50384" hidden="1"/>
    <row r="50385" hidden="1"/>
    <row r="50386" hidden="1"/>
    <row r="50387" hidden="1"/>
    <row r="50388" hidden="1"/>
    <row r="50389" hidden="1"/>
    <row r="50390" hidden="1"/>
    <row r="50391" hidden="1"/>
    <row r="50392" hidden="1"/>
    <row r="50393" hidden="1"/>
    <row r="50394" hidden="1"/>
    <row r="50395" hidden="1"/>
    <row r="50396" hidden="1"/>
    <row r="50397" hidden="1"/>
    <row r="50398" hidden="1"/>
    <row r="50399" hidden="1"/>
    <row r="50400" hidden="1"/>
    <row r="50401" hidden="1"/>
    <row r="50402" hidden="1"/>
    <row r="50403" hidden="1"/>
    <row r="50404" hidden="1"/>
    <row r="50405" hidden="1"/>
    <row r="50406" hidden="1"/>
    <row r="50407" hidden="1"/>
    <row r="50408" hidden="1"/>
    <row r="50409" hidden="1"/>
    <row r="50410" hidden="1"/>
    <row r="50411" hidden="1"/>
    <row r="50412" hidden="1"/>
    <row r="50413" hidden="1"/>
    <row r="50414" hidden="1"/>
    <row r="50415" hidden="1"/>
    <row r="50416" hidden="1"/>
    <row r="50417" hidden="1"/>
    <row r="50418" hidden="1"/>
    <row r="50419" hidden="1"/>
    <row r="50420" hidden="1"/>
    <row r="50421" hidden="1"/>
    <row r="50422" hidden="1"/>
    <row r="50423" hidden="1"/>
    <row r="50424" hidden="1"/>
    <row r="50425" hidden="1"/>
    <row r="50426" hidden="1"/>
    <row r="50427" hidden="1"/>
    <row r="50428" hidden="1"/>
    <row r="50429" hidden="1"/>
    <row r="50430" hidden="1"/>
    <row r="50431" hidden="1"/>
    <row r="50432" hidden="1"/>
    <row r="50433" hidden="1"/>
    <row r="50434" hidden="1"/>
    <row r="50435" hidden="1"/>
    <row r="50436" hidden="1"/>
    <row r="50437" hidden="1"/>
    <row r="50438" hidden="1"/>
    <row r="50439" hidden="1"/>
    <row r="50440" hidden="1"/>
    <row r="50441" hidden="1"/>
    <row r="50442" hidden="1"/>
    <row r="50443" hidden="1"/>
    <row r="50444" hidden="1"/>
    <row r="50445" hidden="1"/>
    <row r="50446" hidden="1"/>
    <row r="50447" hidden="1"/>
    <row r="50448" hidden="1"/>
    <row r="50449" hidden="1"/>
    <row r="50450" hidden="1"/>
    <row r="50451" hidden="1"/>
    <row r="50452" hidden="1"/>
    <row r="50453" hidden="1"/>
    <row r="50454" hidden="1"/>
    <row r="50455" hidden="1"/>
    <row r="50456" hidden="1"/>
    <row r="50457" hidden="1"/>
    <row r="50458" hidden="1"/>
    <row r="50459" hidden="1"/>
    <row r="50460" hidden="1"/>
    <row r="50461" hidden="1"/>
    <row r="50462" hidden="1"/>
    <row r="50463" hidden="1"/>
    <row r="50464" hidden="1"/>
    <row r="50465" hidden="1"/>
    <row r="50466" hidden="1"/>
    <row r="50467" hidden="1"/>
    <row r="50468" hidden="1"/>
    <row r="50469" hidden="1"/>
    <row r="50470" hidden="1"/>
    <row r="50471" hidden="1"/>
    <row r="50472" hidden="1"/>
    <row r="50473" hidden="1"/>
    <row r="50474" hidden="1"/>
    <row r="50475" hidden="1"/>
    <row r="50476" hidden="1"/>
    <row r="50477" hidden="1"/>
    <row r="50478" hidden="1"/>
    <row r="50479" hidden="1"/>
    <row r="50480" hidden="1"/>
    <row r="50481" hidden="1"/>
    <row r="50482" hidden="1"/>
    <row r="50483" hidden="1"/>
    <row r="50484" hidden="1"/>
    <row r="50485" hidden="1"/>
    <row r="50486" hidden="1"/>
    <row r="50487" hidden="1"/>
    <row r="50488" hidden="1"/>
    <row r="50489" hidden="1"/>
    <row r="50490" hidden="1"/>
    <row r="50491" hidden="1"/>
    <row r="50492" hidden="1"/>
    <row r="50493" hidden="1"/>
    <row r="50494" hidden="1"/>
    <row r="50495" hidden="1"/>
    <row r="50496" hidden="1"/>
    <row r="50497" hidden="1"/>
    <row r="50498" hidden="1"/>
    <row r="50499" hidden="1"/>
    <row r="50500" hidden="1"/>
    <row r="50501" hidden="1"/>
    <row r="50502" hidden="1"/>
    <row r="50503" hidden="1"/>
    <row r="50504" hidden="1"/>
    <row r="50505" hidden="1"/>
    <row r="50506" hidden="1"/>
    <row r="50507" hidden="1"/>
    <row r="50508" hidden="1"/>
    <row r="50509" hidden="1"/>
    <row r="50510" hidden="1"/>
    <row r="50511" hidden="1"/>
    <row r="50512" hidden="1"/>
    <row r="50513" hidden="1"/>
    <row r="50514" hidden="1"/>
    <row r="50515" hidden="1"/>
    <row r="50516" hidden="1"/>
    <row r="50517" hidden="1"/>
    <row r="50518" hidden="1"/>
    <row r="50519" hidden="1"/>
    <row r="50520" hidden="1"/>
    <row r="50521" hidden="1"/>
    <row r="50522" hidden="1"/>
    <row r="50523" hidden="1"/>
    <row r="50524" hidden="1"/>
    <row r="50525" hidden="1"/>
    <row r="50526" hidden="1"/>
    <row r="50527" hidden="1"/>
    <row r="50528" hidden="1"/>
    <row r="50529" hidden="1"/>
    <row r="50530" hidden="1"/>
    <row r="50531" hidden="1"/>
    <row r="50532" hidden="1"/>
    <row r="50533" hidden="1"/>
    <row r="50534" hidden="1"/>
    <row r="50535" hidden="1"/>
    <row r="50536" hidden="1"/>
    <row r="50537" hidden="1"/>
    <row r="50538" hidden="1"/>
    <row r="50539" hidden="1"/>
    <row r="50540" hidden="1"/>
    <row r="50541" hidden="1"/>
    <row r="50542" hidden="1"/>
    <row r="50543" hidden="1"/>
    <row r="50544" hidden="1"/>
    <row r="50545" hidden="1"/>
    <row r="50546" hidden="1"/>
    <row r="50547" hidden="1"/>
    <row r="50548" hidden="1"/>
    <row r="50549" hidden="1"/>
    <row r="50550" hidden="1"/>
    <row r="50551" hidden="1"/>
    <row r="50552" hidden="1"/>
    <row r="50553" hidden="1"/>
    <row r="50554" hidden="1"/>
    <row r="50555" hidden="1"/>
    <row r="50556" hidden="1"/>
    <row r="50557" hidden="1"/>
    <row r="50558" hidden="1"/>
    <row r="50559" hidden="1"/>
    <row r="50560" hidden="1"/>
    <row r="50561" hidden="1"/>
    <row r="50562" hidden="1"/>
    <row r="50563" hidden="1"/>
    <row r="50564" hidden="1"/>
    <row r="50565" hidden="1"/>
    <row r="50566" hidden="1"/>
    <row r="50567" hidden="1"/>
    <row r="50568" hidden="1"/>
    <row r="50569" hidden="1"/>
    <row r="50570" hidden="1"/>
    <row r="50571" hidden="1"/>
    <row r="50572" hidden="1"/>
    <row r="50573" hidden="1"/>
    <row r="50574" hidden="1"/>
    <row r="50575" hidden="1"/>
    <row r="50576" hidden="1"/>
    <row r="50577" hidden="1"/>
    <row r="50578" hidden="1"/>
    <row r="50579" hidden="1"/>
    <row r="50580" hidden="1"/>
    <row r="50581" hidden="1"/>
    <row r="50582" hidden="1"/>
    <row r="50583" hidden="1"/>
    <row r="50584" hidden="1"/>
    <row r="50585" hidden="1"/>
    <row r="50586" hidden="1"/>
    <row r="50587" hidden="1"/>
    <row r="50588" hidden="1"/>
    <row r="50589" hidden="1"/>
    <row r="50590" hidden="1"/>
    <row r="50591" hidden="1"/>
    <row r="50592" hidden="1"/>
    <row r="50593" hidden="1"/>
    <row r="50594" hidden="1"/>
    <row r="50595" hidden="1"/>
    <row r="50596" hidden="1"/>
    <row r="50597" hidden="1"/>
    <row r="50598" hidden="1"/>
    <row r="50599" hidden="1"/>
    <row r="50600" hidden="1"/>
    <row r="50601" hidden="1"/>
    <row r="50602" hidden="1"/>
    <row r="50603" hidden="1"/>
    <row r="50604" hidden="1"/>
    <row r="50605" hidden="1"/>
    <row r="50606" hidden="1"/>
    <row r="50607" hidden="1"/>
    <row r="50608" hidden="1"/>
    <row r="50609" hidden="1"/>
    <row r="50610" hidden="1"/>
    <row r="50611" hidden="1"/>
    <row r="50612" hidden="1"/>
    <row r="50613" hidden="1"/>
    <row r="50614" hidden="1"/>
    <row r="50615" hidden="1"/>
    <row r="50616" hidden="1"/>
    <row r="50617" hidden="1"/>
    <row r="50618" hidden="1"/>
    <row r="50619" hidden="1"/>
    <row r="50620" hidden="1"/>
    <row r="50621" hidden="1"/>
    <row r="50622" hidden="1"/>
    <row r="50623" hidden="1"/>
    <row r="50624" hidden="1"/>
    <row r="50625" hidden="1"/>
    <row r="50626" hidden="1"/>
    <row r="50627" hidden="1"/>
    <row r="50628" hidden="1"/>
    <row r="50629" hidden="1"/>
    <row r="50630" hidden="1"/>
    <row r="50631" hidden="1"/>
    <row r="50632" hidden="1"/>
    <row r="50633" hidden="1"/>
    <row r="50634" hidden="1"/>
    <row r="50635" hidden="1"/>
    <row r="50636" hidden="1"/>
    <row r="50637" hidden="1"/>
    <row r="50638" hidden="1"/>
    <row r="50639" hidden="1"/>
    <row r="50640" hidden="1"/>
    <row r="50641" hidden="1"/>
    <row r="50642" hidden="1"/>
    <row r="50643" hidden="1"/>
    <row r="50644" hidden="1"/>
    <row r="50645" hidden="1"/>
    <row r="50646" hidden="1"/>
    <row r="50647" hidden="1"/>
    <row r="50648" hidden="1"/>
    <row r="50649" hidden="1"/>
    <row r="50650" hidden="1"/>
    <row r="50651" hidden="1"/>
    <row r="50652" hidden="1"/>
    <row r="50653" hidden="1"/>
    <row r="50654" hidden="1"/>
    <row r="50655" hidden="1"/>
    <row r="50656" hidden="1"/>
    <row r="50657" hidden="1"/>
    <row r="50658" hidden="1"/>
    <row r="50659" hidden="1"/>
    <row r="50660" hidden="1"/>
    <row r="50661" hidden="1"/>
    <row r="50662" hidden="1"/>
    <row r="50663" hidden="1"/>
    <row r="50664" hidden="1"/>
    <row r="50665" hidden="1"/>
    <row r="50666" hidden="1"/>
    <row r="50667" hidden="1"/>
    <row r="50668" hidden="1"/>
    <row r="50669" hidden="1"/>
    <row r="50670" hidden="1"/>
    <row r="50671" hidden="1"/>
    <row r="50672" hidden="1"/>
    <row r="50673" hidden="1"/>
    <row r="50674" hidden="1"/>
    <row r="50675" hidden="1"/>
    <row r="50676" hidden="1"/>
    <row r="50677" hidden="1"/>
    <row r="50678" hidden="1"/>
    <row r="50679" hidden="1"/>
    <row r="50680" hidden="1"/>
    <row r="50681" hidden="1"/>
    <row r="50682" hidden="1"/>
    <row r="50683" hidden="1"/>
    <row r="50684" hidden="1"/>
    <row r="50685" hidden="1"/>
    <row r="50686" hidden="1"/>
    <row r="50687" hidden="1"/>
    <row r="50688" hidden="1"/>
    <row r="50689" hidden="1"/>
    <row r="50690" hidden="1"/>
    <row r="50691" hidden="1"/>
    <row r="50692" hidden="1"/>
    <row r="50693" hidden="1"/>
    <row r="50694" hidden="1"/>
    <row r="50695" hidden="1"/>
    <row r="50696" hidden="1"/>
    <row r="50697" hidden="1"/>
    <row r="50698" hidden="1"/>
    <row r="50699" hidden="1"/>
    <row r="50700" hidden="1"/>
    <row r="50701" hidden="1"/>
    <row r="50702" hidden="1"/>
    <row r="50703" hidden="1"/>
    <row r="50704" hidden="1"/>
    <row r="50705" hidden="1"/>
    <row r="50706" hidden="1"/>
    <row r="50707" hidden="1"/>
    <row r="50708" hidden="1"/>
    <row r="50709" hidden="1"/>
    <row r="50710" hidden="1"/>
    <row r="50711" hidden="1"/>
    <row r="50712" hidden="1"/>
    <row r="50713" hidden="1"/>
    <row r="50714" hidden="1"/>
    <row r="50715" hidden="1"/>
    <row r="50716" hidden="1"/>
    <row r="50717" hidden="1"/>
    <row r="50718" hidden="1"/>
    <row r="50719" hidden="1"/>
    <row r="50720" hidden="1"/>
    <row r="50721" hidden="1"/>
    <row r="50722" hidden="1"/>
    <row r="50723" hidden="1"/>
    <row r="50724" hidden="1"/>
    <row r="50725" hidden="1"/>
    <row r="50726" hidden="1"/>
    <row r="50727" hidden="1"/>
    <row r="50728" hidden="1"/>
    <row r="50729" hidden="1"/>
    <row r="50730" hidden="1"/>
    <row r="50731" hidden="1"/>
    <row r="50732" hidden="1"/>
    <row r="50733" hidden="1"/>
    <row r="50734" hidden="1"/>
    <row r="50735" hidden="1"/>
    <row r="50736" hidden="1"/>
    <row r="50737" hidden="1"/>
    <row r="50738" hidden="1"/>
    <row r="50739" hidden="1"/>
    <row r="50740" hidden="1"/>
    <row r="50741" hidden="1"/>
    <row r="50742" hidden="1"/>
    <row r="50743" hidden="1"/>
    <row r="50744" hidden="1"/>
    <row r="50745" hidden="1"/>
    <row r="50746" hidden="1"/>
    <row r="50747" hidden="1"/>
    <row r="50748" hidden="1"/>
    <row r="50749" hidden="1"/>
    <row r="50750" hidden="1"/>
    <row r="50751" hidden="1"/>
    <row r="50752" hidden="1"/>
    <row r="50753" hidden="1"/>
    <row r="50754" hidden="1"/>
    <row r="50755" hidden="1"/>
    <row r="50756" hidden="1"/>
    <row r="50757" hidden="1"/>
    <row r="50758" hidden="1"/>
    <row r="50759" hidden="1"/>
    <row r="50760" hidden="1"/>
    <row r="50761" hidden="1"/>
    <row r="50762" hidden="1"/>
    <row r="50763" hidden="1"/>
    <row r="50764" hidden="1"/>
    <row r="50765" hidden="1"/>
    <row r="50766" hidden="1"/>
    <row r="50767" hidden="1"/>
    <row r="50768" hidden="1"/>
    <row r="50769" hidden="1"/>
    <row r="50770" hidden="1"/>
    <row r="50771" hidden="1"/>
    <row r="50772" hidden="1"/>
    <row r="50773" hidden="1"/>
    <row r="50774" hidden="1"/>
    <row r="50775" hidden="1"/>
    <row r="50776" hidden="1"/>
    <row r="50777" hidden="1"/>
    <row r="50778" hidden="1"/>
    <row r="50779" hidden="1"/>
    <row r="50780" hidden="1"/>
    <row r="50781" hidden="1"/>
    <row r="50782" hidden="1"/>
    <row r="50783" hidden="1"/>
    <row r="50784" hidden="1"/>
    <row r="50785" hidden="1"/>
    <row r="50786" hidden="1"/>
    <row r="50787" hidden="1"/>
    <row r="50788" hidden="1"/>
    <row r="50789" hidden="1"/>
    <row r="50790" hidden="1"/>
    <row r="50791" hidden="1"/>
    <row r="50792" hidden="1"/>
    <row r="50793" hidden="1"/>
    <row r="50794" hidden="1"/>
    <row r="50795" hidden="1"/>
    <row r="50796" hidden="1"/>
    <row r="50797" hidden="1"/>
    <row r="50798" hidden="1"/>
    <row r="50799" hidden="1"/>
    <row r="50800" hidden="1"/>
    <row r="50801" hidden="1"/>
    <row r="50802" hidden="1"/>
    <row r="50803" hidden="1"/>
    <row r="50804" hidden="1"/>
    <row r="50805" hidden="1"/>
    <row r="50806" hidden="1"/>
    <row r="50807" hidden="1"/>
    <row r="50808" hidden="1"/>
    <row r="50809" hidden="1"/>
    <row r="50810" hidden="1"/>
    <row r="50811" hidden="1"/>
    <row r="50812" hidden="1"/>
    <row r="50813" hidden="1"/>
    <row r="50814" hidden="1"/>
    <row r="50815" hidden="1"/>
    <row r="50816" hidden="1"/>
    <row r="50817" hidden="1"/>
    <row r="50818" hidden="1"/>
    <row r="50819" hidden="1"/>
    <row r="50820" hidden="1"/>
    <row r="50821" hidden="1"/>
    <row r="50822" hidden="1"/>
    <row r="50823" hidden="1"/>
    <row r="50824" hidden="1"/>
    <row r="50825" hidden="1"/>
    <row r="50826" hidden="1"/>
    <row r="50827" hidden="1"/>
    <row r="50828" hidden="1"/>
    <row r="50829" hidden="1"/>
    <row r="50830" hidden="1"/>
    <row r="50831" hidden="1"/>
    <row r="50832" hidden="1"/>
    <row r="50833" hidden="1"/>
    <row r="50834" hidden="1"/>
    <row r="50835" hidden="1"/>
    <row r="50836" hidden="1"/>
    <row r="50837" hidden="1"/>
    <row r="50838" hidden="1"/>
    <row r="50839" hidden="1"/>
    <row r="50840" hidden="1"/>
    <row r="50841" hidden="1"/>
    <row r="50842" hidden="1"/>
    <row r="50843" hidden="1"/>
    <row r="50844" hidden="1"/>
    <row r="50845" hidden="1"/>
    <row r="50846" hidden="1"/>
    <row r="50847" hidden="1"/>
    <row r="50848" hidden="1"/>
    <row r="50849" hidden="1"/>
    <row r="50850" hidden="1"/>
    <row r="50851" hidden="1"/>
    <row r="50852" hidden="1"/>
    <row r="50853" hidden="1"/>
    <row r="50854" hidden="1"/>
    <row r="50855" hidden="1"/>
    <row r="50856" hidden="1"/>
    <row r="50857" hidden="1"/>
    <row r="50858" hidden="1"/>
    <row r="50859" hidden="1"/>
    <row r="50860" hidden="1"/>
    <row r="50861" hidden="1"/>
    <row r="50862" hidden="1"/>
    <row r="50863" hidden="1"/>
    <row r="50864" hidden="1"/>
    <row r="50865" hidden="1"/>
    <row r="50866" hidden="1"/>
    <row r="50867" hidden="1"/>
    <row r="50868" hidden="1"/>
    <row r="50869" hidden="1"/>
    <row r="50870" hidden="1"/>
    <row r="50871" hidden="1"/>
    <row r="50872" hidden="1"/>
    <row r="50873" hidden="1"/>
    <row r="50874" hidden="1"/>
    <row r="50875" hidden="1"/>
    <row r="50876" hidden="1"/>
    <row r="50877" hidden="1"/>
    <row r="50878" hidden="1"/>
    <row r="50879" hidden="1"/>
    <row r="50880" hidden="1"/>
    <row r="50881" hidden="1"/>
    <row r="50882" hidden="1"/>
    <row r="50883" hidden="1"/>
    <row r="50884" hidden="1"/>
    <row r="50885" hidden="1"/>
    <row r="50886" hidden="1"/>
    <row r="50887" hidden="1"/>
    <row r="50888" hidden="1"/>
    <row r="50889" hidden="1"/>
    <row r="50890" hidden="1"/>
    <row r="50891" hidden="1"/>
    <row r="50892" hidden="1"/>
    <row r="50893" hidden="1"/>
    <row r="50894" hidden="1"/>
    <row r="50895" hidden="1"/>
    <row r="50896" hidden="1"/>
    <row r="50897" hidden="1"/>
    <row r="50898" hidden="1"/>
    <row r="50899" hidden="1"/>
    <row r="50900" hidden="1"/>
    <row r="50901" hidden="1"/>
    <row r="50902" hidden="1"/>
    <row r="50903" hidden="1"/>
    <row r="50904" hidden="1"/>
    <row r="50905" hidden="1"/>
    <row r="50906" hidden="1"/>
    <row r="50907" hidden="1"/>
    <row r="50908" hidden="1"/>
    <row r="50909" hidden="1"/>
    <row r="50910" hidden="1"/>
    <row r="50911" hidden="1"/>
    <row r="50912" hidden="1"/>
    <row r="50913" hidden="1"/>
    <row r="50914" hidden="1"/>
    <row r="50915" hidden="1"/>
    <row r="50916" hidden="1"/>
    <row r="50917" hidden="1"/>
    <row r="50918" hidden="1"/>
    <row r="50919" hidden="1"/>
    <row r="50920" hidden="1"/>
    <row r="50921" hidden="1"/>
    <row r="50922" hidden="1"/>
    <row r="50923" hidden="1"/>
    <row r="50924" hidden="1"/>
    <row r="50925" hidden="1"/>
    <row r="50926" hidden="1"/>
    <row r="50927" hidden="1"/>
    <row r="50928" hidden="1"/>
    <row r="50929" hidden="1"/>
    <row r="50930" hidden="1"/>
    <row r="50931" hidden="1"/>
    <row r="50932" hidden="1"/>
    <row r="50933" hidden="1"/>
    <row r="50934" hidden="1"/>
    <row r="50935" hidden="1"/>
    <row r="50936" hidden="1"/>
    <row r="50937" hidden="1"/>
    <row r="50938" hidden="1"/>
    <row r="50939" hidden="1"/>
    <row r="50940" hidden="1"/>
    <row r="50941" hidden="1"/>
    <row r="50942" hidden="1"/>
    <row r="50943" hidden="1"/>
    <row r="50944" hidden="1"/>
    <row r="50945" hidden="1"/>
    <row r="50946" hidden="1"/>
    <row r="50947" hidden="1"/>
    <row r="50948" hidden="1"/>
    <row r="50949" hidden="1"/>
    <row r="50950" hidden="1"/>
    <row r="50951" hidden="1"/>
    <row r="50952" hidden="1"/>
    <row r="50953" hidden="1"/>
    <row r="50954" hidden="1"/>
    <row r="50955" hidden="1"/>
    <row r="50956" hidden="1"/>
    <row r="50957" hidden="1"/>
    <row r="50958" hidden="1"/>
    <row r="50959" hidden="1"/>
    <row r="50960" hidden="1"/>
    <row r="50961" hidden="1"/>
    <row r="50962" hidden="1"/>
    <row r="50963" hidden="1"/>
    <row r="50964" hidden="1"/>
    <row r="50965" hidden="1"/>
    <row r="50966" hidden="1"/>
    <row r="50967" hidden="1"/>
    <row r="50968" hidden="1"/>
    <row r="50969" hidden="1"/>
    <row r="50970" hidden="1"/>
    <row r="50971" hidden="1"/>
    <row r="50972" hidden="1"/>
    <row r="50973" hidden="1"/>
    <row r="50974" hidden="1"/>
    <row r="50975" hidden="1"/>
    <row r="50976" hidden="1"/>
    <row r="50977" hidden="1"/>
    <row r="50978" hidden="1"/>
    <row r="50979" hidden="1"/>
    <row r="50980" hidden="1"/>
    <row r="50981" hidden="1"/>
    <row r="50982" hidden="1"/>
    <row r="50983" hidden="1"/>
    <row r="50984" hidden="1"/>
    <row r="50985" hidden="1"/>
    <row r="50986" hidden="1"/>
    <row r="50987" hidden="1"/>
    <row r="50988" hidden="1"/>
    <row r="50989" hidden="1"/>
    <row r="50990" hidden="1"/>
    <row r="50991" hidden="1"/>
    <row r="50992" hidden="1"/>
    <row r="50993" hidden="1"/>
    <row r="50994" hidden="1"/>
    <row r="50995" hidden="1"/>
    <row r="50996" hidden="1"/>
    <row r="50997" hidden="1"/>
    <row r="50998" hidden="1"/>
    <row r="50999" hidden="1"/>
    <row r="51000" hidden="1"/>
    <row r="51001" hidden="1"/>
    <row r="51002" hidden="1"/>
    <row r="51003" hidden="1"/>
    <row r="51004" hidden="1"/>
    <row r="51005" hidden="1"/>
    <row r="51006" hidden="1"/>
    <row r="51007" hidden="1"/>
    <row r="51008" hidden="1"/>
    <row r="51009" hidden="1"/>
    <row r="51010" hidden="1"/>
    <row r="51011" hidden="1"/>
    <row r="51012" hidden="1"/>
    <row r="51013" hidden="1"/>
    <row r="51014" hidden="1"/>
    <row r="51015" hidden="1"/>
    <row r="51016" hidden="1"/>
    <row r="51017" hidden="1"/>
    <row r="51018" hidden="1"/>
    <row r="51019" hidden="1"/>
    <row r="51020" hidden="1"/>
    <row r="51021" hidden="1"/>
    <row r="51022" hidden="1"/>
    <row r="51023" hidden="1"/>
    <row r="51024" hidden="1"/>
    <row r="51025" hidden="1"/>
    <row r="51026" hidden="1"/>
    <row r="51027" hidden="1"/>
    <row r="51028" hidden="1"/>
    <row r="51029" hidden="1"/>
    <row r="51030" hidden="1"/>
    <row r="51031" hidden="1"/>
    <row r="51032" hidden="1"/>
    <row r="51033" hidden="1"/>
    <row r="51034" hidden="1"/>
    <row r="51035" hidden="1"/>
    <row r="51036" hidden="1"/>
    <row r="51037" hidden="1"/>
    <row r="51038" hidden="1"/>
    <row r="51039" hidden="1"/>
    <row r="51040" hidden="1"/>
    <row r="51041" hidden="1"/>
    <row r="51042" hidden="1"/>
    <row r="51043" hidden="1"/>
    <row r="51044" hidden="1"/>
    <row r="51045" hidden="1"/>
    <row r="51046" hidden="1"/>
    <row r="51047" hidden="1"/>
    <row r="51048" hidden="1"/>
    <row r="51049" hidden="1"/>
    <row r="51050" hidden="1"/>
    <row r="51051" hidden="1"/>
    <row r="51052" hidden="1"/>
    <row r="51053" hidden="1"/>
    <row r="51054" hidden="1"/>
    <row r="51055" hidden="1"/>
    <row r="51056" hidden="1"/>
    <row r="51057" hidden="1"/>
    <row r="51058" hidden="1"/>
    <row r="51059" hidden="1"/>
    <row r="51060" hidden="1"/>
    <row r="51061" hidden="1"/>
    <row r="51062" hidden="1"/>
    <row r="51063" hidden="1"/>
    <row r="51064" hidden="1"/>
    <row r="51065" hidden="1"/>
    <row r="51066" hidden="1"/>
    <row r="51067" hidden="1"/>
    <row r="51068" hidden="1"/>
    <row r="51069" hidden="1"/>
    <row r="51070" hidden="1"/>
    <row r="51071" hidden="1"/>
    <row r="51072" hidden="1"/>
    <row r="51073" hidden="1"/>
    <row r="51074" hidden="1"/>
    <row r="51075" hidden="1"/>
    <row r="51076" hidden="1"/>
    <row r="51077" hidden="1"/>
    <row r="51078" hidden="1"/>
    <row r="51079" hidden="1"/>
    <row r="51080" hidden="1"/>
    <row r="51081" hidden="1"/>
    <row r="51082" hidden="1"/>
    <row r="51083" hidden="1"/>
    <row r="51084" hidden="1"/>
    <row r="51085" hidden="1"/>
    <row r="51086" hidden="1"/>
    <row r="51087" hidden="1"/>
    <row r="51088" hidden="1"/>
    <row r="51089" hidden="1"/>
    <row r="51090" hidden="1"/>
    <row r="51091" hidden="1"/>
    <row r="51092" hidden="1"/>
    <row r="51093" hidden="1"/>
    <row r="51094" hidden="1"/>
    <row r="51095" hidden="1"/>
    <row r="51096" hidden="1"/>
    <row r="51097" hidden="1"/>
    <row r="51098" hidden="1"/>
    <row r="51099" hidden="1"/>
    <row r="51100" hidden="1"/>
    <row r="51101" hidden="1"/>
    <row r="51102" hidden="1"/>
    <row r="51103" hidden="1"/>
    <row r="51104" hidden="1"/>
    <row r="51105" hidden="1"/>
    <row r="51106" hidden="1"/>
    <row r="51107" hidden="1"/>
    <row r="51108" hidden="1"/>
    <row r="51109" hidden="1"/>
    <row r="51110" hidden="1"/>
    <row r="51111" hidden="1"/>
    <row r="51112" hidden="1"/>
    <row r="51113" hidden="1"/>
    <row r="51114" hidden="1"/>
    <row r="51115" hidden="1"/>
    <row r="51116" hidden="1"/>
    <row r="51117" hidden="1"/>
    <row r="51118" hidden="1"/>
    <row r="51119" hidden="1"/>
    <row r="51120" hidden="1"/>
    <row r="51121" hidden="1"/>
    <row r="51122" hidden="1"/>
    <row r="51123" hidden="1"/>
    <row r="51124" hidden="1"/>
    <row r="51125" hidden="1"/>
    <row r="51126" hidden="1"/>
    <row r="51127" hidden="1"/>
    <row r="51128" hidden="1"/>
    <row r="51129" hidden="1"/>
    <row r="51130" hidden="1"/>
    <row r="51131" hidden="1"/>
    <row r="51132" hidden="1"/>
    <row r="51133" hidden="1"/>
    <row r="51134" hidden="1"/>
    <row r="51135" hidden="1"/>
    <row r="51136" hidden="1"/>
    <row r="51137" hidden="1"/>
    <row r="51138" hidden="1"/>
    <row r="51139" hidden="1"/>
    <row r="51140" hidden="1"/>
    <row r="51141" hidden="1"/>
    <row r="51142" hidden="1"/>
    <row r="51143" hidden="1"/>
    <row r="51144" hidden="1"/>
    <row r="51145" hidden="1"/>
    <row r="51146" hidden="1"/>
    <row r="51147" hidden="1"/>
    <row r="51148" hidden="1"/>
    <row r="51149" hidden="1"/>
    <row r="51150" hidden="1"/>
    <row r="51151" hidden="1"/>
    <row r="51152" hidden="1"/>
    <row r="51153" hidden="1"/>
    <row r="51154" hidden="1"/>
    <row r="51155" hidden="1"/>
    <row r="51156" hidden="1"/>
    <row r="51157" hidden="1"/>
    <row r="51158" hidden="1"/>
    <row r="51159" hidden="1"/>
    <row r="51160" hidden="1"/>
    <row r="51161" hidden="1"/>
    <row r="51162" hidden="1"/>
    <row r="51163" hidden="1"/>
    <row r="51164" hidden="1"/>
    <row r="51165" hidden="1"/>
    <row r="51166" hidden="1"/>
    <row r="51167" hidden="1"/>
    <row r="51168" hidden="1"/>
    <row r="51169" hidden="1"/>
    <row r="51170" hidden="1"/>
    <row r="51171" hidden="1"/>
    <row r="51172" hidden="1"/>
    <row r="51173" hidden="1"/>
    <row r="51174" hidden="1"/>
    <row r="51175" hidden="1"/>
    <row r="51176" hidden="1"/>
    <row r="51177" hidden="1"/>
    <row r="51178" hidden="1"/>
    <row r="51179" hidden="1"/>
    <row r="51180" hidden="1"/>
    <row r="51181" hidden="1"/>
    <row r="51182" hidden="1"/>
    <row r="51183" hidden="1"/>
    <row r="51184" hidden="1"/>
    <row r="51185" hidden="1"/>
    <row r="51186" hidden="1"/>
    <row r="51187" hidden="1"/>
    <row r="51188" hidden="1"/>
    <row r="51189" hidden="1"/>
    <row r="51190" hidden="1"/>
    <row r="51191" hidden="1"/>
    <row r="51192" hidden="1"/>
    <row r="51193" hidden="1"/>
    <row r="51194" hidden="1"/>
    <row r="51195" hidden="1"/>
    <row r="51196" hidden="1"/>
    <row r="51197" hidden="1"/>
    <row r="51198" hidden="1"/>
    <row r="51199" hidden="1"/>
    <row r="51200" hidden="1"/>
    <row r="51201" hidden="1"/>
    <row r="51202" hidden="1"/>
    <row r="51203" hidden="1"/>
    <row r="51204" hidden="1"/>
    <row r="51205" hidden="1"/>
    <row r="51206" hidden="1"/>
    <row r="51207" hidden="1"/>
    <row r="51208" hidden="1"/>
    <row r="51209" hidden="1"/>
    <row r="51210" hidden="1"/>
    <row r="51211" hidden="1"/>
    <row r="51212" hidden="1"/>
    <row r="51213" hidden="1"/>
    <row r="51214" hidden="1"/>
    <row r="51215" hidden="1"/>
    <row r="51216" hidden="1"/>
    <row r="51217" hidden="1"/>
    <row r="51218" hidden="1"/>
    <row r="51219" hidden="1"/>
    <row r="51220" hidden="1"/>
    <row r="51221" hidden="1"/>
    <row r="51222" hidden="1"/>
    <row r="51223" hidden="1"/>
    <row r="51224" hidden="1"/>
    <row r="51225" hidden="1"/>
    <row r="51226" hidden="1"/>
    <row r="51227" hidden="1"/>
    <row r="51228" hidden="1"/>
    <row r="51229" hidden="1"/>
    <row r="51230" hidden="1"/>
    <row r="51231" hidden="1"/>
    <row r="51232" hidden="1"/>
    <row r="51233" hidden="1"/>
    <row r="51234" hidden="1"/>
    <row r="51235" hidden="1"/>
    <row r="51236" hidden="1"/>
    <row r="51237" hidden="1"/>
    <row r="51238" hidden="1"/>
    <row r="51239" hidden="1"/>
    <row r="51240" hidden="1"/>
    <row r="51241" hidden="1"/>
    <row r="51242" hidden="1"/>
    <row r="51243" hidden="1"/>
    <row r="51244" hidden="1"/>
    <row r="51245" hidden="1"/>
    <row r="51246" hidden="1"/>
    <row r="51247" hidden="1"/>
    <row r="51248" hidden="1"/>
    <row r="51249" hidden="1"/>
    <row r="51250" hidden="1"/>
    <row r="51251" hidden="1"/>
    <row r="51252" hidden="1"/>
    <row r="51253" hidden="1"/>
    <row r="51254" hidden="1"/>
    <row r="51255" hidden="1"/>
    <row r="51256" hidden="1"/>
    <row r="51257" hidden="1"/>
    <row r="51258" hidden="1"/>
    <row r="51259" hidden="1"/>
    <row r="51260" hidden="1"/>
    <row r="51261" hidden="1"/>
    <row r="51262" hidden="1"/>
    <row r="51263" hidden="1"/>
    <row r="51264" hidden="1"/>
    <row r="51265" hidden="1"/>
    <row r="51266" hidden="1"/>
    <row r="51267" hidden="1"/>
    <row r="51268" hidden="1"/>
    <row r="51269" hidden="1"/>
    <row r="51270" hidden="1"/>
    <row r="51271" hidden="1"/>
    <row r="51272" hidden="1"/>
    <row r="51273" hidden="1"/>
    <row r="51274" hidden="1"/>
    <row r="51275" hidden="1"/>
    <row r="51276" hidden="1"/>
    <row r="51277" hidden="1"/>
    <row r="51278" hidden="1"/>
    <row r="51279" hidden="1"/>
    <row r="51280" hidden="1"/>
    <row r="51281" hidden="1"/>
    <row r="51282" hidden="1"/>
    <row r="51283" hidden="1"/>
    <row r="51284" hidden="1"/>
    <row r="51285" hidden="1"/>
    <row r="51286" hidden="1"/>
    <row r="51287" hidden="1"/>
    <row r="51288" hidden="1"/>
    <row r="51289" hidden="1"/>
    <row r="51290" hidden="1"/>
    <row r="51291" hidden="1"/>
    <row r="51292" hidden="1"/>
    <row r="51293" hidden="1"/>
    <row r="51294" hidden="1"/>
    <row r="51295" hidden="1"/>
    <row r="51296" hidden="1"/>
    <row r="51297" hidden="1"/>
    <row r="51298" hidden="1"/>
    <row r="51299" hidden="1"/>
    <row r="51300" hidden="1"/>
    <row r="51301" hidden="1"/>
    <row r="51302" hidden="1"/>
    <row r="51303" hidden="1"/>
    <row r="51304" hidden="1"/>
    <row r="51305" hidden="1"/>
    <row r="51306" hidden="1"/>
    <row r="51307" hidden="1"/>
    <row r="51308" hidden="1"/>
    <row r="51309" hidden="1"/>
    <row r="51310" hidden="1"/>
    <row r="51311" hidden="1"/>
    <row r="51312" hidden="1"/>
    <row r="51313" hidden="1"/>
    <row r="51314" hidden="1"/>
    <row r="51315" hidden="1"/>
    <row r="51316" hidden="1"/>
    <row r="51317" hidden="1"/>
    <row r="51318" hidden="1"/>
    <row r="51319" hidden="1"/>
    <row r="51320" hidden="1"/>
    <row r="51321" hidden="1"/>
    <row r="51322" hidden="1"/>
    <row r="51323" hidden="1"/>
    <row r="51324" hidden="1"/>
    <row r="51325" hidden="1"/>
    <row r="51326" hidden="1"/>
    <row r="51327" hidden="1"/>
    <row r="51328" hidden="1"/>
    <row r="51329" hidden="1"/>
    <row r="51330" hidden="1"/>
    <row r="51331" hidden="1"/>
    <row r="51332" hidden="1"/>
    <row r="51333" hidden="1"/>
    <row r="51334" hidden="1"/>
    <row r="51335" hidden="1"/>
    <row r="51336" hidden="1"/>
    <row r="51337" hidden="1"/>
    <row r="51338" hidden="1"/>
    <row r="51339" hidden="1"/>
    <row r="51340" hidden="1"/>
    <row r="51341" hidden="1"/>
    <row r="51342" hidden="1"/>
    <row r="51343" hidden="1"/>
    <row r="51344" hidden="1"/>
    <row r="51345" hidden="1"/>
    <row r="51346" hidden="1"/>
    <row r="51347" hidden="1"/>
    <row r="51348" hidden="1"/>
    <row r="51349" hidden="1"/>
    <row r="51350" hidden="1"/>
    <row r="51351" hidden="1"/>
    <row r="51352" hidden="1"/>
    <row r="51353" hidden="1"/>
    <row r="51354" hidden="1"/>
    <row r="51355" hidden="1"/>
    <row r="51356" hidden="1"/>
    <row r="51357" hidden="1"/>
    <row r="51358" hidden="1"/>
    <row r="51359" hidden="1"/>
    <row r="51360" hidden="1"/>
    <row r="51361" hidden="1"/>
    <row r="51362" hidden="1"/>
    <row r="51363" hidden="1"/>
    <row r="51364" hidden="1"/>
    <row r="51365" hidden="1"/>
    <row r="51366" hidden="1"/>
    <row r="51367" hidden="1"/>
    <row r="51368" hidden="1"/>
    <row r="51369" hidden="1"/>
    <row r="51370" hidden="1"/>
    <row r="51371" hidden="1"/>
    <row r="51372" hidden="1"/>
    <row r="51373" hidden="1"/>
    <row r="51374" hidden="1"/>
    <row r="51375" hidden="1"/>
    <row r="51376" hidden="1"/>
    <row r="51377" hidden="1"/>
    <row r="51378" hidden="1"/>
    <row r="51379" hidden="1"/>
    <row r="51380" hidden="1"/>
    <row r="51381" hidden="1"/>
    <row r="51382" hidden="1"/>
    <row r="51383" hidden="1"/>
    <row r="51384" hidden="1"/>
    <row r="51385" hidden="1"/>
    <row r="51386" hidden="1"/>
    <row r="51387" hidden="1"/>
    <row r="51388" hidden="1"/>
    <row r="51389" hidden="1"/>
    <row r="51390" hidden="1"/>
    <row r="51391" hidden="1"/>
    <row r="51392" hidden="1"/>
    <row r="51393" hidden="1"/>
    <row r="51394" hidden="1"/>
    <row r="51395" hidden="1"/>
    <row r="51396" hidden="1"/>
    <row r="51397" hidden="1"/>
    <row r="51398" hidden="1"/>
    <row r="51399" hidden="1"/>
    <row r="51400" hidden="1"/>
    <row r="51401" hidden="1"/>
    <row r="51402" hidden="1"/>
    <row r="51403" hidden="1"/>
    <row r="51404" hidden="1"/>
    <row r="51405" hidden="1"/>
    <row r="51406" hidden="1"/>
    <row r="51407" hidden="1"/>
    <row r="51408" hidden="1"/>
    <row r="51409" hidden="1"/>
    <row r="51410" hidden="1"/>
    <row r="51411" hidden="1"/>
    <row r="51412" hidden="1"/>
    <row r="51413" hidden="1"/>
    <row r="51414" hidden="1"/>
    <row r="51415" hidden="1"/>
    <row r="51416" hidden="1"/>
    <row r="51417" hidden="1"/>
    <row r="51418" hidden="1"/>
    <row r="51419" hidden="1"/>
    <row r="51420" hidden="1"/>
    <row r="51421" hidden="1"/>
    <row r="51422" hidden="1"/>
    <row r="51423" hidden="1"/>
    <row r="51424" hidden="1"/>
    <row r="51425" hidden="1"/>
    <row r="51426" hidden="1"/>
    <row r="51427" hidden="1"/>
    <row r="51428" hidden="1"/>
    <row r="51429" hidden="1"/>
    <row r="51430" hidden="1"/>
    <row r="51431" hidden="1"/>
    <row r="51432" hidden="1"/>
    <row r="51433" hidden="1"/>
    <row r="51434" hidden="1"/>
    <row r="51435" hidden="1"/>
    <row r="51436" hidden="1"/>
    <row r="51437" hidden="1"/>
    <row r="51438" hidden="1"/>
    <row r="51439" hidden="1"/>
    <row r="51440" hidden="1"/>
    <row r="51441" hidden="1"/>
    <row r="51442" hidden="1"/>
    <row r="51443" hidden="1"/>
    <row r="51444" hidden="1"/>
    <row r="51445" hidden="1"/>
    <row r="51446" hidden="1"/>
    <row r="51447" hidden="1"/>
    <row r="51448" hidden="1"/>
    <row r="51449" hidden="1"/>
    <row r="51450" hidden="1"/>
    <row r="51451" hidden="1"/>
    <row r="51452" hidden="1"/>
    <row r="51453" hidden="1"/>
    <row r="51454" hidden="1"/>
    <row r="51455" hidden="1"/>
    <row r="51456" hidden="1"/>
    <row r="51457" hidden="1"/>
    <row r="51458" hidden="1"/>
    <row r="51459" hidden="1"/>
    <row r="51460" hidden="1"/>
    <row r="51461" hidden="1"/>
    <row r="51462" hidden="1"/>
    <row r="51463" hidden="1"/>
    <row r="51464" hidden="1"/>
    <row r="51465" hidden="1"/>
    <row r="51466" hidden="1"/>
    <row r="51467" hidden="1"/>
    <row r="51468" hidden="1"/>
    <row r="51469" hidden="1"/>
    <row r="51470" hidden="1"/>
    <row r="51471" hidden="1"/>
    <row r="51472" hidden="1"/>
    <row r="51473" hidden="1"/>
    <row r="51474" hidden="1"/>
    <row r="51475" hidden="1"/>
    <row r="51476" hidden="1"/>
    <row r="51477" hidden="1"/>
    <row r="51478" hidden="1"/>
    <row r="51479" hidden="1"/>
    <row r="51480" hidden="1"/>
    <row r="51481" hidden="1"/>
    <row r="51482" hidden="1"/>
    <row r="51483" hidden="1"/>
    <row r="51484" hidden="1"/>
    <row r="51485" hidden="1"/>
    <row r="51486" hidden="1"/>
    <row r="51487" hidden="1"/>
    <row r="51488" hidden="1"/>
    <row r="51489" hidden="1"/>
    <row r="51490" hidden="1"/>
    <row r="51491" hidden="1"/>
    <row r="51492" hidden="1"/>
    <row r="51493" hidden="1"/>
    <row r="51494" hidden="1"/>
    <row r="51495" hidden="1"/>
    <row r="51496" hidden="1"/>
    <row r="51497" hidden="1"/>
    <row r="51498" hidden="1"/>
    <row r="51499" hidden="1"/>
    <row r="51500" hidden="1"/>
    <row r="51501" hidden="1"/>
    <row r="51502" hidden="1"/>
    <row r="51503" hidden="1"/>
    <row r="51504" hidden="1"/>
    <row r="51505" hidden="1"/>
    <row r="51506" hidden="1"/>
    <row r="51507" hidden="1"/>
    <row r="51508" hidden="1"/>
    <row r="51509" hidden="1"/>
    <row r="51510" hidden="1"/>
    <row r="51511" hidden="1"/>
    <row r="51512" hidden="1"/>
    <row r="51513" hidden="1"/>
    <row r="51514" hidden="1"/>
    <row r="51515" hidden="1"/>
    <row r="51516" hidden="1"/>
    <row r="51517" hidden="1"/>
    <row r="51518" hidden="1"/>
    <row r="51519" hidden="1"/>
    <row r="51520" hidden="1"/>
    <row r="51521" hidden="1"/>
    <row r="51522" hidden="1"/>
    <row r="51523" hidden="1"/>
    <row r="51524" hidden="1"/>
    <row r="51525" hidden="1"/>
    <row r="51526" hidden="1"/>
    <row r="51527" hidden="1"/>
    <row r="51528" hidden="1"/>
    <row r="51529" hidden="1"/>
    <row r="51530" hidden="1"/>
    <row r="51531" hidden="1"/>
    <row r="51532" hidden="1"/>
    <row r="51533" hidden="1"/>
    <row r="51534" hidden="1"/>
    <row r="51535" hidden="1"/>
    <row r="51536" hidden="1"/>
    <row r="51537" hidden="1"/>
    <row r="51538" hidden="1"/>
    <row r="51539" hidden="1"/>
    <row r="51540" hidden="1"/>
    <row r="51541" hidden="1"/>
    <row r="51542" hidden="1"/>
    <row r="51543" hidden="1"/>
    <row r="51544" hidden="1"/>
    <row r="51545" hidden="1"/>
    <row r="51546" hidden="1"/>
    <row r="51547" hidden="1"/>
    <row r="51548" hidden="1"/>
    <row r="51549" hidden="1"/>
    <row r="51550" hidden="1"/>
    <row r="51551" hidden="1"/>
    <row r="51552" hidden="1"/>
    <row r="51553" hidden="1"/>
    <row r="51554" hidden="1"/>
    <row r="51555" hidden="1"/>
    <row r="51556" hidden="1"/>
    <row r="51557" hidden="1"/>
    <row r="51558" hidden="1"/>
    <row r="51559" hidden="1"/>
    <row r="51560" hidden="1"/>
    <row r="51561" hidden="1"/>
    <row r="51562" hidden="1"/>
    <row r="51563" hidden="1"/>
    <row r="51564" hidden="1"/>
    <row r="51565" hidden="1"/>
    <row r="51566" hidden="1"/>
    <row r="51567" hidden="1"/>
    <row r="51568" hidden="1"/>
    <row r="51569" hidden="1"/>
    <row r="51570" hidden="1"/>
    <row r="51571" hidden="1"/>
    <row r="51572" hidden="1"/>
    <row r="51573" hidden="1"/>
    <row r="51574" hidden="1"/>
    <row r="51575" hidden="1"/>
    <row r="51576" hidden="1"/>
    <row r="51577" hidden="1"/>
    <row r="51578" hidden="1"/>
    <row r="51579" hidden="1"/>
    <row r="51580" hidden="1"/>
    <row r="51581" hidden="1"/>
    <row r="51582" hidden="1"/>
    <row r="51583" hidden="1"/>
    <row r="51584" hidden="1"/>
    <row r="51585" hidden="1"/>
    <row r="51586" hidden="1"/>
    <row r="51587" hidden="1"/>
    <row r="51588" hidden="1"/>
    <row r="51589" hidden="1"/>
    <row r="51590" hidden="1"/>
    <row r="51591" hidden="1"/>
    <row r="51592" hidden="1"/>
    <row r="51593" hidden="1"/>
    <row r="51594" hidden="1"/>
    <row r="51595" hidden="1"/>
    <row r="51596" hidden="1"/>
    <row r="51597" hidden="1"/>
    <row r="51598" hidden="1"/>
    <row r="51599" hidden="1"/>
    <row r="51600" hidden="1"/>
    <row r="51601" hidden="1"/>
    <row r="51602" hidden="1"/>
    <row r="51603" hidden="1"/>
    <row r="51604" hidden="1"/>
    <row r="51605" hidden="1"/>
    <row r="51606" hidden="1"/>
    <row r="51607" hidden="1"/>
    <row r="51608" hidden="1"/>
    <row r="51609" hidden="1"/>
    <row r="51610" hidden="1"/>
    <row r="51611" hidden="1"/>
    <row r="51612" hidden="1"/>
    <row r="51613" hidden="1"/>
    <row r="51614" hidden="1"/>
    <row r="51615" hidden="1"/>
    <row r="51616" hidden="1"/>
    <row r="51617" hidden="1"/>
    <row r="51618" hidden="1"/>
    <row r="51619" hidden="1"/>
    <row r="51620" hidden="1"/>
    <row r="51621" hidden="1"/>
    <row r="51622" hidden="1"/>
    <row r="51623" hidden="1"/>
    <row r="51624" hidden="1"/>
    <row r="51625" hidden="1"/>
    <row r="51626" hidden="1"/>
    <row r="51627" hidden="1"/>
    <row r="51628" hidden="1"/>
    <row r="51629" hidden="1"/>
    <row r="51630" hidden="1"/>
    <row r="51631" hidden="1"/>
    <row r="51632" hidden="1"/>
    <row r="51633" hidden="1"/>
    <row r="51634" hidden="1"/>
    <row r="51635" hidden="1"/>
    <row r="51636" hidden="1"/>
    <row r="51637" hidden="1"/>
    <row r="51638" hidden="1"/>
    <row r="51639" hidden="1"/>
    <row r="51640" hidden="1"/>
    <row r="51641" hidden="1"/>
    <row r="51642" hidden="1"/>
    <row r="51643" hidden="1"/>
    <row r="51644" hidden="1"/>
    <row r="51645" hidden="1"/>
    <row r="51646" hidden="1"/>
    <row r="51647" hidden="1"/>
    <row r="51648" hidden="1"/>
    <row r="51649" hidden="1"/>
    <row r="51650" hidden="1"/>
    <row r="51651" hidden="1"/>
    <row r="51652" hidden="1"/>
    <row r="51653" hidden="1"/>
    <row r="51654" hidden="1"/>
    <row r="51655" hidden="1"/>
    <row r="51656" hidden="1"/>
    <row r="51657" hidden="1"/>
    <row r="51658" hidden="1"/>
    <row r="51659" hidden="1"/>
    <row r="51660" hidden="1"/>
    <row r="51661" hidden="1"/>
    <row r="51662" hidden="1"/>
    <row r="51663" hidden="1"/>
    <row r="51664" hidden="1"/>
    <row r="51665" hidden="1"/>
    <row r="51666" hidden="1"/>
    <row r="51667" hidden="1"/>
    <row r="51668" hidden="1"/>
    <row r="51669" hidden="1"/>
    <row r="51670" hidden="1"/>
    <row r="51671" hidden="1"/>
    <row r="51672" hidden="1"/>
    <row r="51673" hidden="1"/>
    <row r="51674" hidden="1"/>
    <row r="51675" hidden="1"/>
    <row r="51676" hidden="1"/>
    <row r="51677" hidden="1"/>
    <row r="51678" hidden="1"/>
    <row r="51679" hidden="1"/>
    <row r="51680" hidden="1"/>
    <row r="51681" hidden="1"/>
    <row r="51682" hidden="1"/>
    <row r="51683" hidden="1"/>
    <row r="51684" hidden="1"/>
    <row r="51685" hidden="1"/>
    <row r="51686" hidden="1"/>
    <row r="51687" hidden="1"/>
    <row r="51688" hidden="1"/>
    <row r="51689" hidden="1"/>
    <row r="51690" hidden="1"/>
    <row r="51691" hidden="1"/>
    <row r="51692" hidden="1"/>
    <row r="51693" hidden="1"/>
    <row r="51694" hidden="1"/>
    <row r="51695" hidden="1"/>
    <row r="51696" hidden="1"/>
    <row r="51697" hidden="1"/>
    <row r="51698" hidden="1"/>
    <row r="51699" hidden="1"/>
    <row r="51700" hidden="1"/>
    <row r="51701" hidden="1"/>
    <row r="51702" hidden="1"/>
    <row r="51703" hidden="1"/>
    <row r="51704" hidden="1"/>
    <row r="51705" hidden="1"/>
    <row r="51706" hidden="1"/>
    <row r="51707" hidden="1"/>
    <row r="51708" hidden="1"/>
    <row r="51709" hidden="1"/>
    <row r="51710" hidden="1"/>
    <row r="51711" hidden="1"/>
    <row r="51712" hidden="1"/>
    <row r="51713" hidden="1"/>
    <row r="51714" hidden="1"/>
    <row r="51715" hidden="1"/>
    <row r="51716" hidden="1"/>
    <row r="51717" hidden="1"/>
    <row r="51718" hidden="1"/>
    <row r="51719" hidden="1"/>
    <row r="51720" hidden="1"/>
    <row r="51721" hidden="1"/>
    <row r="51722" hidden="1"/>
    <row r="51723" hidden="1"/>
    <row r="51724" hidden="1"/>
    <row r="51725" hidden="1"/>
    <row r="51726" hidden="1"/>
    <row r="51727" hidden="1"/>
    <row r="51728" hidden="1"/>
    <row r="51729" hidden="1"/>
    <row r="51730" hidden="1"/>
    <row r="51731" hidden="1"/>
    <row r="51732" hidden="1"/>
    <row r="51733" hidden="1"/>
    <row r="51734" hidden="1"/>
    <row r="51735" hidden="1"/>
    <row r="51736" hidden="1"/>
    <row r="51737" hidden="1"/>
    <row r="51738" hidden="1"/>
    <row r="51739" hidden="1"/>
    <row r="51740" hidden="1"/>
    <row r="51741" hidden="1"/>
    <row r="51742" hidden="1"/>
    <row r="51743" hidden="1"/>
    <row r="51744" hidden="1"/>
    <row r="51745" hidden="1"/>
    <row r="51746" hidden="1"/>
    <row r="51747" hidden="1"/>
    <row r="51748" hidden="1"/>
    <row r="51749" hidden="1"/>
    <row r="51750" hidden="1"/>
    <row r="51751" hidden="1"/>
    <row r="51752" hidden="1"/>
    <row r="51753" hidden="1"/>
    <row r="51754" hidden="1"/>
    <row r="51755" hidden="1"/>
    <row r="51756" hidden="1"/>
    <row r="51757" hidden="1"/>
    <row r="51758" hidden="1"/>
    <row r="51759" hidden="1"/>
    <row r="51760" hidden="1"/>
    <row r="51761" hidden="1"/>
    <row r="51762" hidden="1"/>
    <row r="51763" hidden="1"/>
    <row r="51764" hidden="1"/>
    <row r="51765" hidden="1"/>
    <row r="51766" hidden="1"/>
    <row r="51767" hidden="1"/>
    <row r="51768" hidden="1"/>
    <row r="51769" hidden="1"/>
    <row r="51770" hidden="1"/>
    <row r="51771" hidden="1"/>
    <row r="51772" hidden="1"/>
    <row r="51773" hidden="1"/>
    <row r="51774" hidden="1"/>
    <row r="51775" hidden="1"/>
    <row r="51776" hidden="1"/>
    <row r="51777" hidden="1"/>
    <row r="51778" hidden="1"/>
    <row r="51779" hidden="1"/>
    <row r="51780" hidden="1"/>
    <row r="51781" hidden="1"/>
    <row r="51782" hidden="1"/>
    <row r="51783" hidden="1"/>
    <row r="51784" hidden="1"/>
    <row r="51785" hidden="1"/>
    <row r="51786" hidden="1"/>
    <row r="51787" hidden="1"/>
    <row r="51788" hidden="1"/>
    <row r="51789" hidden="1"/>
    <row r="51790" hidden="1"/>
    <row r="51791" hidden="1"/>
    <row r="51792" hidden="1"/>
    <row r="51793" hidden="1"/>
    <row r="51794" hidden="1"/>
    <row r="51795" hidden="1"/>
    <row r="51796" hidden="1"/>
    <row r="51797" hidden="1"/>
    <row r="51798" hidden="1"/>
    <row r="51799" hidden="1"/>
    <row r="51800" hidden="1"/>
    <row r="51801" hidden="1"/>
    <row r="51802" hidden="1"/>
    <row r="51803" hidden="1"/>
    <row r="51804" hidden="1"/>
    <row r="51805" hidden="1"/>
    <row r="51806" hidden="1"/>
    <row r="51807" hidden="1"/>
    <row r="51808" hidden="1"/>
    <row r="51809" hidden="1"/>
    <row r="51810" hidden="1"/>
    <row r="51811" hidden="1"/>
    <row r="51812" hidden="1"/>
    <row r="51813" hidden="1"/>
    <row r="51814" hidden="1"/>
    <row r="51815" hidden="1"/>
    <row r="51816" hidden="1"/>
    <row r="51817" hidden="1"/>
    <row r="51818" hidden="1"/>
    <row r="51819" hidden="1"/>
    <row r="51820" hidden="1"/>
    <row r="51821" hidden="1"/>
    <row r="51822" hidden="1"/>
    <row r="51823" hidden="1"/>
    <row r="51824" hidden="1"/>
    <row r="51825" hidden="1"/>
    <row r="51826" hidden="1"/>
    <row r="51827" hidden="1"/>
    <row r="51828" hidden="1"/>
    <row r="51829" hidden="1"/>
    <row r="51830" hidden="1"/>
    <row r="51831" hidden="1"/>
    <row r="51832" hidden="1"/>
    <row r="51833" hidden="1"/>
    <row r="51834" hidden="1"/>
    <row r="51835" hidden="1"/>
    <row r="51836" hidden="1"/>
    <row r="51837" hidden="1"/>
    <row r="51838" hidden="1"/>
    <row r="51839" hidden="1"/>
    <row r="51840" hidden="1"/>
    <row r="51841" hidden="1"/>
    <row r="51842" hidden="1"/>
    <row r="51843" hidden="1"/>
    <row r="51844" hidden="1"/>
    <row r="51845" hidden="1"/>
    <row r="51846" hidden="1"/>
    <row r="51847" hidden="1"/>
    <row r="51848" hidden="1"/>
    <row r="51849" hidden="1"/>
    <row r="51850" hidden="1"/>
    <row r="51851" hidden="1"/>
    <row r="51852" hidden="1"/>
    <row r="51853" hidden="1"/>
    <row r="51854" hidden="1"/>
    <row r="51855" hidden="1"/>
    <row r="51856" hidden="1"/>
    <row r="51857" hidden="1"/>
    <row r="51858" hidden="1"/>
    <row r="51859" hidden="1"/>
    <row r="51860" hidden="1"/>
    <row r="51861" hidden="1"/>
    <row r="51862" hidden="1"/>
    <row r="51863" hidden="1"/>
    <row r="51864" hidden="1"/>
    <row r="51865" hidden="1"/>
    <row r="51866" hidden="1"/>
    <row r="51867" hidden="1"/>
    <row r="51868" hidden="1"/>
    <row r="51869" hidden="1"/>
    <row r="51870" hidden="1"/>
    <row r="51871" hidden="1"/>
    <row r="51872" hidden="1"/>
    <row r="51873" hidden="1"/>
    <row r="51874" hidden="1"/>
    <row r="51875" hidden="1"/>
    <row r="51876" hidden="1"/>
    <row r="51877" hidden="1"/>
    <row r="51878" hidden="1"/>
    <row r="51879" hidden="1"/>
    <row r="51880" hidden="1"/>
    <row r="51881" hidden="1"/>
    <row r="51882" hidden="1"/>
    <row r="51883" hidden="1"/>
    <row r="51884" hidden="1"/>
    <row r="51885" hidden="1"/>
    <row r="51886" hidden="1"/>
    <row r="51887" hidden="1"/>
    <row r="51888" hidden="1"/>
    <row r="51889" hidden="1"/>
    <row r="51890" hidden="1"/>
    <row r="51891" hidden="1"/>
    <row r="51892" hidden="1"/>
    <row r="51893" hidden="1"/>
    <row r="51894" hidden="1"/>
    <row r="51895" hidden="1"/>
    <row r="51896" hidden="1"/>
    <row r="51897" hidden="1"/>
    <row r="51898" hidden="1"/>
    <row r="51899" hidden="1"/>
    <row r="51900" hidden="1"/>
    <row r="51901" hidden="1"/>
    <row r="51902" hidden="1"/>
    <row r="51903" hidden="1"/>
    <row r="51904" hidden="1"/>
    <row r="51905" hidden="1"/>
    <row r="51906" hidden="1"/>
    <row r="51907" hidden="1"/>
    <row r="51908" hidden="1"/>
    <row r="51909" hidden="1"/>
    <row r="51910" hidden="1"/>
    <row r="51911" hidden="1"/>
    <row r="51912" hidden="1"/>
    <row r="51913" hidden="1"/>
    <row r="51914" hidden="1"/>
    <row r="51915" hidden="1"/>
    <row r="51916" hidden="1"/>
    <row r="51917" hidden="1"/>
    <row r="51918" hidden="1"/>
    <row r="51919" hidden="1"/>
    <row r="51920" hidden="1"/>
    <row r="51921" hidden="1"/>
    <row r="51922" hidden="1"/>
    <row r="51923" hidden="1"/>
    <row r="51924" hidden="1"/>
    <row r="51925" hidden="1"/>
    <row r="51926" hidden="1"/>
    <row r="51927" hidden="1"/>
    <row r="51928" hidden="1"/>
    <row r="51929" hidden="1"/>
    <row r="51930" hidden="1"/>
    <row r="51931" hidden="1"/>
    <row r="51932" hidden="1"/>
    <row r="51933" hidden="1"/>
    <row r="51934" hidden="1"/>
    <row r="51935" hidden="1"/>
    <row r="51936" hidden="1"/>
    <row r="51937" hidden="1"/>
    <row r="51938" hidden="1"/>
    <row r="51939" hidden="1"/>
    <row r="51940" hidden="1"/>
    <row r="51941" hidden="1"/>
    <row r="51942" hidden="1"/>
    <row r="51943" hidden="1"/>
    <row r="51944" hidden="1"/>
    <row r="51945" hidden="1"/>
    <row r="51946" hidden="1"/>
    <row r="51947" hidden="1"/>
    <row r="51948" hidden="1"/>
    <row r="51949" hidden="1"/>
    <row r="51950" hidden="1"/>
    <row r="51951" hidden="1"/>
    <row r="51952" hidden="1"/>
    <row r="51953" hidden="1"/>
    <row r="51954" hidden="1"/>
    <row r="51955" hidden="1"/>
    <row r="51956" hidden="1"/>
    <row r="51957" hidden="1"/>
    <row r="51958" hidden="1"/>
    <row r="51959" hidden="1"/>
    <row r="51960" hidden="1"/>
    <row r="51961" hidden="1"/>
    <row r="51962" hidden="1"/>
    <row r="51963" hidden="1"/>
    <row r="51964" hidden="1"/>
    <row r="51965" hidden="1"/>
    <row r="51966" hidden="1"/>
    <row r="51967" hidden="1"/>
    <row r="51968" hidden="1"/>
    <row r="51969" hidden="1"/>
    <row r="51970" hidden="1"/>
    <row r="51971" hidden="1"/>
    <row r="51972" hidden="1"/>
    <row r="51973" hidden="1"/>
    <row r="51974" hidden="1"/>
    <row r="51975" hidden="1"/>
    <row r="51976" hidden="1"/>
    <row r="51977" hidden="1"/>
    <row r="51978" hidden="1"/>
    <row r="51979" hidden="1"/>
    <row r="51980" hidden="1"/>
    <row r="51981" hidden="1"/>
    <row r="51982" hidden="1"/>
    <row r="51983" hidden="1"/>
    <row r="51984" hidden="1"/>
    <row r="51985" hidden="1"/>
    <row r="51986" hidden="1"/>
    <row r="51987" hidden="1"/>
    <row r="51988" hidden="1"/>
    <row r="51989" hidden="1"/>
    <row r="51990" hidden="1"/>
    <row r="51991" hidden="1"/>
    <row r="51992" hidden="1"/>
    <row r="51993" hidden="1"/>
    <row r="51994" hidden="1"/>
    <row r="51995" hidden="1"/>
    <row r="51996" hidden="1"/>
    <row r="51997" hidden="1"/>
    <row r="51998" hidden="1"/>
    <row r="51999" hidden="1"/>
    <row r="52000" hidden="1"/>
    <row r="52001" hidden="1"/>
    <row r="52002" hidden="1"/>
    <row r="52003" hidden="1"/>
    <row r="52004" hidden="1"/>
    <row r="52005" hidden="1"/>
    <row r="52006" hidden="1"/>
    <row r="52007" hidden="1"/>
    <row r="52008" hidden="1"/>
    <row r="52009" hidden="1"/>
    <row r="52010" hidden="1"/>
    <row r="52011" hidden="1"/>
    <row r="52012" hidden="1"/>
    <row r="52013" hidden="1"/>
    <row r="52014" hidden="1"/>
    <row r="52015" hidden="1"/>
    <row r="52016" hidden="1"/>
    <row r="52017" hidden="1"/>
    <row r="52018" hidden="1"/>
    <row r="52019" hidden="1"/>
    <row r="52020" hidden="1"/>
    <row r="52021" hidden="1"/>
    <row r="52022" hidden="1"/>
    <row r="52023" hidden="1"/>
    <row r="52024" hidden="1"/>
    <row r="52025" hidden="1"/>
    <row r="52026" hidden="1"/>
    <row r="52027" hidden="1"/>
    <row r="52028" hidden="1"/>
    <row r="52029" hidden="1"/>
    <row r="52030" hidden="1"/>
    <row r="52031" hidden="1"/>
    <row r="52032" hidden="1"/>
    <row r="52033" hidden="1"/>
    <row r="52034" hidden="1"/>
    <row r="52035" hidden="1"/>
    <row r="52036" hidden="1"/>
    <row r="52037" hidden="1"/>
    <row r="52038" hidden="1"/>
    <row r="52039" hidden="1"/>
    <row r="52040" hidden="1"/>
    <row r="52041" hidden="1"/>
    <row r="52042" hidden="1"/>
    <row r="52043" hidden="1"/>
    <row r="52044" hidden="1"/>
    <row r="52045" hidden="1"/>
    <row r="52046" hidden="1"/>
    <row r="52047" hidden="1"/>
    <row r="52048" hidden="1"/>
    <row r="52049" hidden="1"/>
    <row r="52050" hidden="1"/>
    <row r="52051" hidden="1"/>
    <row r="52052" hidden="1"/>
    <row r="52053" hidden="1"/>
    <row r="52054" hidden="1"/>
    <row r="52055" hidden="1"/>
    <row r="52056" hidden="1"/>
    <row r="52057" hidden="1"/>
    <row r="52058" hidden="1"/>
    <row r="52059" hidden="1"/>
    <row r="52060" hidden="1"/>
    <row r="52061" hidden="1"/>
    <row r="52062" hidden="1"/>
    <row r="52063" hidden="1"/>
    <row r="52064" hidden="1"/>
    <row r="52065" hidden="1"/>
    <row r="52066" hidden="1"/>
    <row r="52067" hidden="1"/>
    <row r="52068" hidden="1"/>
    <row r="52069" hidden="1"/>
    <row r="52070" hidden="1"/>
    <row r="52071" hidden="1"/>
    <row r="52072" hidden="1"/>
    <row r="52073" hidden="1"/>
    <row r="52074" hidden="1"/>
    <row r="52075" hidden="1"/>
    <row r="52076" hidden="1"/>
    <row r="52077" hidden="1"/>
    <row r="52078" hidden="1"/>
    <row r="52079" hidden="1"/>
    <row r="52080" hidden="1"/>
    <row r="52081" hidden="1"/>
    <row r="52082" hidden="1"/>
    <row r="52083" hidden="1"/>
    <row r="52084" hidden="1"/>
    <row r="52085" hidden="1"/>
    <row r="52086" hidden="1"/>
    <row r="52087" hidden="1"/>
    <row r="52088" hidden="1"/>
    <row r="52089" hidden="1"/>
    <row r="52090" hidden="1"/>
    <row r="52091" hidden="1"/>
    <row r="52092" hidden="1"/>
    <row r="52093" hidden="1"/>
    <row r="52094" hidden="1"/>
    <row r="52095" hidden="1"/>
    <row r="52096" hidden="1"/>
    <row r="52097" hidden="1"/>
    <row r="52098" hidden="1"/>
    <row r="52099" hidden="1"/>
    <row r="52100" hidden="1"/>
    <row r="52101" hidden="1"/>
    <row r="52102" hidden="1"/>
    <row r="52103" hidden="1"/>
    <row r="52104" hidden="1"/>
    <row r="52105" hidden="1"/>
    <row r="52106" hidden="1"/>
    <row r="52107" hidden="1"/>
    <row r="52108" hidden="1"/>
    <row r="52109" hidden="1"/>
    <row r="52110" hidden="1"/>
    <row r="52111" hidden="1"/>
    <row r="52112" hidden="1"/>
    <row r="52113" hidden="1"/>
    <row r="52114" hidden="1"/>
    <row r="52115" hidden="1"/>
    <row r="52116" hidden="1"/>
    <row r="52117" hidden="1"/>
    <row r="52118" hidden="1"/>
    <row r="52119" hidden="1"/>
    <row r="52120" hidden="1"/>
    <row r="52121" hidden="1"/>
    <row r="52122" hidden="1"/>
    <row r="52123" hidden="1"/>
    <row r="52124" hidden="1"/>
    <row r="52125" hidden="1"/>
    <row r="52126" hidden="1"/>
    <row r="52127" hidden="1"/>
    <row r="52128" hidden="1"/>
    <row r="52129" hidden="1"/>
    <row r="52130" hidden="1"/>
    <row r="52131" hidden="1"/>
    <row r="52132" hidden="1"/>
    <row r="52133" hidden="1"/>
    <row r="52134" hidden="1"/>
    <row r="52135" hidden="1"/>
    <row r="52136" hidden="1"/>
    <row r="52137" hidden="1"/>
    <row r="52138" hidden="1"/>
    <row r="52139" hidden="1"/>
    <row r="52140" hidden="1"/>
    <row r="52141" hidden="1"/>
    <row r="52142" hidden="1"/>
    <row r="52143" hidden="1"/>
    <row r="52144" hidden="1"/>
    <row r="52145" hidden="1"/>
    <row r="52146" hidden="1"/>
    <row r="52147" hidden="1"/>
    <row r="52148" hidden="1"/>
    <row r="52149" hidden="1"/>
    <row r="52150" hidden="1"/>
    <row r="52151" hidden="1"/>
    <row r="52152" hidden="1"/>
    <row r="52153" hidden="1"/>
    <row r="52154" hidden="1"/>
    <row r="52155" hidden="1"/>
    <row r="52156" hidden="1"/>
    <row r="52157" hidden="1"/>
    <row r="52158" hidden="1"/>
    <row r="52159" hidden="1"/>
    <row r="52160" hidden="1"/>
    <row r="52161" hidden="1"/>
    <row r="52162" hidden="1"/>
    <row r="52163" hidden="1"/>
    <row r="52164" hidden="1"/>
    <row r="52165" hidden="1"/>
    <row r="52166" hidden="1"/>
    <row r="52167" hidden="1"/>
    <row r="52168" hidden="1"/>
    <row r="52169" hidden="1"/>
    <row r="52170" hidden="1"/>
    <row r="52171" hidden="1"/>
    <row r="52172" hidden="1"/>
    <row r="52173" hidden="1"/>
    <row r="52174" hidden="1"/>
    <row r="52175" hidden="1"/>
    <row r="52176" hidden="1"/>
    <row r="52177" hidden="1"/>
    <row r="52178" hidden="1"/>
    <row r="52179" hidden="1"/>
    <row r="52180" hidden="1"/>
    <row r="52181" hidden="1"/>
    <row r="52182" hidden="1"/>
    <row r="52183" hidden="1"/>
    <row r="52184" hidden="1"/>
    <row r="52185" hidden="1"/>
    <row r="52186" hidden="1"/>
    <row r="52187" hidden="1"/>
    <row r="52188" hidden="1"/>
    <row r="52189" hidden="1"/>
    <row r="52190" hidden="1"/>
    <row r="52191" hidden="1"/>
    <row r="52192" hidden="1"/>
    <row r="52193" hidden="1"/>
    <row r="52194" hidden="1"/>
    <row r="52195" hidden="1"/>
    <row r="52196" hidden="1"/>
    <row r="52197" hidden="1"/>
    <row r="52198" hidden="1"/>
    <row r="52199" hidden="1"/>
    <row r="52200" hidden="1"/>
    <row r="52201" hidden="1"/>
    <row r="52202" hidden="1"/>
    <row r="52203" hidden="1"/>
    <row r="52204" hidden="1"/>
    <row r="52205" hidden="1"/>
    <row r="52206" hidden="1"/>
    <row r="52207" hidden="1"/>
    <row r="52208" hidden="1"/>
    <row r="52209" hidden="1"/>
    <row r="52210" hidden="1"/>
    <row r="52211" hidden="1"/>
    <row r="52212" hidden="1"/>
    <row r="52213" hidden="1"/>
    <row r="52214" hidden="1"/>
    <row r="52215" hidden="1"/>
    <row r="52216" hidden="1"/>
    <row r="52217" hidden="1"/>
    <row r="52218" hidden="1"/>
    <row r="52219" hidden="1"/>
    <row r="52220" hidden="1"/>
    <row r="52221" hidden="1"/>
    <row r="52222" hidden="1"/>
    <row r="52223" hidden="1"/>
    <row r="52224" hidden="1"/>
    <row r="52225" hidden="1"/>
    <row r="52226" hidden="1"/>
    <row r="52227" hidden="1"/>
    <row r="52228" hidden="1"/>
    <row r="52229" hidden="1"/>
    <row r="52230" hidden="1"/>
    <row r="52231" hidden="1"/>
    <row r="52232" hidden="1"/>
    <row r="52233" hidden="1"/>
    <row r="52234" hidden="1"/>
    <row r="52235" hidden="1"/>
    <row r="52236" hidden="1"/>
    <row r="52237" hidden="1"/>
    <row r="52238" hidden="1"/>
    <row r="52239" hidden="1"/>
    <row r="52240" hidden="1"/>
    <row r="52241" hidden="1"/>
    <row r="52242" hidden="1"/>
    <row r="52243" hidden="1"/>
    <row r="52244" hidden="1"/>
    <row r="52245" hidden="1"/>
    <row r="52246" hidden="1"/>
    <row r="52247" hidden="1"/>
    <row r="52248" hidden="1"/>
    <row r="52249" hidden="1"/>
    <row r="52250" hidden="1"/>
    <row r="52251" hidden="1"/>
    <row r="52252" hidden="1"/>
    <row r="52253" hidden="1"/>
    <row r="52254" hidden="1"/>
    <row r="52255" hidden="1"/>
    <row r="52256" hidden="1"/>
    <row r="52257" hidden="1"/>
    <row r="52258" hidden="1"/>
    <row r="52259" hidden="1"/>
    <row r="52260" hidden="1"/>
    <row r="52261" hidden="1"/>
    <row r="52262" hidden="1"/>
    <row r="52263" hidden="1"/>
    <row r="52264" hidden="1"/>
    <row r="52265" hidden="1"/>
    <row r="52266" hidden="1"/>
    <row r="52267" hidden="1"/>
    <row r="52268" hidden="1"/>
    <row r="52269" hidden="1"/>
    <row r="52270" hidden="1"/>
    <row r="52271" hidden="1"/>
    <row r="52272" hidden="1"/>
    <row r="52273" hidden="1"/>
    <row r="52274" hidden="1"/>
    <row r="52275" hidden="1"/>
    <row r="52276" hidden="1"/>
    <row r="52277" hidden="1"/>
    <row r="52278" hidden="1"/>
    <row r="52279" hidden="1"/>
    <row r="52280" hidden="1"/>
    <row r="52281" hidden="1"/>
    <row r="52282" hidden="1"/>
    <row r="52283" hidden="1"/>
    <row r="52284" hidden="1"/>
    <row r="52285" hidden="1"/>
    <row r="52286" hidden="1"/>
    <row r="52287" hidden="1"/>
    <row r="52288" hidden="1"/>
    <row r="52289" hidden="1"/>
    <row r="52290" hidden="1"/>
    <row r="52291" hidden="1"/>
    <row r="52292" hidden="1"/>
    <row r="52293" hidden="1"/>
    <row r="52294" hidden="1"/>
    <row r="52295" hidden="1"/>
    <row r="52296" hidden="1"/>
    <row r="52297" hidden="1"/>
    <row r="52298" hidden="1"/>
    <row r="52299" hidden="1"/>
    <row r="52300" hidden="1"/>
    <row r="52301" hidden="1"/>
    <row r="52302" hidden="1"/>
    <row r="52303" hidden="1"/>
    <row r="52304" hidden="1"/>
    <row r="52305" hidden="1"/>
    <row r="52306" hidden="1"/>
    <row r="52307" hidden="1"/>
    <row r="52308" hidden="1"/>
    <row r="52309" hidden="1"/>
    <row r="52310" hidden="1"/>
    <row r="52311" hidden="1"/>
    <row r="52312" hidden="1"/>
    <row r="52313" hidden="1"/>
    <row r="52314" hidden="1"/>
    <row r="52315" hidden="1"/>
    <row r="52316" hidden="1"/>
    <row r="52317" hidden="1"/>
    <row r="52318" hidden="1"/>
    <row r="52319" hidden="1"/>
    <row r="52320" hidden="1"/>
    <row r="52321" hidden="1"/>
    <row r="52322" hidden="1"/>
    <row r="52323" hidden="1"/>
    <row r="52324" hidden="1"/>
    <row r="52325" hidden="1"/>
    <row r="52326" hidden="1"/>
    <row r="52327" hidden="1"/>
    <row r="52328" hidden="1"/>
    <row r="52329" hidden="1"/>
    <row r="52330" hidden="1"/>
    <row r="52331" hidden="1"/>
    <row r="52332" hidden="1"/>
    <row r="52333" hidden="1"/>
    <row r="52334" hidden="1"/>
    <row r="52335" hidden="1"/>
    <row r="52336" hidden="1"/>
    <row r="52337" hidden="1"/>
    <row r="52338" hidden="1"/>
    <row r="52339" hidden="1"/>
    <row r="52340" hidden="1"/>
    <row r="52341" hidden="1"/>
    <row r="52342" hidden="1"/>
    <row r="52343" hidden="1"/>
    <row r="52344" hidden="1"/>
    <row r="52345" hidden="1"/>
    <row r="52346" hidden="1"/>
    <row r="52347" hidden="1"/>
    <row r="52348" hidden="1"/>
    <row r="52349" hidden="1"/>
    <row r="52350" hidden="1"/>
    <row r="52351" hidden="1"/>
    <row r="52352" hidden="1"/>
    <row r="52353" hidden="1"/>
    <row r="52354" hidden="1"/>
    <row r="52355" hidden="1"/>
    <row r="52356" hidden="1"/>
    <row r="52357" hidden="1"/>
    <row r="52358" hidden="1"/>
    <row r="52359" hidden="1"/>
    <row r="52360" hidden="1"/>
    <row r="52361" hidden="1"/>
    <row r="52362" hidden="1"/>
    <row r="52363" hidden="1"/>
    <row r="52364" hidden="1"/>
    <row r="52365" hidden="1"/>
    <row r="52366" hidden="1"/>
    <row r="52367" hidden="1"/>
    <row r="52368" hidden="1"/>
    <row r="52369" hidden="1"/>
    <row r="52370" hidden="1"/>
    <row r="52371" hidden="1"/>
    <row r="52372" hidden="1"/>
    <row r="52373" hidden="1"/>
    <row r="52374" hidden="1"/>
    <row r="52375" hidden="1"/>
    <row r="52376" hidden="1"/>
    <row r="52377" hidden="1"/>
    <row r="52378" hidden="1"/>
    <row r="52379" hidden="1"/>
    <row r="52380" hidden="1"/>
    <row r="52381" hidden="1"/>
    <row r="52382" hidden="1"/>
    <row r="52383" hidden="1"/>
    <row r="52384" hidden="1"/>
    <row r="52385" hidden="1"/>
    <row r="52386" hidden="1"/>
    <row r="52387" hidden="1"/>
    <row r="52388" hidden="1"/>
    <row r="52389" hidden="1"/>
    <row r="52390" hidden="1"/>
    <row r="52391" hidden="1"/>
    <row r="52392" hidden="1"/>
    <row r="52393" hidden="1"/>
    <row r="52394" hidden="1"/>
    <row r="52395" hidden="1"/>
    <row r="52396" hidden="1"/>
    <row r="52397" hidden="1"/>
    <row r="52398" hidden="1"/>
    <row r="52399" hidden="1"/>
    <row r="52400" hidden="1"/>
    <row r="52401" hidden="1"/>
    <row r="52402" hidden="1"/>
    <row r="52403" hidden="1"/>
    <row r="52404" hidden="1"/>
    <row r="52405" hidden="1"/>
    <row r="52406" hidden="1"/>
    <row r="52407" hidden="1"/>
    <row r="52408" hidden="1"/>
    <row r="52409" hidden="1"/>
    <row r="52410" hidden="1"/>
    <row r="52411" hidden="1"/>
    <row r="52412" hidden="1"/>
    <row r="52413" hidden="1"/>
    <row r="52414" hidden="1"/>
    <row r="52415" hidden="1"/>
    <row r="52416" hidden="1"/>
    <row r="52417" hidden="1"/>
    <row r="52418" hidden="1"/>
    <row r="52419" hidden="1"/>
    <row r="52420" hidden="1"/>
    <row r="52421" hidden="1"/>
    <row r="52422" hidden="1"/>
    <row r="52423" hidden="1"/>
    <row r="52424" hidden="1"/>
    <row r="52425" hidden="1"/>
    <row r="52426" hidden="1"/>
    <row r="52427" hidden="1"/>
    <row r="52428" hidden="1"/>
    <row r="52429" hidden="1"/>
    <row r="52430" hidden="1"/>
    <row r="52431" hidden="1"/>
    <row r="52432" hidden="1"/>
    <row r="52433" hidden="1"/>
    <row r="52434" hidden="1"/>
    <row r="52435" hidden="1"/>
    <row r="52436" hidden="1"/>
    <row r="52437" hidden="1"/>
    <row r="52438" hidden="1"/>
    <row r="52439" hidden="1"/>
    <row r="52440" hidden="1"/>
    <row r="52441" hidden="1"/>
    <row r="52442" hidden="1"/>
    <row r="52443" hidden="1"/>
    <row r="52444" hidden="1"/>
    <row r="52445" hidden="1"/>
    <row r="52446" hidden="1"/>
    <row r="52447" hidden="1"/>
    <row r="52448" hidden="1"/>
    <row r="52449" hidden="1"/>
    <row r="52450" hidden="1"/>
    <row r="52451" hidden="1"/>
    <row r="52452" hidden="1"/>
    <row r="52453" hidden="1"/>
    <row r="52454" hidden="1"/>
    <row r="52455" hidden="1"/>
    <row r="52456" hidden="1"/>
    <row r="52457" hidden="1"/>
    <row r="52458" hidden="1"/>
    <row r="52459" hidden="1"/>
    <row r="52460" hidden="1"/>
    <row r="52461" hidden="1"/>
    <row r="52462" hidden="1"/>
    <row r="52463" hidden="1"/>
    <row r="52464" hidden="1"/>
    <row r="52465" hidden="1"/>
    <row r="52466" hidden="1"/>
    <row r="52467" hidden="1"/>
    <row r="52468" hidden="1"/>
    <row r="52469" hidden="1"/>
    <row r="52470" hidden="1"/>
    <row r="52471" hidden="1"/>
    <row r="52472" hidden="1"/>
    <row r="52473" hidden="1"/>
    <row r="52474" hidden="1"/>
    <row r="52475" hidden="1"/>
    <row r="52476" hidden="1"/>
    <row r="52477" hidden="1"/>
    <row r="52478" hidden="1"/>
    <row r="52479" hidden="1"/>
    <row r="52480" hidden="1"/>
    <row r="52481" hidden="1"/>
    <row r="52482" hidden="1"/>
    <row r="52483" hidden="1"/>
    <row r="52484" hidden="1"/>
    <row r="52485" hidden="1"/>
    <row r="52486" hidden="1"/>
    <row r="52487" hidden="1"/>
    <row r="52488" hidden="1"/>
    <row r="52489" hidden="1"/>
    <row r="52490" hidden="1"/>
    <row r="52491" hidden="1"/>
    <row r="52492" hidden="1"/>
    <row r="52493" hidden="1"/>
    <row r="52494" hidden="1"/>
    <row r="52495" hidden="1"/>
    <row r="52496" hidden="1"/>
    <row r="52497" hidden="1"/>
    <row r="52498" hidden="1"/>
    <row r="52499" hidden="1"/>
    <row r="52500" hidden="1"/>
    <row r="52501" hidden="1"/>
    <row r="52502" hidden="1"/>
    <row r="52503" hidden="1"/>
    <row r="52504" hidden="1"/>
    <row r="52505" hidden="1"/>
    <row r="52506" hidden="1"/>
    <row r="52507" hidden="1"/>
    <row r="52508" hidden="1"/>
    <row r="52509" hidden="1"/>
    <row r="52510" hidden="1"/>
    <row r="52511" hidden="1"/>
    <row r="52512" hidden="1"/>
    <row r="52513" hidden="1"/>
    <row r="52514" hidden="1"/>
    <row r="52515" hidden="1"/>
    <row r="52516" hidden="1"/>
    <row r="52517" hidden="1"/>
    <row r="52518" hidden="1"/>
    <row r="52519" hidden="1"/>
    <row r="52520" hidden="1"/>
    <row r="52521" hidden="1"/>
    <row r="52522" hidden="1"/>
    <row r="52523" hidden="1"/>
    <row r="52524" hidden="1"/>
    <row r="52525" hidden="1"/>
    <row r="52526" hidden="1"/>
    <row r="52527" hidden="1"/>
    <row r="52528" hidden="1"/>
    <row r="52529" hidden="1"/>
    <row r="52530" hidden="1"/>
    <row r="52531" hidden="1"/>
    <row r="52532" hidden="1"/>
    <row r="52533" hidden="1"/>
    <row r="52534" hidden="1"/>
    <row r="52535" hidden="1"/>
    <row r="52536" hidden="1"/>
    <row r="52537" hidden="1"/>
    <row r="52538" hidden="1"/>
    <row r="52539" hidden="1"/>
    <row r="52540" hidden="1"/>
    <row r="52541" hidden="1"/>
    <row r="52542" hidden="1"/>
    <row r="52543" hidden="1"/>
    <row r="52544" hidden="1"/>
    <row r="52545" hidden="1"/>
    <row r="52546" hidden="1"/>
    <row r="52547" hidden="1"/>
    <row r="52548" hidden="1"/>
    <row r="52549" hidden="1"/>
    <row r="52550" hidden="1"/>
    <row r="52551" hidden="1"/>
    <row r="52552" hidden="1"/>
    <row r="52553" hidden="1"/>
    <row r="52554" hidden="1"/>
    <row r="52555" hidden="1"/>
    <row r="52556" hidden="1"/>
    <row r="52557" hidden="1"/>
    <row r="52558" hidden="1"/>
    <row r="52559" hidden="1"/>
    <row r="52560" hidden="1"/>
    <row r="52561" hidden="1"/>
    <row r="52562" hidden="1"/>
    <row r="52563" hidden="1"/>
    <row r="52564" hidden="1"/>
    <row r="52565" hidden="1"/>
    <row r="52566" hidden="1"/>
    <row r="52567" hidden="1"/>
    <row r="52568" hidden="1"/>
    <row r="52569" hidden="1"/>
    <row r="52570" hidden="1"/>
    <row r="52571" hidden="1"/>
    <row r="52572" hidden="1"/>
    <row r="52573" hidden="1"/>
    <row r="52574" hidden="1"/>
    <row r="52575" hidden="1"/>
    <row r="52576" hidden="1"/>
    <row r="52577" hidden="1"/>
    <row r="52578" hidden="1"/>
    <row r="52579" hidden="1"/>
    <row r="52580" hidden="1"/>
    <row r="52581" hidden="1"/>
    <row r="52582" hidden="1"/>
    <row r="52583" hidden="1"/>
    <row r="52584" hidden="1"/>
    <row r="52585" hidden="1"/>
    <row r="52586" hidden="1"/>
    <row r="52587" hidden="1"/>
    <row r="52588" hidden="1"/>
    <row r="52589" hidden="1"/>
    <row r="52590" hidden="1"/>
    <row r="52591" hidden="1"/>
    <row r="52592" hidden="1"/>
    <row r="52593" hidden="1"/>
    <row r="52594" hidden="1"/>
    <row r="52595" hidden="1"/>
    <row r="52596" hidden="1"/>
    <row r="52597" hidden="1"/>
    <row r="52598" hidden="1"/>
    <row r="52599" hidden="1"/>
    <row r="52600" hidden="1"/>
    <row r="52601" hidden="1"/>
    <row r="52602" hidden="1"/>
    <row r="52603" hidden="1"/>
    <row r="52604" hidden="1"/>
    <row r="52605" hidden="1"/>
    <row r="52606" hidden="1"/>
    <row r="52607" hidden="1"/>
    <row r="52608" hidden="1"/>
    <row r="52609" hidden="1"/>
    <row r="52610" hidden="1"/>
    <row r="52611" hidden="1"/>
    <row r="52612" hidden="1"/>
    <row r="52613" hidden="1"/>
    <row r="52614" hidden="1"/>
    <row r="52615" hidden="1"/>
    <row r="52616" hidden="1"/>
    <row r="52617" hidden="1"/>
    <row r="52618" hidden="1"/>
    <row r="52619" hidden="1"/>
    <row r="52620" hidden="1"/>
    <row r="52621" hidden="1"/>
    <row r="52622" hidden="1"/>
    <row r="52623" hidden="1"/>
    <row r="52624" hidden="1"/>
    <row r="52625" hidden="1"/>
    <row r="52626" hidden="1"/>
    <row r="52627" hidden="1"/>
    <row r="52628" hidden="1"/>
    <row r="52629" hidden="1"/>
    <row r="52630" hidden="1"/>
    <row r="52631" hidden="1"/>
    <row r="52632" hidden="1"/>
    <row r="52633" hidden="1"/>
    <row r="52634" hidden="1"/>
    <row r="52635" hidden="1"/>
    <row r="52636" hidden="1"/>
    <row r="52637" hidden="1"/>
    <row r="52638" hidden="1"/>
    <row r="52639" hidden="1"/>
    <row r="52640" hidden="1"/>
    <row r="52641" hidden="1"/>
    <row r="52642" hidden="1"/>
    <row r="52643" hidden="1"/>
    <row r="52644" hidden="1"/>
    <row r="52645" hidden="1"/>
    <row r="52646" hidden="1"/>
    <row r="52647" hidden="1"/>
    <row r="52648" hidden="1"/>
    <row r="52649" hidden="1"/>
    <row r="52650" hidden="1"/>
    <row r="52651" hidden="1"/>
    <row r="52652" hidden="1"/>
    <row r="52653" hidden="1"/>
    <row r="52654" hidden="1"/>
    <row r="52655" hidden="1"/>
    <row r="52656" hidden="1"/>
    <row r="52657" hidden="1"/>
    <row r="52658" hidden="1"/>
    <row r="52659" hidden="1"/>
    <row r="52660" hidden="1"/>
    <row r="52661" hidden="1"/>
    <row r="52662" hidden="1"/>
    <row r="52663" hidden="1"/>
    <row r="52664" hidden="1"/>
    <row r="52665" hidden="1"/>
    <row r="52666" hidden="1"/>
    <row r="52667" hidden="1"/>
    <row r="52668" hidden="1"/>
    <row r="52669" hidden="1"/>
    <row r="52670" hidden="1"/>
    <row r="52671" hidden="1"/>
    <row r="52672" hidden="1"/>
    <row r="52673" hidden="1"/>
    <row r="52674" hidden="1"/>
    <row r="52675" hidden="1"/>
    <row r="52676" hidden="1"/>
    <row r="52677" hidden="1"/>
    <row r="52678" hidden="1"/>
    <row r="52679" hidden="1"/>
    <row r="52680" hidden="1"/>
    <row r="52681" hidden="1"/>
    <row r="52682" hidden="1"/>
    <row r="52683" hidden="1"/>
    <row r="52684" hidden="1"/>
    <row r="52685" hidden="1"/>
    <row r="52686" hidden="1"/>
    <row r="52687" hidden="1"/>
    <row r="52688" hidden="1"/>
    <row r="52689" hidden="1"/>
    <row r="52690" hidden="1"/>
    <row r="52691" hidden="1"/>
    <row r="52692" hidden="1"/>
    <row r="52693" hidden="1"/>
    <row r="52694" hidden="1"/>
    <row r="52695" hidden="1"/>
    <row r="52696" hidden="1"/>
    <row r="52697" hidden="1"/>
    <row r="52698" hidden="1"/>
    <row r="52699" hidden="1"/>
    <row r="52700" hidden="1"/>
    <row r="52701" hidden="1"/>
    <row r="52702" hidden="1"/>
    <row r="52703" hidden="1"/>
    <row r="52704" hidden="1"/>
    <row r="52705" hidden="1"/>
    <row r="52706" hidden="1"/>
    <row r="52707" hidden="1"/>
    <row r="52708" hidden="1"/>
    <row r="52709" hidden="1"/>
    <row r="52710" hidden="1"/>
    <row r="52711" hidden="1"/>
    <row r="52712" hidden="1"/>
    <row r="52713" hidden="1"/>
    <row r="52714" hidden="1"/>
    <row r="52715" hidden="1"/>
    <row r="52716" hidden="1"/>
    <row r="52717" hidden="1"/>
    <row r="52718" hidden="1"/>
    <row r="52719" hidden="1"/>
    <row r="52720" hidden="1"/>
    <row r="52721" hidden="1"/>
    <row r="52722" hidden="1"/>
    <row r="52723" hidden="1"/>
    <row r="52724" hidden="1"/>
    <row r="52725" hidden="1"/>
    <row r="52726" hidden="1"/>
    <row r="52727" hidden="1"/>
    <row r="52728" hidden="1"/>
    <row r="52729" hidden="1"/>
    <row r="52730" hidden="1"/>
    <row r="52731" hidden="1"/>
    <row r="52732" hidden="1"/>
    <row r="52733" hidden="1"/>
    <row r="52734" hidden="1"/>
    <row r="52735" hidden="1"/>
    <row r="52736" hidden="1"/>
    <row r="52737" hidden="1"/>
    <row r="52738" hidden="1"/>
    <row r="52739" hidden="1"/>
    <row r="52740" hidden="1"/>
    <row r="52741" hidden="1"/>
    <row r="52742" hidden="1"/>
    <row r="52743" hidden="1"/>
    <row r="52744" hidden="1"/>
    <row r="52745" hidden="1"/>
    <row r="52746" hidden="1"/>
    <row r="52747" hidden="1"/>
    <row r="52748" hidden="1"/>
    <row r="52749" hidden="1"/>
    <row r="52750" hidden="1"/>
    <row r="52751" hidden="1"/>
    <row r="52752" hidden="1"/>
    <row r="52753" hidden="1"/>
    <row r="52754" hidden="1"/>
    <row r="52755" hidden="1"/>
    <row r="52756" hidden="1"/>
    <row r="52757" hidden="1"/>
    <row r="52758" hidden="1"/>
    <row r="52759" hidden="1"/>
    <row r="52760" hidden="1"/>
    <row r="52761" hidden="1"/>
    <row r="52762" hidden="1"/>
    <row r="52763" hidden="1"/>
    <row r="52764" hidden="1"/>
    <row r="52765" hidden="1"/>
    <row r="52766" hidden="1"/>
    <row r="52767" hidden="1"/>
    <row r="52768" hidden="1"/>
    <row r="52769" hidden="1"/>
    <row r="52770" hidden="1"/>
    <row r="52771" hidden="1"/>
    <row r="52772" hidden="1"/>
    <row r="52773" hidden="1"/>
    <row r="52774" hidden="1"/>
    <row r="52775" hidden="1"/>
    <row r="52776" hidden="1"/>
    <row r="52777" hidden="1"/>
    <row r="52778" hidden="1"/>
    <row r="52779" hidden="1"/>
    <row r="52780" hidden="1"/>
    <row r="52781" hidden="1"/>
    <row r="52782" hidden="1"/>
    <row r="52783" hidden="1"/>
    <row r="52784" hidden="1"/>
    <row r="52785" hidden="1"/>
    <row r="52786" hidden="1"/>
    <row r="52787" hidden="1"/>
    <row r="52788" hidden="1"/>
    <row r="52789" hidden="1"/>
    <row r="52790" hidden="1"/>
    <row r="52791" hidden="1"/>
    <row r="52792" hidden="1"/>
    <row r="52793" hidden="1"/>
    <row r="52794" hidden="1"/>
    <row r="52795" hidden="1"/>
    <row r="52796" hidden="1"/>
    <row r="52797" hidden="1"/>
    <row r="52798" hidden="1"/>
    <row r="52799" hidden="1"/>
    <row r="52800" hidden="1"/>
    <row r="52801" hidden="1"/>
    <row r="52802" hidden="1"/>
    <row r="52803" hidden="1"/>
    <row r="52804" hidden="1"/>
    <row r="52805" hidden="1"/>
    <row r="52806" hidden="1"/>
    <row r="52807" hidden="1"/>
    <row r="52808" hidden="1"/>
    <row r="52809" hidden="1"/>
    <row r="52810" hidden="1"/>
    <row r="52811" hidden="1"/>
    <row r="52812" hidden="1"/>
    <row r="52813" hidden="1"/>
    <row r="52814" hidden="1"/>
    <row r="52815" hidden="1"/>
    <row r="52816" hidden="1"/>
    <row r="52817" hidden="1"/>
    <row r="52818" hidden="1"/>
    <row r="52819" hidden="1"/>
    <row r="52820" hidden="1"/>
    <row r="52821" hidden="1"/>
    <row r="52822" hidden="1"/>
    <row r="52823" hidden="1"/>
    <row r="52824" hidden="1"/>
    <row r="52825" hidden="1"/>
    <row r="52826" hidden="1"/>
    <row r="52827" hidden="1"/>
    <row r="52828" hidden="1"/>
    <row r="52829" hidden="1"/>
    <row r="52830" hidden="1"/>
    <row r="52831" hidden="1"/>
    <row r="52832" hidden="1"/>
    <row r="52833" hidden="1"/>
    <row r="52834" hidden="1"/>
    <row r="52835" hidden="1"/>
    <row r="52836" hidden="1"/>
    <row r="52837" hidden="1"/>
    <row r="52838" hidden="1"/>
    <row r="52839" hidden="1"/>
    <row r="52840" hidden="1"/>
    <row r="52841" hidden="1"/>
    <row r="52842" hidden="1"/>
    <row r="52843" hidden="1"/>
    <row r="52844" hidden="1"/>
    <row r="52845" hidden="1"/>
    <row r="52846" hidden="1"/>
    <row r="52847" hidden="1"/>
    <row r="52848" hidden="1"/>
    <row r="52849" hidden="1"/>
    <row r="52850" hidden="1"/>
    <row r="52851" hidden="1"/>
    <row r="52852" hidden="1"/>
    <row r="52853" hidden="1"/>
    <row r="52854" hidden="1"/>
    <row r="52855" hidden="1"/>
    <row r="52856" hidden="1"/>
    <row r="52857" hidden="1"/>
    <row r="52858" hidden="1"/>
    <row r="52859" hidden="1"/>
    <row r="52860" hidden="1"/>
    <row r="52861" hidden="1"/>
    <row r="52862" hidden="1"/>
    <row r="52863" hidden="1"/>
    <row r="52864" hidden="1"/>
    <row r="52865" hidden="1"/>
    <row r="52866" hidden="1"/>
    <row r="52867" hidden="1"/>
    <row r="52868" hidden="1"/>
    <row r="52869" hidden="1"/>
    <row r="52870" hidden="1"/>
    <row r="52871" hidden="1"/>
    <row r="52872" hidden="1"/>
    <row r="52873" hidden="1"/>
    <row r="52874" hidden="1"/>
    <row r="52875" hidden="1"/>
    <row r="52876" hidden="1"/>
    <row r="52877" hidden="1"/>
    <row r="52878" hidden="1"/>
    <row r="52879" hidden="1"/>
    <row r="52880" hidden="1"/>
    <row r="52881" hidden="1"/>
    <row r="52882" hidden="1"/>
    <row r="52883" hidden="1"/>
    <row r="52884" hidden="1"/>
    <row r="52885" hidden="1"/>
    <row r="52886" hidden="1"/>
    <row r="52887" hidden="1"/>
    <row r="52888" hidden="1"/>
    <row r="52889" hidden="1"/>
    <row r="52890" hidden="1"/>
    <row r="52891" hidden="1"/>
    <row r="52892" hidden="1"/>
    <row r="52893" hidden="1"/>
    <row r="52894" hidden="1"/>
    <row r="52895" hidden="1"/>
    <row r="52896" hidden="1"/>
    <row r="52897" hidden="1"/>
    <row r="52898" hidden="1"/>
    <row r="52899" hidden="1"/>
    <row r="52900" hidden="1"/>
    <row r="52901" hidden="1"/>
    <row r="52902" hidden="1"/>
    <row r="52903" hidden="1"/>
    <row r="52904" hidden="1"/>
    <row r="52905" hidden="1"/>
    <row r="52906" hidden="1"/>
    <row r="52907" hidden="1"/>
    <row r="52908" hidden="1"/>
    <row r="52909" hidden="1"/>
    <row r="52910" hidden="1"/>
    <row r="52911" hidden="1"/>
    <row r="52912" hidden="1"/>
    <row r="52913" hidden="1"/>
    <row r="52914" hidden="1"/>
    <row r="52915" hidden="1"/>
    <row r="52916" hidden="1"/>
    <row r="52917" hidden="1"/>
    <row r="52918" hidden="1"/>
    <row r="52919" hidden="1"/>
    <row r="52920" hidden="1"/>
    <row r="52921" hidden="1"/>
    <row r="52922" hidden="1"/>
    <row r="52923" hidden="1"/>
    <row r="52924" hidden="1"/>
    <row r="52925" hidden="1"/>
    <row r="52926" hidden="1"/>
    <row r="52927" hidden="1"/>
    <row r="52928" hidden="1"/>
    <row r="52929" hidden="1"/>
    <row r="52930" hidden="1"/>
    <row r="52931" hidden="1"/>
    <row r="52932" hidden="1"/>
    <row r="52933" hidden="1"/>
    <row r="52934" hidden="1"/>
    <row r="52935" hidden="1"/>
    <row r="52936" hidden="1"/>
    <row r="52937" hidden="1"/>
    <row r="52938" hidden="1"/>
    <row r="52939" hidden="1"/>
    <row r="52940" hidden="1"/>
    <row r="52941" hidden="1"/>
    <row r="52942" hidden="1"/>
    <row r="52943" hidden="1"/>
    <row r="52944" hidden="1"/>
    <row r="52945" hidden="1"/>
    <row r="52946" hidden="1"/>
    <row r="52947" hidden="1"/>
    <row r="52948" hidden="1"/>
    <row r="52949" hidden="1"/>
    <row r="52950" hidden="1"/>
    <row r="52951" hidden="1"/>
    <row r="52952" hidden="1"/>
    <row r="52953" hidden="1"/>
    <row r="52954" hidden="1"/>
    <row r="52955" hidden="1"/>
    <row r="52956" hidden="1"/>
    <row r="52957" hidden="1"/>
    <row r="52958" hidden="1"/>
    <row r="52959" hidden="1"/>
    <row r="52960" hidden="1"/>
    <row r="52961" hidden="1"/>
    <row r="52962" hidden="1"/>
    <row r="52963" hidden="1"/>
    <row r="52964" hidden="1"/>
    <row r="52965" hidden="1"/>
    <row r="52966" hidden="1"/>
    <row r="52967" hidden="1"/>
    <row r="52968" hidden="1"/>
    <row r="52969" hidden="1"/>
    <row r="52970" hidden="1"/>
    <row r="52971" hidden="1"/>
    <row r="52972" hidden="1"/>
    <row r="52973" hidden="1"/>
    <row r="52974" hidden="1"/>
    <row r="52975" hidden="1"/>
    <row r="52976" hidden="1"/>
    <row r="52977" hidden="1"/>
    <row r="52978" hidden="1"/>
    <row r="52979" hidden="1"/>
    <row r="52980" hidden="1"/>
    <row r="52981" hidden="1"/>
    <row r="52982" hidden="1"/>
    <row r="52983" hidden="1"/>
    <row r="52984" hidden="1"/>
    <row r="52985" hidden="1"/>
    <row r="52986" hidden="1"/>
    <row r="52987" hidden="1"/>
    <row r="52988" hidden="1"/>
    <row r="52989" hidden="1"/>
    <row r="52990" hidden="1"/>
    <row r="52991" hidden="1"/>
    <row r="52992" hidden="1"/>
    <row r="52993" hidden="1"/>
    <row r="52994" hidden="1"/>
    <row r="52995" hidden="1"/>
    <row r="52996" hidden="1"/>
    <row r="52997" hidden="1"/>
    <row r="52998" hidden="1"/>
    <row r="52999" hidden="1"/>
    <row r="53000" hidden="1"/>
    <row r="53001" hidden="1"/>
    <row r="53002" hidden="1"/>
    <row r="53003" hidden="1"/>
    <row r="53004" hidden="1"/>
    <row r="53005" hidden="1"/>
    <row r="53006" hidden="1"/>
    <row r="53007" hidden="1"/>
    <row r="53008" hidden="1"/>
    <row r="53009" hidden="1"/>
    <row r="53010" hidden="1"/>
    <row r="53011" hidden="1"/>
    <row r="53012" hidden="1"/>
    <row r="53013" hidden="1"/>
    <row r="53014" hidden="1"/>
    <row r="53015" hidden="1"/>
    <row r="53016" hidden="1"/>
    <row r="53017" hidden="1"/>
    <row r="53018" hidden="1"/>
    <row r="53019" hidden="1"/>
    <row r="53020" hidden="1"/>
    <row r="53021" hidden="1"/>
    <row r="53022" hidden="1"/>
    <row r="53023" hidden="1"/>
    <row r="53024" hidden="1"/>
    <row r="53025" hidden="1"/>
    <row r="53026" hidden="1"/>
    <row r="53027" hidden="1"/>
    <row r="53028" hidden="1"/>
    <row r="53029" hidden="1"/>
    <row r="53030" hidden="1"/>
    <row r="53031" hidden="1"/>
    <row r="53032" hidden="1"/>
    <row r="53033" hidden="1"/>
    <row r="53034" hidden="1"/>
    <row r="53035" hidden="1"/>
    <row r="53036" hidden="1"/>
    <row r="53037" hidden="1"/>
    <row r="53038" hidden="1"/>
    <row r="53039" hidden="1"/>
    <row r="53040" hidden="1"/>
    <row r="53041" hidden="1"/>
    <row r="53042" hidden="1"/>
    <row r="53043" hidden="1"/>
    <row r="53044" hidden="1"/>
    <row r="53045" hidden="1"/>
    <row r="53046" hidden="1"/>
    <row r="53047" hidden="1"/>
    <row r="53048" hidden="1"/>
    <row r="53049" hidden="1"/>
    <row r="53050" hidden="1"/>
    <row r="53051" hidden="1"/>
    <row r="53052" hidden="1"/>
    <row r="53053" hidden="1"/>
    <row r="53054" hidden="1"/>
    <row r="53055" hidden="1"/>
    <row r="53056" hidden="1"/>
    <row r="53057" hidden="1"/>
    <row r="53058" hidden="1"/>
    <row r="53059" hidden="1"/>
    <row r="53060" hidden="1"/>
    <row r="53061" hidden="1"/>
    <row r="53062" hidden="1"/>
    <row r="53063" hidden="1"/>
    <row r="53064" hidden="1"/>
    <row r="53065" hidden="1"/>
    <row r="53066" hidden="1"/>
    <row r="53067" hidden="1"/>
    <row r="53068" hidden="1"/>
    <row r="53069" hidden="1"/>
    <row r="53070" hidden="1"/>
    <row r="53071" hidden="1"/>
    <row r="53072" hidden="1"/>
    <row r="53073" hidden="1"/>
    <row r="53074" hidden="1"/>
    <row r="53075" hidden="1"/>
    <row r="53076" hidden="1"/>
    <row r="53077" hidden="1"/>
    <row r="53078" hidden="1"/>
    <row r="53079" hidden="1"/>
    <row r="53080" hidden="1"/>
    <row r="53081" hidden="1"/>
    <row r="53082" hidden="1"/>
    <row r="53083" hidden="1"/>
    <row r="53084" hidden="1"/>
    <row r="53085" hidden="1"/>
    <row r="53086" hidden="1"/>
    <row r="53087" hidden="1"/>
    <row r="53088" hidden="1"/>
    <row r="53089" hidden="1"/>
    <row r="53090" hidden="1"/>
    <row r="53091" hidden="1"/>
    <row r="53092" hidden="1"/>
    <row r="53093" hidden="1"/>
    <row r="53094" hidden="1"/>
    <row r="53095" hidden="1"/>
    <row r="53096" hidden="1"/>
    <row r="53097" hidden="1"/>
    <row r="53098" hidden="1"/>
    <row r="53099" hidden="1"/>
    <row r="53100" hidden="1"/>
    <row r="53101" hidden="1"/>
    <row r="53102" hidden="1"/>
    <row r="53103" hidden="1"/>
    <row r="53104" hidden="1"/>
    <row r="53105" hidden="1"/>
    <row r="53106" hidden="1"/>
    <row r="53107" hidden="1"/>
    <row r="53108" hidden="1"/>
    <row r="53109" hidden="1"/>
    <row r="53110" hidden="1"/>
    <row r="53111" hidden="1"/>
    <row r="53112" hidden="1"/>
    <row r="53113" hidden="1"/>
    <row r="53114" hidden="1"/>
    <row r="53115" hidden="1"/>
    <row r="53116" hidden="1"/>
    <row r="53117" hidden="1"/>
    <row r="53118" hidden="1"/>
    <row r="53119" hidden="1"/>
    <row r="53120" hidden="1"/>
    <row r="53121" hidden="1"/>
    <row r="53122" hidden="1"/>
    <row r="53123" hidden="1"/>
    <row r="53124" hidden="1"/>
    <row r="53125" hidden="1"/>
    <row r="53126" hidden="1"/>
    <row r="53127" hidden="1"/>
    <row r="53128" hidden="1"/>
    <row r="53129" hidden="1"/>
    <row r="53130" hidden="1"/>
    <row r="53131" hidden="1"/>
    <row r="53132" hidden="1"/>
    <row r="53133" hidden="1"/>
    <row r="53134" hidden="1"/>
    <row r="53135" hidden="1"/>
    <row r="53136" hidden="1"/>
    <row r="53137" hidden="1"/>
    <row r="53138" hidden="1"/>
    <row r="53139" hidden="1"/>
    <row r="53140" hidden="1"/>
    <row r="53141" hidden="1"/>
    <row r="53142" hidden="1"/>
    <row r="53143" hidden="1"/>
    <row r="53144" hidden="1"/>
    <row r="53145" hidden="1"/>
    <row r="53146" hidden="1"/>
    <row r="53147" hidden="1"/>
    <row r="53148" hidden="1"/>
    <row r="53149" hidden="1"/>
    <row r="53150" hidden="1"/>
    <row r="53151" hidden="1"/>
    <row r="53152" hidden="1"/>
    <row r="53153" hidden="1"/>
    <row r="53154" hidden="1"/>
    <row r="53155" hidden="1"/>
    <row r="53156" hidden="1"/>
    <row r="53157" hidden="1"/>
    <row r="53158" hidden="1"/>
    <row r="53159" hidden="1"/>
    <row r="53160" hidden="1"/>
    <row r="53161" hidden="1"/>
    <row r="53162" hidden="1"/>
    <row r="53163" hidden="1"/>
    <row r="53164" hidden="1"/>
    <row r="53165" hidden="1"/>
    <row r="53166" hidden="1"/>
    <row r="53167" hidden="1"/>
    <row r="53168" hidden="1"/>
    <row r="53169" hidden="1"/>
    <row r="53170" hidden="1"/>
    <row r="53171" hidden="1"/>
    <row r="53172" hidden="1"/>
    <row r="53173" hidden="1"/>
    <row r="53174" hidden="1"/>
    <row r="53175" hidden="1"/>
    <row r="53176" hidden="1"/>
    <row r="53177" hidden="1"/>
    <row r="53178" hidden="1"/>
    <row r="53179" hidden="1"/>
    <row r="53180" hidden="1"/>
    <row r="53181" hidden="1"/>
    <row r="53182" hidden="1"/>
    <row r="53183" hidden="1"/>
    <row r="53184" hidden="1"/>
    <row r="53185" hidden="1"/>
    <row r="53186" hidden="1"/>
    <row r="53187" hidden="1"/>
    <row r="53188" hidden="1"/>
    <row r="53189" hidden="1"/>
    <row r="53190" hidden="1"/>
    <row r="53191" hidden="1"/>
    <row r="53192" hidden="1"/>
    <row r="53193" hidden="1"/>
    <row r="53194" hidden="1"/>
    <row r="53195" hidden="1"/>
    <row r="53196" hidden="1"/>
    <row r="53197" hidden="1"/>
    <row r="53198" hidden="1"/>
    <row r="53199" hidden="1"/>
    <row r="53200" hidden="1"/>
    <row r="53201" hidden="1"/>
    <row r="53202" hidden="1"/>
    <row r="53203" hidden="1"/>
    <row r="53204" hidden="1"/>
    <row r="53205" hidden="1"/>
    <row r="53206" hidden="1"/>
    <row r="53207" hidden="1"/>
    <row r="53208" hidden="1"/>
    <row r="53209" hidden="1"/>
    <row r="53210" hidden="1"/>
    <row r="53211" hidden="1"/>
    <row r="53212" hidden="1"/>
    <row r="53213" hidden="1"/>
    <row r="53214" hidden="1"/>
    <row r="53215" hidden="1"/>
    <row r="53216" hidden="1"/>
    <row r="53217" hidden="1"/>
    <row r="53218" hidden="1"/>
    <row r="53219" hidden="1"/>
    <row r="53220" hidden="1"/>
    <row r="53221" hidden="1"/>
    <row r="53222" hidden="1"/>
    <row r="53223" hidden="1"/>
    <row r="53224" hidden="1"/>
    <row r="53225" hidden="1"/>
    <row r="53226" hidden="1"/>
    <row r="53227" hidden="1"/>
    <row r="53228" hidden="1"/>
    <row r="53229" hidden="1"/>
    <row r="53230" hidden="1"/>
    <row r="53231" hidden="1"/>
    <row r="53232" hidden="1"/>
    <row r="53233" hidden="1"/>
    <row r="53234" hidden="1"/>
    <row r="53235" hidden="1"/>
    <row r="53236" hidden="1"/>
    <row r="53237" hidden="1"/>
    <row r="53238" hidden="1"/>
    <row r="53239" hidden="1"/>
    <row r="53240" hidden="1"/>
    <row r="53241" hidden="1"/>
    <row r="53242" hidden="1"/>
    <row r="53243" hidden="1"/>
    <row r="53244" hidden="1"/>
    <row r="53245" hidden="1"/>
    <row r="53246" hidden="1"/>
    <row r="53247" hidden="1"/>
    <row r="53248" hidden="1"/>
    <row r="53249" hidden="1"/>
    <row r="53250" hidden="1"/>
    <row r="53251" hidden="1"/>
    <row r="53252" hidden="1"/>
    <row r="53253" hidden="1"/>
    <row r="53254" hidden="1"/>
    <row r="53255" hidden="1"/>
    <row r="53256" hidden="1"/>
    <row r="53257" hidden="1"/>
    <row r="53258" hidden="1"/>
    <row r="53259" hidden="1"/>
    <row r="53260" hidden="1"/>
    <row r="53261" hidden="1"/>
    <row r="53262" hidden="1"/>
    <row r="53263" hidden="1"/>
    <row r="53264" hidden="1"/>
    <row r="53265" hidden="1"/>
    <row r="53266" hidden="1"/>
    <row r="53267" hidden="1"/>
    <row r="53268" hidden="1"/>
    <row r="53269" hidden="1"/>
    <row r="53270" hidden="1"/>
    <row r="53271" hidden="1"/>
    <row r="53272" hidden="1"/>
    <row r="53273" hidden="1"/>
    <row r="53274" hidden="1"/>
    <row r="53275" hidden="1"/>
    <row r="53276" hidden="1"/>
    <row r="53277" hidden="1"/>
    <row r="53278" hidden="1"/>
    <row r="53279" hidden="1"/>
    <row r="53280" hidden="1"/>
    <row r="53281" hidden="1"/>
    <row r="53282" hidden="1"/>
    <row r="53283" hidden="1"/>
    <row r="53284" hidden="1"/>
    <row r="53285" hidden="1"/>
    <row r="53286" hidden="1"/>
    <row r="53287" hidden="1"/>
    <row r="53288" hidden="1"/>
    <row r="53289" hidden="1"/>
    <row r="53290" hidden="1"/>
    <row r="53291" hidden="1"/>
    <row r="53292" hidden="1"/>
    <row r="53293" hidden="1"/>
    <row r="53294" hidden="1"/>
    <row r="53295" hidden="1"/>
    <row r="53296" hidden="1"/>
    <row r="53297" hidden="1"/>
    <row r="53298" hidden="1"/>
    <row r="53299" hidden="1"/>
    <row r="53300" hidden="1"/>
    <row r="53301" hidden="1"/>
    <row r="53302" hidden="1"/>
    <row r="53303" hidden="1"/>
    <row r="53304" hidden="1"/>
    <row r="53305" hidden="1"/>
    <row r="53306" hidden="1"/>
    <row r="53307" hidden="1"/>
    <row r="53308" hidden="1"/>
    <row r="53309" hidden="1"/>
    <row r="53310" hidden="1"/>
    <row r="53311" hidden="1"/>
    <row r="53312" hidden="1"/>
    <row r="53313" hidden="1"/>
    <row r="53314" hidden="1"/>
    <row r="53315" hidden="1"/>
    <row r="53316" hidden="1"/>
    <row r="53317" hidden="1"/>
    <row r="53318" hidden="1"/>
    <row r="53319" hidden="1"/>
    <row r="53320" hidden="1"/>
    <row r="53321" hidden="1"/>
    <row r="53322" hidden="1"/>
    <row r="53323" hidden="1"/>
    <row r="53324" hidden="1"/>
    <row r="53325" hidden="1"/>
    <row r="53326" hidden="1"/>
    <row r="53327" hidden="1"/>
    <row r="53328" hidden="1"/>
    <row r="53329" hidden="1"/>
    <row r="53330" hidden="1"/>
    <row r="53331" hidden="1"/>
    <row r="53332" hidden="1"/>
    <row r="53333" hidden="1"/>
    <row r="53334" hidden="1"/>
    <row r="53335" hidden="1"/>
    <row r="53336" hidden="1"/>
    <row r="53337" hidden="1"/>
    <row r="53338" hidden="1"/>
    <row r="53339" hidden="1"/>
    <row r="53340" hidden="1"/>
    <row r="53341" hidden="1"/>
    <row r="53342" hidden="1"/>
    <row r="53343" hidden="1"/>
    <row r="53344" hidden="1"/>
    <row r="53345" hidden="1"/>
    <row r="53346" hidden="1"/>
    <row r="53347" hidden="1"/>
    <row r="53348" hidden="1"/>
    <row r="53349" hidden="1"/>
    <row r="53350" hidden="1"/>
    <row r="53351" hidden="1"/>
    <row r="53352" hidden="1"/>
    <row r="53353" hidden="1"/>
    <row r="53354" hidden="1"/>
    <row r="53355" hidden="1"/>
    <row r="53356" hidden="1"/>
    <row r="53357" hidden="1"/>
    <row r="53358" hidden="1"/>
    <row r="53359" hidden="1"/>
    <row r="53360" hidden="1"/>
    <row r="53361" hidden="1"/>
    <row r="53362" hidden="1"/>
    <row r="53363" hidden="1"/>
    <row r="53364" hidden="1"/>
    <row r="53365" hidden="1"/>
    <row r="53366" hidden="1"/>
    <row r="53367" hidden="1"/>
    <row r="53368" hidden="1"/>
    <row r="53369" hidden="1"/>
    <row r="53370" hidden="1"/>
    <row r="53371" hidden="1"/>
    <row r="53372" hidden="1"/>
    <row r="53373" hidden="1"/>
    <row r="53374" hidden="1"/>
    <row r="53375" hidden="1"/>
    <row r="53376" hidden="1"/>
    <row r="53377" hidden="1"/>
    <row r="53378" hidden="1"/>
    <row r="53379" hidden="1"/>
    <row r="53380" hidden="1"/>
    <row r="53381" hidden="1"/>
    <row r="53382" hidden="1"/>
    <row r="53383" hidden="1"/>
    <row r="53384" hidden="1"/>
    <row r="53385" hidden="1"/>
    <row r="53386" hidden="1"/>
    <row r="53387" hidden="1"/>
    <row r="53388" hidden="1"/>
    <row r="53389" hidden="1"/>
    <row r="53390" hidden="1"/>
    <row r="53391" hidden="1"/>
    <row r="53392" hidden="1"/>
    <row r="53393" hidden="1"/>
    <row r="53394" hidden="1"/>
    <row r="53395" hidden="1"/>
    <row r="53396" hidden="1"/>
    <row r="53397" hidden="1"/>
    <row r="53398" hidden="1"/>
    <row r="53399" hidden="1"/>
    <row r="53400" hidden="1"/>
    <row r="53401" hidden="1"/>
    <row r="53402" hidden="1"/>
    <row r="53403" hidden="1"/>
    <row r="53404" hidden="1"/>
    <row r="53405" hidden="1"/>
    <row r="53406" hidden="1"/>
    <row r="53407" hidden="1"/>
    <row r="53408" hidden="1"/>
    <row r="53409" hidden="1"/>
    <row r="53410" hidden="1"/>
    <row r="53411" hidden="1"/>
    <row r="53412" hidden="1"/>
    <row r="53413" hidden="1"/>
    <row r="53414" hidden="1"/>
    <row r="53415" hidden="1"/>
    <row r="53416" hidden="1"/>
    <row r="53417" hidden="1"/>
    <row r="53418" hidden="1"/>
    <row r="53419" hidden="1"/>
    <row r="53420" hidden="1"/>
    <row r="53421" hidden="1"/>
    <row r="53422" hidden="1"/>
    <row r="53423" hidden="1"/>
    <row r="53424" hidden="1"/>
    <row r="53425" hidden="1"/>
    <row r="53426" hidden="1"/>
    <row r="53427" hidden="1"/>
    <row r="53428" hidden="1"/>
    <row r="53429" hidden="1"/>
    <row r="53430" hidden="1"/>
    <row r="53431" hidden="1"/>
    <row r="53432" hidden="1"/>
    <row r="53433" hidden="1"/>
    <row r="53434" hidden="1"/>
    <row r="53435" hidden="1"/>
    <row r="53436" hidden="1"/>
    <row r="53437" hidden="1"/>
    <row r="53438" hidden="1"/>
    <row r="53439" hidden="1"/>
    <row r="53440" hidden="1"/>
    <row r="53441" hidden="1"/>
    <row r="53442" hidden="1"/>
    <row r="53443" hidden="1"/>
    <row r="53444" hidden="1"/>
    <row r="53445" hidden="1"/>
    <row r="53446" hidden="1"/>
    <row r="53447" hidden="1"/>
    <row r="53448" hidden="1"/>
    <row r="53449" hidden="1"/>
    <row r="53450" hidden="1"/>
    <row r="53451" hidden="1"/>
    <row r="53452" hidden="1"/>
    <row r="53453" hidden="1"/>
    <row r="53454" hidden="1"/>
    <row r="53455" hidden="1"/>
    <row r="53456" hidden="1"/>
    <row r="53457" hidden="1"/>
    <row r="53458" hidden="1"/>
    <row r="53459" hidden="1"/>
    <row r="53460" hidden="1"/>
    <row r="53461" hidden="1"/>
    <row r="53462" hidden="1"/>
    <row r="53463" hidden="1"/>
    <row r="53464" hidden="1"/>
    <row r="53465" hidden="1"/>
    <row r="53466" hidden="1"/>
    <row r="53467" hidden="1"/>
    <row r="53468" hidden="1"/>
    <row r="53469" hidden="1"/>
    <row r="53470" hidden="1"/>
    <row r="53471" hidden="1"/>
    <row r="53472" hidden="1"/>
    <row r="53473" hidden="1"/>
    <row r="53474" hidden="1"/>
    <row r="53475" hidden="1"/>
    <row r="53476" hidden="1"/>
    <row r="53477" hidden="1"/>
    <row r="53478" hidden="1"/>
    <row r="53479" hidden="1"/>
    <row r="53480" hidden="1"/>
    <row r="53481" hidden="1"/>
    <row r="53482" hidden="1"/>
    <row r="53483" hidden="1"/>
    <row r="53484" hidden="1"/>
    <row r="53485" hidden="1"/>
    <row r="53486" hidden="1"/>
    <row r="53487" hidden="1"/>
    <row r="53488" hidden="1"/>
    <row r="53489" hidden="1"/>
    <row r="53490" hidden="1"/>
    <row r="53491" hidden="1"/>
    <row r="53492" hidden="1"/>
    <row r="53493" hidden="1"/>
    <row r="53494" hidden="1"/>
    <row r="53495" hidden="1"/>
    <row r="53496" hidden="1"/>
    <row r="53497" hidden="1"/>
    <row r="53498" hidden="1"/>
    <row r="53499" hidden="1"/>
    <row r="53500" hidden="1"/>
    <row r="53501" hidden="1"/>
    <row r="53502" hidden="1"/>
    <row r="53503" hidden="1"/>
    <row r="53504" hidden="1"/>
    <row r="53505" hidden="1"/>
    <row r="53506" hidden="1"/>
    <row r="53507" hidden="1"/>
    <row r="53508" hidden="1"/>
    <row r="53509" hidden="1"/>
    <row r="53510" hidden="1"/>
    <row r="53511" hidden="1"/>
    <row r="53512" hidden="1"/>
    <row r="53513" hidden="1"/>
    <row r="53514" hidden="1"/>
    <row r="53515" hidden="1"/>
    <row r="53516" hidden="1"/>
    <row r="53517" hidden="1"/>
    <row r="53518" hidden="1"/>
    <row r="53519" hidden="1"/>
    <row r="53520" hidden="1"/>
    <row r="53521" hidden="1"/>
    <row r="53522" hidden="1"/>
    <row r="53523" hidden="1"/>
    <row r="53524" hidden="1"/>
    <row r="53525" hidden="1"/>
    <row r="53526" hidden="1"/>
    <row r="53527" hidden="1"/>
    <row r="53528" hidden="1"/>
    <row r="53529" hidden="1"/>
    <row r="53530" hidden="1"/>
    <row r="53531" hidden="1"/>
    <row r="53532" hidden="1"/>
    <row r="53533" hidden="1"/>
    <row r="53534" hidden="1"/>
    <row r="53535" hidden="1"/>
    <row r="53536" hidden="1"/>
    <row r="53537" hidden="1"/>
    <row r="53538" hidden="1"/>
    <row r="53539" hidden="1"/>
    <row r="53540" hidden="1"/>
    <row r="53541" hidden="1"/>
    <row r="53542" hidden="1"/>
    <row r="53543" hidden="1"/>
    <row r="53544" hidden="1"/>
    <row r="53545" hidden="1"/>
    <row r="53546" hidden="1"/>
    <row r="53547" hidden="1"/>
    <row r="53548" hidden="1"/>
    <row r="53549" hidden="1"/>
    <row r="53550" hidden="1"/>
    <row r="53551" hidden="1"/>
    <row r="53552" hidden="1"/>
    <row r="53553" hidden="1"/>
    <row r="53554" hidden="1"/>
    <row r="53555" hidden="1"/>
    <row r="53556" hidden="1"/>
    <row r="53557" hidden="1"/>
    <row r="53558" hidden="1"/>
    <row r="53559" hidden="1"/>
    <row r="53560" hidden="1"/>
    <row r="53561" hidden="1"/>
    <row r="53562" hidden="1"/>
    <row r="53563" hidden="1"/>
    <row r="53564" hidden="1"/>
    <row r="53565" hidden="1"/>
    <row r="53566" hidden="1"/>
    <row r="53567" hidden="1"/>
    <row r="53568" hidden="1"/>
    <row r="53569" hidden="1"/>
    <row r="53570" hidden="1"/>
    <row r="53571" hidden="1"/>
    <row r="53572" hidden="1"/>
    <row r="53573" hidden="1"/>
    <row r="53574" hidden="1"/>
    <row r="53575" hidden="1"/>
    <row r="53576" hidden="1"/>
    <row r="53577" hidden="1"/>
    <row r="53578" hidden="1"/>
    <row r="53579" hidden="1"/>
    <row r="53580" hidden="1"/>
    <row r="53581" hidden="1"/>
    <row r="53582" hidden="1"/>
    <row r="53583" hidden="1"/>
    <row r="53584" hidden="1"/>
    <row r="53585" hidden="1"/>
    <row r="53586" hidden="1"/>
    <row r="53587" hidden="1"/>
    <row r="53588" hidden="1"/>
    <row r="53589" hidden="1"/>
    <row r="53590" hidden="1"/>
    <row r="53591" hidden="1"/>
    <row r="53592" hidden="1"/>
    <row r="53593" hidden="1"/>
    <row r="53594" hidden="1"/>
    <row r="53595" hidden="1"/>
    <row r="53596" hidden="1"/>
    <row r="53597" hidden="1"/>
    <row r="53598" hidden="1"/>
    <row r="53599" hidden="1"/>
    <row r="53600" hidden="1"/>
    <row r="53601" hidden="1"/>
    <row r="53602" hidden="1"/>
    <row r="53603" hidden="1"/>
    <row r="53604" hidden="1"/>
    <row r="53605" hidden="1"/>
    <row r="53606" hidden="1"/>
    <row r="53607" hidden="1"/>
    <row r="53608" hidden="1"/>
    <row r="53609" hidden="1"/>
    <row r="53610" hidden="1"/>
    <row r="53611" hidden="1"/>
    <row r="53612" hidden="1"/>
    <row r="53613" hidden="1"/>
    <row r="53614" hidden="1"/>
    <row r="53615" hidden="1"/>
    <row r="53616" hidden="1"/>
    <row r="53617" hidden="1"/>
    <row r="53618" hidden="1"/>
    <row r="53619" hidden="1"/>
    <row r="53620" hidden="1"/>
    <row r="53621" hidden="1"/>
    <row r="53622" hidden="1"/>
    <row r="53623" hidden="1"/>
    <row r="53624" hidden="1"/>
    <row r="53625" hidden="1"/>
    <row r="53626" hidden="1"/>
    <row r="53627" hidden="1"/>
    <row r="53628" hidden="1"/>
    <row r="53629" hidden="1"/>
    <row r="53630" hidden="1"/>
    <row r="53631" hidden="1"/>
    <row r="53632" hidden="1"/>
    <row r="53633" hidden="1"/>
    <row r="53634" hidden="1"/>
    <row r="53635" hidden="1"/>
    <row r="53636" hidden="1"/>
    <row r="53637" hidden="1"/>
    <row r="53638" hidden="1"/>
    <row r="53639" hidden="1"/>
    <row r="53640" hidden="1"/>
    <row r="53641" hidden="1"/>
    <row r="53642" hidden="1"/>
    <row r="53643" hidden="1"/>
    <row r="53644" hidden="1"/>
    <row r="53645" hidden="1"/>
    <row r="53646" hidden="1"/>
    <row r="53647" hidden="1"/>
    <row r="53648" hidden="1"/>
    <row r="53649" hidden="1"/>
    <row r="53650" hidden="1"/>
    <row r="53651" hidden="1"/>
    <row r="53652" hidden="1"/>
    <row r="53653" hidden="1"/>
    <row r="53654" hidden="1"/>
    <row r="53655" hidden="1"/>
    <row r="53656" hidden="1"/>
    <row r="53657" hidden="1"/>
    <row r="53658" hidden="1"/>
    <row r="53659" hidden="1"/>
    <row r="53660" hidden="1"/>
    <row r="53661" hidden="1"/>
    <row r="53662" hidden="1"/>
    <row r="53663" hidden="1"/>
    <row r="53664" hidden="1"/>
    <row r="53665" hidden="1"/>
    <row r="53666" hidden="1"/>
    <row r="53667" hidden="1"/>
    <row r="53668" hidden="1"/>
    <row r="53669" hidden="1"/>
    <row r="53670" hidden="1"/>
    <row r="53671" hidden="1"/>
    <row r="53672" hidden="1"/>
    <row r="53673" hidden="1"/>
    <row r="53674" hidden="1"/>
    <row r="53675" hidden="1"/>
    <row r="53676" hidden="1"/>
    <row r="53677" hidden="1"/>
    <row r="53678" hidden="1"/>
    <row r="53679" hidden="1"/>
    <row r="53680" hidden="1"/>
    <row r="53681" hidden="1"/>
    <row r="53682" hidden="1"/>
    <row r="53683" hidden="1"/>
    <row r="53684" hidden="1"/>
    <row r="53685" hidden="1"/>
    <row r="53686" hidden="1"/>
    <row r="53687" hidden="1"/>
    <row r="53688" hidden="1"/>
    <row r="53689" hidden="1"/>
    <row r="53690" hidden="1"/>
    <row r="53691" hidden="1"/>
    <row r="53692" hidden="1"/>
    <row r="53693" hidden="1"/>
    <row r="53694" hidden="1"/>
    <row r="53695" hidden="1"/>
    <row r="53696" hidden="1"/>
    <row r="53697" hidden="1"/>
    <row r="53698" hidden="1"/>
    <row r="53699" hidden="1"/>
    <row r="53700" hidden="1"/>
    <row r="53701" hidden="1"/>
    <row r="53702" hidden="1"/>
    <row r="53703" hidden="1"/>
    <row r="53704" hidden="1"/>
    <row r="53705" hidden="1"/>
    <row r="53706" hidden="1"/>
    <row r="53707" hidden="1"/>
    <row r="53708" hidden="1"/>
    <row r="53709" hidden="1"/>
    <row r="53710" hidden="1"/>
    <row r="53711" hidden="1"/>
    <row r="53712" hidden="1"/>
    <row r="53713" hidden="1"/>
    <row r="53714" hidden="1"/>
    <row r="53715" hidden="1"/>
    <row r="53716" hidden="1"/>
    <row r="53717" hidden="1"/>
    <row r="53718" hidden="1"/>
    <row r="53719" hidden="1"/>
    <row r="53720" hidden="1"/>
    <row r="53721" hidden="1"/>
    <row r="53722" hidden="1"/>
    <row r="53723" hidden="1"/>
    <row r="53724" hidden="1"/>
    <row r="53725" hidden="1"/>
    <row r="53726" hidden="1"/>
    <row r="53727" hidden="1"/>
    <row r="53728" hidden="1"/>
    <row r="53729" hidden="1"/>
    <row r="53730" hidden="1"/>
    <row r="53731" hidden="1"/>
    <row r="53732" hidden="1"/>
    <row r="53733" hidden="1"/>
    <row r="53734" hidden="1"/>
    <row r="53735" hidden="1"/>
    <row r="53736" hidden="1"/>
    <row r="53737" hidden="1"/>
    <row r="53738" hidden="1"/>
    <row r="53739" hidden="1"/>
    <row r="53740" hidden="1"/>
    <row r="53741" hidden="1"/>
    <row r="53742" hidden="1"/>
    <row r="53743" hidden="1"/>
    <row r="53744" hidden="1"/>
    <row r="53745" hidden="1"/>
    <row r="53746" hidden="1"/>
    <row r="53747" hidden="1"/>
    <row r="53748" hidden="1"/>
    <row r="53749" hidden="1"/>
    <row r="53750" hidden="1"/>
    <row r="53751" hidden="1"/>
    <row r="53752" hidden="1"/>
    <row r="53753" hidden="1"/>
    <row r="53754" hidden="1"/>
    <row r="53755" hidden="1"/>
    <row r="53756" hidden="1"/>
    <row r="53757" hidden="1"/>
    <row r="53758" hidden="1"/>
    <row r="53759" hidden="1"/>
    <row r="53760" hidden="1"/>
    <row r="53761" hidden="1"/>
    <row r="53762" hidden="1"/>
    <row r="53763" hidden="1"/>
    <row r="53764" hidden="1"/>
    <row r="53765" hidden="1"/>
    <row r="53766" hidden="1"/>
    <row r="53767" hidden="1"/>
    <row r="53768" hidden="1"/>
    <row r="53769" hidden="1"/>
    <row r="53770" hidden="1"/>
    <row r="53771" hidden="1"/>
    <row r="53772" hidden="1"/>
    <row r="53773" hidden="1"/>
    <row r="53774" hidden="1"/>
    <row r="53775" hidden="1"/>
    <row r="53776" hidden="1"/>
    <row r="53777" hidden="1"/>
    <row r="53778" hidden="1"/>
    <row r="53779" hidden="1"/>
    <row r="53780" hidden="1"/>
    <row r="53781" hidden="1"/>
    <row r="53782" hidden="1"/>
    <row r="53783" hidden="1"/>
    <row r="53784" hidden="1"/>
    <row r="53785" hidden="1"/>
    <row r="53786" hidden="1"/>
    <row r="53787" hidden="1"/>
    <row r="53788" hidden="1"/>
    <row r="53789" hidden="1"/>
    <row r="53790" hidden="1"/>
    <row r="53791" hidden="1"/>
    <row r="53792" hidden="1"/>
    <row r="53793" hidden="1"/>
    <row r="53794" hidden="1"/>
    <row r="53795" hidden="1"/>
    <row r="53796" hidden="1"/>
    <row r="53797" hidden="1"/>
    <row r="53798" hidden="1"/>
    <row r="53799" hidden="1"/>
    <row r="53800" hidden="1"/>
    <row r="53801" hidden="1"/>
    <row r="53802" hidden="1"/>
    <row r="53803" hidden="1"/>
    <row r="53804" hidden="1"/>
    <row r="53805" hidden="1"/>
    <row r="53806" hidden="1"/>
    <row r="53807" hidden="1"/>
    <row r="53808" hidden="1"/>
    <row r="53809" hidden="1"/>
    <row r="53810" hidden="1"/>
    <row r="53811" hidden="1"/>
    <row r="53812" hidden="1"/>
    <row r="53813" hidden="1"/>
    <row r="53814" hidden="1"/>
    <row r="53815" hidden="1"/>
    <row r="53816" hidden="1"/>
    <row r="53817" hidden="1"/>
    <row r="53818" hidden="1"/>
    <row r="53819" hidden="1"/>
    <row r="53820" hidden="1"/>
    <row r="53821" hidden="1"/>
    <row r="53822" hidden="1"/>
    <row r="53823" hidden="1"/>
    <row r="53824" hidden="1"/>
    <row r="53825" hidden="1"/>
    <row r="53826" hidden="1"/>
    <row r="53827" hidden="1"/>
    <row r="53828" hidden="1"/>
    <row r="53829" hidden="1"/>
    <row r="53830" hidden="1"/>
    <row r="53831" hidden="1"/>
    <row r="53832" hidden="1"/>
    <row r="53833" hidden="1"/>
    <row r="53834" hidden="1"/>
    <row r="53835" hidden="1"/>
    <row r="53836" hidden="1"/>
    <row r="53837" hidden="1"/>
    <row r="53838" hidden="1"/>
    <row r="53839" hidden="1"/>
    <row r="53840" hidden="1"/>
    <row r="53841" hidden="1"/>
    <row r="53842" hidden="1"/>
    <row r="53843" hidden="1"/>
    <row r="53844" hidden="1"/>
    <row r="53845" hidden="1"/>
    <row r="53846" hidden="1"/>
    <row r="53847" hidden="1"/>
    <row r="53848" hidden="1"/>
    <row r="53849" hidden="1"/>
    <row r="53850" hidden="1"/>
    <row r="53851" hidden="1"/>
    <row r="53852" hidden="1"/>
    <row r="53853" hidden="1"/>
    <row r="53854" hidden="1"/>
    <row r="53855" hidden="1"/>
    <row r="53856" hidden="1"/>
    <row r="53857" hidden="1"/>
    <row r="53858" hidden="1"/>
    <row r="53859" hidden="1"/>
    <row r="53860" hidden="1"/>
    <row r="53861" hidden="1"/>
    <row r="53862" hidden="1"/>
    <row r="53863" hidden="1"/>
    <row r="53864" hidden="1"/>
    <row r="53865" hidden="1"/>
    <row r="53866" hidden="1"/>
    <row r="53867" hidden="1"/>
    <row r="53868" hidden="1"/>
    <row r="53869" hidden="1"/>
    <row r="53870" hidden="1"/>
    <row r="53871" hidden="1"/>
    <row r="53872" hidden="1"/>
    <row r="53873" hidden="1"/>
    <row r="53874" hidden="1"/>
    <row r="53875" hidden="1"/>
    <row r="53876" hidden="1"/>
    <row r="53877" hidden="1"/>
    <row r="53878" hidden="1"/>
    <row r="53879" hidden="1"/>
    <row r="53880" hidden="1"/>
    <row r="53881" hidden="1"/>
    <row r="53882" hidden="1"/>
    <row r="53883" hidden="1"/>
    <row r="53884" hidden="1"/>
    <row r="53885" hidden="1"/>
    <row r="53886" hidden="1"/>
    <row r="53887" hidden="1"/>
    <row r="53888" hidden="1"/>
    <row r="53889" hidden="1"/>
    <row r="53890" hidden="1"/>
    <row r="53891" hidden="1"/>
    <row r="53892" hidden="1"/>
    <row r="53893" hidden="1"/>
    <row r="53894" hidden="1"/>
    <row r="53895" hidden="1"/>
    <row r="53896" hidden="1"/>
    <row r="53897" hidden="1"/>
    <row r="53898" hidden="1"/>
    <row r="53899" hidden="1"/>
    <row r="53900" hidden="1"/>
    <row r="53901" hidden="1"/>
    <row r="53902" hidden="1"/>
    <row r="53903" hidden="1"/>
    <row r="53904" hidden="1"/>
    <row r="53905" hidden="1"/>
    <row r="53906" hidden="1"/>
    <row r="53907" hidden="1"/>
    <row r="53908" hidden="1"/>
    <row r="53909" hidden="1"/>
    <row r="53910" hidden="1"/>
    <row r="53911" hidden="1"/>
    <row r="53912" hidden="1"/>
    <row r="53913" hidden="1"/>
    <row r="53914" hidden="1"/>
    <row r="53915" hidden="1"/>
    <row r="53916" hidden="1"/>
    <row r="53917" hidden="1"/>
    <row r="53918" hidden="1"/>
    <row r="53919" hidden="1"/>
    <row r="53920" hidden="1"/>
    <row r="53921" hidden="1"/>
    <row r="53922" hidden="1"/>
    <row r="53923" hidden="1"/>
    <row r="53924" hidden="1"/>
    <row r="53925" hidden="1"/>
    <row r="53926" hidden="1"/>
    <row r="53927" hidden="1"/>
    <row r="53928" hidden="1"/>
    <row r="53929" hidden="1"/>
    <row r="53930" hidden="1"/>
    <row r="53931" hidden="1"/>
    <row r="53932" hidden="1"/>
    <row r="53933" hidden="1"/>
    <row r="53934" hidden="1"/>
    <row r="53935" hidden="1"/>
    <row r="53936" hidden="1"/>
    <row r="53937" hidden="1"/>
    <row r="53938" hidden="1"/>
    <row r="53939" hidden="1"/>
    <row r="53940" hidden="1"/>
    <row r="53941" hidden="1"/>
    <row r="53942" hidden="1"/>
    <row r="53943" hidden="1"/>
    <row r="53944" hidden="1"/>
    <row r="53945" hidden="1"/>
    <row r="53946" hidden="1"/>
    <row r="53947" hidden="1"/>
    <row r="53948" hidden="1"/>
    <row r="53949" hidden="1"/>
    <row r="53950" hidden="1"/>
    <row r="53951" hidden="1"/>
    <row r="53952" hidden="1"/>
    <row r="53953" hidden="1"/>
    <row r="53954" hidden="1"/>
    <row r="53955" hidden="1"/>
    <row r="53956" hidden="1"/>
    <row r="53957" hidden="1"/>
    <row r="53958" hidden="1"/>
    <row r="53959" hidden="1"/>
    <row r="53960" hidden="1"/>
    <row r="53961" hidden="1"/>
    <row r="53962" hidden="1"/>
    <row r="53963" hidden="1"/>
    <row r="53964" hidden="1"/>
    <row r="53965" hidden="1"/>
    <row r="53966" hidden="1"/>
    <row r="53967" hidden="1"/>
    <row r="53968" hidden="1"/>
    <row r="53969" hidden="1"/>
    <row r="53970" hidden="1"/>
    <row r="53971" hidden="1"/>
    <row r="53972" hidden="1"/>
    <row r="53973" hidden="1"/>
    <row r="53974" hidden="1"/>
    <row r="53975" hidden="1"/>
    <row r="53976" hidden="1"/>
    <row r="53977" hidden="1"/>
    <row r="53978" hidden="1"/>
    <row r="53979" hidden="1"/>
    <row r="53980" hidden="1"/>
    <row r="53981" hidden="1"/>
    <row r="53982" hidden="1"/>
    <row r="53983" hidden="1"/>
    <row r="53984" hidden="1"/>
    <row r="53985" hidden="1"/>
    <row r="53986" hidden="1"/>
    <row r="53987" hidden="1"/>
    <row r="53988" hidden="1"/>
    <row r="53989" hidden="1"/>
    <row r="53990" hidden="1"/>
    <row r="53991" hidden="1"/>
    <row r="53992" hidden="1"/>
    <row r="53993" hidden="1"/>
    <row r="53994" hidden="1"/>
    <row r="53995" hidden="1"/>
    <row r="53996" hidden="1"/>
    <row r="53997" hidden="1"/>
    <row r="53998" hidden="1"/>
    <row r="53999" hidden="1"/>
    <row r="54000" hidden="1"/>
    <row r="54001" hidden="1"/>
    <row r="54002" hidden="1"/>
    <row r="54003" hidden="1"/>
    <row r="54004" hidden="1"/>
    <row r="54005" hidden="1"/>
    <row r="54006" hidden="1"/>
    <row r="54007" hidden="1"/>
    <row r="54008" hidden="1"/>
    <row r="54009" hidden="1"/>
    <row r="54010" hidden="1"/>
    <row r="54011" hidden="1"/>
    <row r="54012" hidden="1"/>
    <row r="54013" hidden="1"/>
    <row r="54014" hidden="1"/>
    <row r="54015" hidden="1"/>
    <row r="54016" hidden="1"/>
    <row r="54017" hidden="1"/>
    <row r="54018" hidden="1"/>
    <row r="54019" hidden="1"/>
    <row r="54020" hidden="1"/>
    <row r="54021" hidden="1"/>
    <row r="54022" hidden="1"/>
    <row r="54023" hidden="1"/>
    <row r="54024" hidden="1"/>
    <row r="54025" hidden="1"/>
    <row r="54026" hidden="1"/>
    <row r="54027" hidden="1"/>
    <row r="54028" hidden="1"/>
    <row r="54029" hidden="1"/>
    <row r="54030" hidden="1"/>
    <row r="54031" hidden="1"/>
    <row r="54032" hidden="1"/>
    <row r="54033" hidden="1"/>
    <row r="54034" hidden="1"/>
    <row r="54035" hidden="1"/>
    <row r="54036" hidden="1"/>
    <row r="54037" hidden="1"/>
    <row r="54038" hidden="1"/>
    <row r="54039" hidden="1"/>
    <row r="54040" hidden="1"/>
    <row r="54041" hidden="1"/>
    <row r="54042" hidden="1"/>
    <row r="54043" hidden="1"/>
    <row r="54044" hidden="1"/>
    <row r="54045" hidden="1"/>
    <row r="54046" hidden="1"/>
    <row r="54047" hidden="1"/>
    <row r="54048" hidden="1"/>
    <row r="54049" hidden="1"/>
    <row r="54050" hidden="1"/>
    <row r="54051" hidden="1"/>
    <row r="54052" hidden="1"/>
    <row r="54053" hidden="1"/>
    <row r="54054" hidden="1"/>
    <row r="54055" hidden="1"/>
    <row r="54056" hidden="1"/>
    <row r="54057" hidden="1"/>
    <row r="54058" hidden="1"/>
    <row r="54059" hidden="1"/>
    <row r="54060" hidden="1"/>
    <row r="54061" hidden="1"/>
    <row r="54062" hidden="1"/>
    <row r="54063" hidden="1"/>
    <row r="54064" hidden="1"/>
    <row r="54065" hidden="1"/>
    <row r="54066" hidden="1"/>
    <row r="54067" hidden="1"/>
    <row r="54068" hidden="1"/>
    <row r="54069" hidden="1"/>
    <row r="54070" hidden="1"/>
    <row r="54071" hidden="1"/>
    <row r="54072" hidden="1"/>
    <row r="54073" hidden="1"/>
    <row r="54074" hidden="1"/>
    <row r="54075" hidden="1"/>
    <row r="54076" hidden="1"/>
    <row r="54077" hidden="1"/>
    <row r="54078" hidden="1"/>
    <row r="54079" hidden="1"/>
    <row r="54080" hidden="1"/>
    <row r="54081" hidden="1"/>
    <row r="54082" hidden="1"/>
    <row r="54083" hidden="1"/>
    <row r="54084" hidden="1"/>
    <row r="54085" hidden="1"/>
    <row r="54086" hidden="1"/>
    <row r="54087" hidden="1"/>
    <row r="54088" hidden="1"/>
    <row r="54089" hidden="1"/>
    <row r="54090" hidden="1"/>
    <row r="54091" hidden="1"/>
    <row r="54092" hidden="1"/>
    <row r="54093" hidden="1"/>
    <row r="54094" hidden="1"/>
    <row r="54095" hidden="1"/>
    <row r="54096" hidden="1"/>
    <row r="54097" hidden="1"/>
    <row r="54098" hidden="1"/>
    <row r="54099" hidden="1"/>
    <row r="54100" hidden="1"/>
    <row r="54101" hidden="1"/>
    <row r="54102" hidden="1"/>
    <row r="54103" hidden="1"/>
    <row r="54104" hidden="1"/>
    <row r="54105" hidden="1"/>
    <row r="54106" hidden="1"/>
    <row r="54107" hidden="1"/>
    <row r="54108" hidden="1"/>
    <row r="54109" hidden="1"/>
    <row r="54110" hidden="1"/>
    <row r="54111" hidden="1"/>
    <row r="54112" hidden="1"/>
    <row r="54113" hidden="1"/>
    <row r="54114" hidden="1"/>
    <row r="54115" hidden="1"/>
    <row r="54116" hidden="1"/>
    <row r="54117" hidden="1"/>
    <row r="54118" hidden="1"/>
    <row r="54119" hidden="1"/>
    <row r="54120" hidden="1"/>
    <row r="54121" hidden="1"/>
    <row r="54122" hidden="1"/>
    <row r="54123" hidden="1"/>
    <row r="54124" hidden="1"/>
    <row r="54125" hidden="1"/>
    <row r="54126" hidden="1"/>
    <row r="54127" hidden="1"/>
    <row r="54128" hidden="1"/>
    <row r="54129" hidden="1"/>
    <row r="54130" hidden="1"/>
    <row r="54131" hidden="1"/>
    <row r="54132" hidden="1"/>
    <row r="54133" hidden="1"/>
    <row r="54134" hidden="1"/>
    <row r="54135" hidden="1"/>
    <row r="54136" hidden="1"/>
    <row r="54137" hidden="1"/>
    <row r="54138" hidden="1"/>
    <row r="54139" hidden="1"/>
    <row r="54140" hidden="1"/>
    <row r="54141" hidden="1"/>
    <row r="54142" hidden="1"/>
    <row r="54143" hidden="1"/>
    <row r="54144" hidden="1"/>
    <row r="54145" hidden="1"/>
    <row r="54146" hidden="1"/>
    <row r="54147" hidden="1"/>
    <row r="54148" hidden="1"/>
    <row r="54149" hidden="1"/>
    <row r="54150" hidden="1"/>
    <row r="54151" hidden="1"/>
    <row r="54152" hidden="1"/>
    <row r="54153" hidden="1"/>
    <row r="54154" hidden="1"/>
    <row r="54155" hidden="1"/>
    <row r="54156" hidden="1"/>
    <row r="54157" hidden="1"/>
    <row r="54158" hidden="1"/>
    <row r="54159" hidden="1"/>
    <row r="54160" hidden="1"/>
    <row r="54161" hidden="1"/>
    <row r="54162" hidden="1"/>
    <row r="54163" hidden="1"/>
    <row r="54164" hidden="1"/>
    <row r="54165" hidden="1"/>
    <row r="54166" hidden="1"/>
    <row r="54167" hidden="1"/>
    <row r="54168" hidden="1"/>
    <row r="54169" hidden="1"/>
    <row r="54170" hidden="1"/>
    <row r="54171" hidden="1"/>
    <row r="54172" hidden="1"/>
    <row r="54173" hidden="1"/>
    <row r="54174" hidden="1"/>
    <row r="54175" hidden="1"/>
    <row r="54176" hidden="1"/>
    <row r="54177" hidden="1"/>
    <row r="54178" hidden="1"/>
    <row r="54179" hidden="1"/>
    <row r="54180" hidden="1"/>
    <row r="54181" hidden="1"/>
    <row r="54182" hidden="1"/>
    <row r="54183" hidden="1"/>
    <row r="54184" hidden="1"/>
    <row r="54185" hidden="1"/>
    <row r="54186" hidden="1"/>
    <row r="54187" hidden="1"/>
    <row r="54188" hidden="1"/>
    <row r="54189" hidden="1"/>
    <row r="54190" hidden="1"/>
    <row r="54191" hidden="1"/>
    <row r="54192" hidden="1"/>
    <row r="54193" hidden="1"/>
    <row r="54194" hidden="1"/>
    <row r="54195" hidden="1"/>
    <row r="54196" hidden="1"/>
    <row r="54197" hidden="1"/>
    <row r="54198" hidden="1"/>
    <row r="54199" hidden="1"/>
    <row r="54200" hidden="1"/>
    <row r="54201" hidden="1"/>
    <row r="54202" hidden="1"/>
    <row r="54203" hidden="1"/>
    <row r="54204" hidden="1"/>
    <row r="54205" hidden="1"/>
    <row r="54206" hidden="1"/>
    <row r="54207" hidden="1"/>
    <row r="54208" hidden="1"/>
    <row r="54209" hidden="1"/>
    <row r="54210" hidden="1"/>
    <row r="54211" hidden="1"/>
    <row r="54212" hidden="1"/>
    <row r="54213" hidden="1"/>
    <row r="54214" hidden="1"/>
    <row r="54215" hidden="1"/>
    <row r="54216" hidden="1"/>
    <row r="54217" hidden="1"/>
    <row r="54218" hidden="1"/>
    <row r="54219" hidden="1"/>
    <row r="54220" hidden="1"/>
    <row r="54221" hidden="1"/>
    <row r="54222" hidden="1"/>
    <row r="54223" hidden="1"/>
    <row r="54224" hidden="1"/>
    <row r="54225" hidden="1"/>
    <row r="54226" hidden="1"/>
    <row r="54227" hidden="1"/>
    <row r="54228" hidden="1"/>
    <row r="54229" hidden="1"/>
    <row r="54230" hidden="1"/>
    <row r="54231" hidden="1"/>
    <row r="54232" hidden="1"/>
    <row r="54233" hidden="1"/>
    <row r="54234" hidden="1"/>
    <row r="54235" hidden="1"/>
    <row r="54236" hidden="1"/>
    <row r="54237" hidden="1"/>
    <row r="54238" hidden="1"/>
    <row r="54239" hidden="1"/>
    <row r="54240" hidden="1"/>
    <row r="54241" hidden="1"/>
    <row r="54242" hidden="1"/>
    <row r="54243" hidden="1"/>
    <row r="54244" hidden="1"/>
    <row r="54245" hidden="1"/>
    <row r="54246" hidden="1"/>
    <row r="54247" hidden="1"/>
    <row r="54248" hidden="1"/>
    <row r="54249" hidden="1"/>
    <row r="54250" hidden="1"/>
    <row r="54251" hidden="1"/>
    <row r="54252" hidden="1"/>
    <row r="54253" hidden="1"/>
    <row r="54254" hidden="1"/>
    <row r="54255" hidden="1"/>
    <row r="54256" hidden="1"/>
    <row r="54257" hidden="1"/>
    <row r="54258" hidden="1"/>
    <row r="54259" hidden="1"/>
    <row r="54260" hidden="1"/>
    <row r="54261" hidden="1"/>
    <row r="54262" hidden="1"/>
    <row r="54263" hidden="1"/>
    <row r="54264" hidden="1"/>
    <row r="54265" hidden="1"/>
    <row r="54266" hidden="1"/>
    <row r="54267" hidden="1"/>
    <row r="54268" hidden="1"/>
    <row r="54269" hidden="1"/>
    <row r="54270" hidden="1"/>
    <row r="54271" hidden="1"/>
    <row r="54272" hidden="1"/>
    <row r="54273" hidden="1"/>
    <row r="54274" hidden="1"/>
    <row r="54275" hidden="1"/>
    <row r="54276" hidden="1"/>
    <row r="54277" hidden="1"/>
    <row r="54278" hidden="1"/>
    <row r="54279" hidden="1"/>
    <row r="54280" hidden="1"/>
    <row r="54281" hidden="1"/>
    <row r="54282" hidden="1"/>
    <row r="54283" hidden="1"/>
    <row r="54284" hidden="1"/>
    <row r="54285" hidden="1"/>
    <row r="54286" hidden="1"/>
    <row r="54287" hidden="1"/>
    <row r="54288" hidden="1"/>
    <row r="54289" hidden="1"/>
    <row r="54290" hidden="1"/>
    <row r="54291" hidden="1"/>
    <row r="54292" hidden="1"/>
    <row r="54293" hidden="1"/>
    <row r="54294" hidden="1"/>
    <row r="54295" hidden="1"/>
    <row r="54296" hidden="1"/>
    <row r="54297" hidden="1"/>
    <row r="54298" hidden="1"/>
    <row r="54299" hidden="1"/>
    <row r="54300" hidden="1"/>
    <row r="54301" hidden="1"/>
    <row r="54302" hidden="1"/>
    <row r="54303" hidden="1"/>
    <row r="54304" hidden="1"/>
    <row r="54305" hidden="1"/>
    <row r="54306" hidden="1"/>
    <row r="54307" hidden="1"/>
    <row r="54308" hidden="1"/>
    <row r="54309" hidden="1"/>
    <row r="54310" hidden="1"/>
    <row r="54311" hidden="1"/>
    <row r="54312" hidden="1"/>
    <row r="54313" hidden="1"/>
    <row r="54314" hidden="1"/>
    <row r="54315" hidden="1"/>
    <row r="54316" hidden="1"/>
    <row r="54317" hidden="1"/>
    <row r="54318" hidden="1"/>
    <row r="54319" hidden="1"/>
    <row r="54320" hidden="1"/>
    <row r="54321" hidden="1"/>
    <row r="54322" hidden="1"/>
    <row r="54323" hidden="1"/>
    <row r="54324" hidden="1"/>
    <row r="54325" hidden="1"/>
    <row r="54326" hidden="1"/>
    <row r="54327" hidden="1"/>
    <row r="54328" hidden="1"/>
    <row r="54329" hidden="1"/>
    <row r="54330" hidden="1"/>
    <row r="54331" hidden="1"/>
    <row r="54332" hidden="1"/>
    <row r="54333" hidden="1"/>
    <row r="54334" hidden="1"/>
    <row r="54335" hidden="1"/>
    <row r="54336" hidden="1"/>
    <row r="54337" hidden="1"/>
    <row r="54338" hidden="1"/>
    <row r="54339" hidden="1"/>
    <row r="54340" hidden="1"/>
    <row r="54341" hidden="1"/>
    <row r="54342" hidden="1"/>
    <row r="54343" hidden="1"/>
    <row r="54344" hidden="1"/>
    <row r="54345" hidden="1"/>
    <row r="54346" hidden="1"/>
    <row r="54347" hidden="1"/>
    <row r="54348" hidden="1"/>
    <row r="54349" hidden="1"/>
    <row r="54350" hidden="1"/>
    <row r="54351" hidden="1"/>
    <row r="54352" hidden="1"/>
    <row r="54353" hidden="1"/>
    <row r="54354" hidden="1"/>
    <row r="54355" hidden="1"/>
    <row r="54356" hidden="1"/>
    <row r="54357" hidden="1"/>
    <row r="54358" hidden="1"/>
    <row r="54359" hidden="1"/>
    <row r="54360" hidden="1"/>
    <row r="54361" hidden="1"/>
    <row r="54362" hidden="1"/>
    <row r="54363" hidden="1"/>
    <row r="54364" hidden="1"/>
    <row r="54365" hidden="1"/>
    <row r="54366" hidden="1"/>
    <row r="54367" hidden="1"/>
    <row r="54368" hidden="1"/>
    <row r="54369" hidden="1"/>
    <row r="54370" hidden="1"/>
    <row r="54371" hidden="1"/>
    <row r="54372" hidden="1"/>
    <row r="54373" hidden="1"/>
    <row r="54374" hidden="1"/>
    <row r="54375" hidden="1"/>
    <row r="54376" hidden="1"/>
    <row r="54377" hidden="1"/>
    <row r="54378" hidden="1"/>
    <row r="54379" hidden="1"/>
    <row r="54380" hidden="1"/>
    <row r="54381" hidden="1"/>
    <row r="54382" hidden="1"/>
    <row r="54383" hidden="1"/>
    <row r="54384" hidden="1"/>
    <row r="54385" hidden="1"/>
    <row r="54386" hidden="1"/>
    <row r="54387" hidden="1"/>
    <row r="54388" hidden="1"/>
    <row r="54389" hidden="1"/>
    <row r="54390" hidden="1"/>
    <row r="54391" hidden="1"/>
    <row r="54392" hidden="1"/>
    <row r="54393" hidden="1"/>
    <row r="54394" hidden="1"/>
    <row r="54395" hidden="1"/>
    <row r="54396" hidden="1"/>
    <row r="54397" hidden="1"/>
    <row r="54398" hidden="1"/>
    <row r="54399" hidden="1"/>
    <row r="54400" hidden="1"/>
    <row r="54401" hidden="1"/>
    <row r="54402" hidden="1"/>
    <row r="54403" hidden="1"/>
    <row r="54404" hidden="1"/>
    <row r="54405" hidden="1"/>
    <row r="54406" hidden="1"/>
    <row r="54407" hidden="1"/>
    <row r="54408" hidden="1"/>
    <row r="54409" hidden="1"/>
    <row r="54410" hidden="1"/>
    <row r="54411" hidden="1"/>
    <row r="54412" hidden="1"/>
    <row r="54413" hidden="1"/>
    <row r="54414" hidden="1"/>
    <row r="54415" hidden="1"/>
    <row r="54416" hidden="1"/>
    <row r="54417" hidden="1"/>
    <row r="54418" hidden="1"/>
    <row r="54419" hidden="1"/>
    <row r="54420" hidden="1"/>
    <row r="54421" hidden="1"/>
    <row r="54422" hidden="1"/>
    <row r="54423" hidden="1"/>
    <row r="54424" hidden="1"/>
    <row r="54425" hidden="1"/>
    <row r="54426" hidden="1"/>
    <row r="54427" hidden="1"/>
    <row r="54428" hidden="1"/>
    <row r="54429" hidden="1"/>
    <row r="54430" hidden="1"/>
    <row r="54431" hidden="1"/>
    <row r="54432" hidden="1"/>
    <row r="54433" hidden="1"/>
    <row r="54434" hidden="1"/>
    <row r="54435" hidden="1"/>
    <row r="54436" hidden="1"/>
    <row r="54437" hidden="1"/>
    <row r="54438" hidden="1"/>
    <row r="54439" hidden="1"/>
    <row r="54440" hidden="1"/>
    <row r="54441" hidden="1"/>
    <row r="54442" hidden="1"/>
    <row r="54443" hidden="1"/>
    <row r="54444" hidden="1"/>
    <row r="54445" hidden="1"/>
    <row r="54446" hidden="1"/>
    <row r="54447" hidden="1"/>
    <row r="54448" hidden="1"/>
    <row r="54449" hidden="1"/>
    <row r="54450" hidden="1"/>
    <row r="54451" hidden="1"/>
    <row r="54452" hidden="1"/>
    <row r="54453" hidden="1"/>
    <row r="54454" hidden="1"/>
    <row r="54455" hidden="1"/>
    <row r="54456" hidden="1"/>
    <row r="54457" hidden="1"/>
    <row r="54458" hidden="1"/>
    <row r="54459" hidden="1"/>
    <row r="54460" hidden="1"/>
    <row r="54461" hidden="1"/>
    <row r="54462" hidden="1"/>
    <row r="54463" hidden="1"/>
    <row r="54464" hidden="1"/>
    <row r="54465" hidden="1"/>
    <row r="54466" hidden="1"/>
    <row r="54467" hidden="1"/>
    <row r="54468" hidden="1"/>
    <row r="54469" hidden="1"/>
    <row r="54470" hidden="1"/>
    <row r="54471" hidden="1"/>
    <row r="54472" hidden="1"/>
    <row r="54473" hidden="1"/>
    <row r="54474" hidden="1"/>
    <row r="54475" hidden="1"/>
    <row r="54476" hidden="1"/>
    <row r="54477" hidden="1"/>
    <row r="54478" hidden="1"/>
    <row r="54479" hidden="1"/>
    <row r="54480" hidden="1"/>
    <row r="54481" hidden="1"/>
    <row r="54482" hidden="1"/>
    <row r="54483" hidden="1"/>
    <row r="54484" hidden="1"/>
    <row r="54485" hidden="1"/>
    <row r="54486" hidden="1"/>
    <row r="54487" hidden="1"/>
    <row r="54488" hidden="1"/>
    <row r="54489" hidden="1"/>
    <row r="54490" hidden="1"/>
    <row r="54491" hidden="1"/>
    <row r="54492" hidden="1"/>
    <row r="54493" hidden="1"/>
    <row r="54494" hidden="1"/>
    <row r="54495" hidden="1"/>
    <row r="54496" hidden="1"/>
    <row r="54497" hidden="1"/>
    <row r="54498" hidden="1"/>
    <row r="54499" hidden="1"/>
    <row r="54500" hidden="1"/>
    <row r="54501" hidden="1"/>
    <row r="54502" hidden="1"/>
    <row r="54503" hidden="1"/>
    <row r="54504" hidden="1"/>
    <row r="54505" hidden="1"/>
    <row r="54506" hidden="1"/>
    <row r="54507" hidden="1"/>
    <row r="54508" hidden="1"/>
    <row r="54509" hidden="1"/>
    <row r="54510" hidden="1"/>
    <row r="54511" hidden="1"/>
    <row r="54512" hidden="1"/>
    <row r="54513" hidden="1"/>
    <row r="54514" hidden="1"/>
    <row r="54515" hidden="1"/>
    <row r="54516" hidden="1"/>
    <row r="54517" hidden="1"/>
    <row r="54518" hidden="1"/>
    <row r="54519" hidden="1"/>
    <row r="54520" hidden="1"/>
    <row r="54521" hidden="1"/>
    <row r="54522" hidden="1"/>
    <row r="54523" hidden="1"/>
    <row r="54524" hidden="1"/>
    <row r="54525" hidden="1"/>
    <row r="54526" hidden="1"/>
    <row r="54527" hidden="1"/>
    <row r="54528" hidden="1"/>
    <row r="54529" hidden="1"/>
    <row r="54530" hidden="1"/>
    <row r="54531" hidden="1"/>
    <row r="54532" hidden="1"/>
    <row r="54533" hidden="1"/>
    <row r="54534" hidden="1"/>
    <row r="54535" hidden="1"/>
    <row r="54536" hidden="1"/>
    <row r="54537" hidden="1"/>
    <row r="54538" hidden="1"/>
    <row r="54539" hidden="1"/>
    <row r="54540" hidden="1"/>
    <row r="54541" hidden="1"/>
    <row r="54542" hidden="1"/>
    <row r="54543" hidden="1"/>
    <row r="54544" hidden="1"/>
    <row r="54545" hidden="1"/>
    <row r="54546" hidden="1"/>
    <row r="54547" hidden="1"/>
    <row r="54548" hidden="1"/>
    <row r="54549" hidden="1"/>
    <row r="54550" hidden="1"/>
    <row r="54551" hidden="1"/>
    <row r="54552" hidden="1"/>
    <row r="54553" hidden="1"/>
    <row r="54554" hidden="1"/>
    <row r="54555" hidden="1"/>
    <row r="54556" hidden="1"/>
    <row r="54557" hidden="1"/>
    <row r="54558" hidden="1"/>
    <row r="54559" hidden="1"/>
    <row r="54560" hidden="1"/>
    <row r="54561" hidden="1"/>
    <row r="54562" hidden="1"/>
    <row r="54563" hidden="1"/>
    <row r="54564" hidden="1"/>
    <row r="54565" hidden="1"/>
    <row r="54566" hidden="1"/>
    <row r="54567" hidden="1"/>
    <row r="54568" hidden="1"/>
    <row r="54569" hidden="1"/>
    <row r="54570" hidden="1"/>
    <row r="54571" hidden="1"/>
    <row r="54572" hidden="1"/>
    <row r="54573" hidden="1"/>
    <row r="54574" hidden="1"/>
    <row r="54575" hidden="1"/>
    <row r="54576" hidden="1"/>
    <row r="54577" hidden="1"/>
    <row r="54578" hidden="1"/>
    <row r="54579" hidden="1"/>
    <row r="54580" hidden="1"/>
    <row r="54581" hidden="1"/>
    <row r="54582" hidden="1"/>
    <row r="54583" hidden="1"/>
    <row r="54584" hidden="1"/>
    <row r="54585" hidden="1"/>
    <row r="54586" hidden="1"/>
    <row r="54587" hidden="1"/>
    <row r="54588" hidden="1"/>
    <row r="54589" hidden="1"/>
    <row r="54590" hidden="1"/>
    <row r="54591" hidden="1"/>
    <row r="54592" hidden="1"/>
    <row r="54593" hidden="1"/>
    <row r="54594" hidden="1"/>
    <row r="54595" hidden="1"/>
    <row r="54596" hidden="1"/>
    <row r="54597" hidden="1"/>
    <row r="54598" hidden="1"/>
    <row r="54599" hidden="1"/>
    <row r="54600" hidden="1"/>
    <row r="54601" hidden="1"/>
    <row r="54602" hidden="1"/>
    <row r="54603" hidden="1"/>
    <row r="54604" hidden="1"/>
    <row r="54605" hidden="1"/>
    <row r="54606" hidden="1"/>
    <row r="54607" hidden="1"/>
    <row r="54608" hidden="1"/>
    <row r="54609" hidden="1"/>
    <row r="54610" hidden="1"/>
    <row r="54611" hidden="1"/>
    <row r="54612" hidden="1"/>
    <row r="54613" hidden="1"/>
    <row r="54614" hidden="1"/>
    <row r="54615" hidden="1"/>
    <row r="54616" hidden="1"/>
    <row r="54617" hidden="1"/>
    <row r="54618" hidden="1"/>
    <row r="54619" hidden="1"/>
    <row r="54620" hidden="1"/>
    <row r="54621" hidden="1"/>
    <row r="54622" hidden="1"/>
    <row r="54623" hidden="1"/>
    <row r="54624" hidden="1"/>
    <row r="54625" hidden="1"/>
    <row r="54626" hidden="1"/>
    <row r="54627" hidden="1"/>
    <row r="54628" hidden="1"/>
    <row r="54629" hidden="1"/>
    <row r="54630" hidden="1"/>
    <row r="54631" hidden="1"/>
    <row r="54632" hidden="1"/>
    <row r="54633" hidden="1"/>
    <row r="54634" hidden="1"/>
    <row r="54635" hidden="1"/>
    <row r="54636" hidden="1"/>
    <row r="54637" hidden="1"/>
    <row r="54638" hidden="1"/>
    <row r="54639" hidden="1"/>
    <row r="54640" hidden="1"/>
    <row r="54641" hidden="1"/>
    <row r="54642" hidden="1"/>
    <row r="54643" hidden="1"/>
    <row r="54644" hidden="1"/>
    <row r="54645" hidden="1"/>
    <row r="54646" hidden="1"/>
    <row r="54647" hidden="1"/>
    <row r="54648" hidden="1"/>
    <row r="54649" hidden="1"/>
    <row r="54650" hidden="1"/>
    <row r="54651" hidden="1"/>
    <row r="54652" hidden="1"/>
    <row r="54653" hidden="1"/>
    <row r="54654" hidden="1"/>
    <row r="54655" hidden="1"/>
    <row r="54656" hidden="1"/>
    <row r="54657" hidden="1"/>
    <row r="54658" hidden="1"/>
    <row r="54659" hidden="1"/>
    <row r="54660" hidden="1"/>
    <row r="54661" hidden="1"/>
    <row r="54662" hidden="1"/>
    <row r="54663" hidden="1"/>
    <row r="54664" hidden="1"/>
    <row r="54665" hidden="1"/>
    <row r="54666" hidden="1"/>
    <row r="54667" hidden="1"/>
    <row r="54668" hidden="1"/>
    <row r="54669" hidden="1"/>
    <row r="54670" hidden="1"/>
    <row r="54671" hidden="1"/>
    <row r="54672" hidden="1"/>
    <row r="54673" hidden="1"/>
    <row r="54674" hidden="1"/>
    <row r="54675" hidden="1"/>
    <row r="54676" hidden="1"/>
    <row r="54677" hidden="1"/>
    <row r="54678" hidden="1"/>
    <row r="54679" hidden="1"/>
    <row r="54680" hidden="1"/>
    <row r="54681" hidden="1"/>
    <row r="54682" hidden="1"/>
    <row r="54683" hidden="1"/>
    <row r="54684" hidden="1"/>
    <row r="54685" hidden="1"/>
    <row r="54686" hidden="1"/>
    <row r="54687" hidden="1"/>
    <row r="54688" hidden="1"/>
    <row r="54689" hidden="1"/>
    <row r="54690" hidden="1"/>
    <row r="54691" hidden="1"/>
    <row r="54692" hidden="1"/>
    <row r="54693" hidden="1"/>
    <row r="54694" hidden="1"/>
    <row r="54695" hidden="1"/>
    <row r="54696" hidden="1"/>
    <row r="54697" hidden="1"/>
    <row r="54698" hidden="1"/>
    <row r="54699" hidden="1"/>
    <row r="54700" hidden="1"/>
    <row r="54701" hidden="1"/>
    <row r="54702" hidden="1"/>
    <row r="54703" hidden="1"/>
    <row r="54704" hidden="1"/>
    <row r="54705" hidden="1"/>
    <row r="54706" hidden="1"/>
    <row r="54707" hidden="1"/>
    <row r="54708" hidden="1"/>
    <row r="54709" hidden="1"/>
    <row r="54710" hidden="1"/>
    <row r="54711" hidden="1"/>
    <row r="54712" hidden="1"/>
    <row r="54713" hidden="1"/>
    <row r="54714" hidden="1"/>
    <row r="54715" hidden="1"/>
    <row r="54716" hidden="1"/>
    <row r="54717" hidden="1"/>
    <row r="54718" hidden="1"/>
    <row r="54719" hidden="1"/>
    <row r="54720" hidden="1"/>
    <row r="54721" hidden="1"/>
    <row r="54722" hidden="1"/>
    <row r="54723" hidden="1"/>
    <row r="54724" hidden="1"/>
    <row r="54725" hidden="1"/>
    <row r="54726" hidden="1"/>
    <row r="54727" hidden="1"/>
    <row r="54728" hidden="1"/>
    <row r="54729" hidden="1"/>
    <row r="54730" hidden="1"/>
    <row r="54731" hidden="1"/>
    <row r="54732" hidden="1"/>
    <row r="54733" hidden="1"/>
    <row r="54734" hidden="1"/>
    <row r="54735" hidden="1"/>
    <row r="54736" hidden="1"/>
    <row r="54737" hidden="1"/>
    <row r="54738" hidden="1"/>
    <row r="54739" hidden="1"/>
    <row r="54740" hidden="1"/>
    <row r="54741" hidden="1"/>
    <row r="54742" hidden="1"/>
    <row r="54743" hidden="1"/>
    <row r="54744" hidden="1"/>
    <row r="54745" hidden="1"/>
    <row r="54746" hidden="1"/>
    <row r="54747" hidden="1"/>
    <row r="54748" hidden="1"/>
    <row r="54749" hidden="1"/>
    <row r="54750" hidden="1"/>
    <row r="54751" hidden="1"/>
    <row r="54752" hidden="1"/>
    <row r="54753" hidden="1"/>
    <row r="54754" hidden="1"/>
    <row r="54755" hidden="1"/>
    <row r="54756" hidden="1"/>
    <row r="54757" hidden="1"/>
    <row r="54758" hidden="1"/>
    <row r="54759" hidden="1"/>
    <row r="54760" hidden="1"/>
    <row r="54761" hidden="1"/>
    <row r="54762" hidden="1"/>
    <row r="54763" hidden="1"/>
    <row r="54764" hidden="1"/>
    <row r="54765" hidden="1"/>
    <row r="54766" hidden="1"/>
    <row r="54767" hidden="1"/>
    <row r="54768" hidden="1"/>
    <row r="54769" hidden="1"/>
    <row r="54770" hidden="1"/>
    <row r="54771" hidden="1"/>
    <row r="54772" hidden="1"/>
    <row r="54773" hidden="1"/>
    <row r="54774" hidden="1"/>
    <row r="54775" hidden="1"/>
    <row r="54776" hidden="1"/>
    <row r="54777" hidden="1"/>
    <row r="54778" hidden="1"/>
    <row r="54779" hidden="1"/>
    <row r="54780" hidden="1"/>
    <row r="54781" hidden="1"/>
    <row r="54782" hidden="1"/>
    <row r="54783" hidden="1"/>
    <row r="54784" hidden="1"/>
    <row r="54785" hidden="1"/>
    <row r="54786" hidden="1"/>
    <row r="54787" hidden="1"/>
    <row r="54788" hidden="1"/>
    <row r="54789" hidden="1"/>
    <row r="54790" hidden="1"/>
    <row r="54791" hidden="1"/>
    <row r="54792" hidden="1"/>
    <row r="54793" hidden="1"/>
    <row r="54794" hidden="1"/>
    <row r="54795" hidden="1"/>
    <row r="54796" hidden="1"/>
    <row r="54797" hidden="1"/>
    <row r="54798" hidden="1"/>
    <row r="54799" hidden="1"/>
    <row r="54800" hidden="1"/>
    <row r="54801" hidden="1"/>
    <row r="54802" hidden="1"/>
    <row r="54803" hidden="1"/>
    <row r="54804" hidden="1"/>
    <row r="54805" hidden="1"/>
    <row r="54806" hidden="1"/>
    <row r="54807" hidden="1"/>
    <row r="54808" hidden="1"/>
    <row r="54809" hidden="1"/>
    <row r="54810" hidden="1"/>
    <row r="54811" hidden="1"/>
    <row r="54812" hidden="1"/>
    <row r="54813" hidden="1"/>
    <row r="54814" hidden="1"/>
    <row r="54815" hidden="1"/>
    <row r="54816" hidden="1"/>
    <row r="54817" hidden="1"/>
    <row r="54818" hidden="1"/>
    <row r="54819" hidden="1"/>
    <row r="54820" hidden="1"/>
    <row r="54821" hidden="1"/>
    <row r="54822" hidden="1"/>
    <row r="54823" hidden="1"/>
    <row r="54824" hidden="1"/>
    <row r="54825" hidden="1"/>
    <row r="54826" hidden="1"/>
    <row r="54827" hidden="1"/>
    <row r="54828" hidden="1"/>
    <row r="54829" hidden="1"/>
    <row r="54830" hidden="1"/>
    <row r="54831" hidden="1"/>
    <row r="54832" hidden="1"/>
    <row r="54833" hidden="1"/>
    <row r="54834" hidden="1"/>
    <row r="54835" hidden="1"/>
    <row r="54836" hidden="1"/>
    <row r="54837" hidden="1"/>
    <row r="54838" hidden="1"/>
    <row r="54839" hidden="1"/>
    <row r="54840" hidden="1"/>
    <row r="54841" hidden="1"/>
    <row r="54842" hidden="1"/>
    <row r="54843" hidden="1"/>
    <row r="54844" hidden="1"/>
    <row r="54845" hidden="1"/>
    <row r="54846" hidden="1"/>
    <row r="54847" hidden="1"/>
    <row r="54848" hidden="1"/>
    <row r="54849" hidden="1"/>
    <row r="54850" hidden="1"/>
    <row r="54851" hidden="1"/>
    <row r="54852" hidden="1"/>
    <row r="54853" hidden="1"/>
    <row r="54854" hidden="1"/>
    <row r="54855" hidden="1"/>
    <row r="54856" hidden="1"/>
    <row r="54857" hidden="1"/>
    <row r="54858" hidden="1"/>
    <row r="54859" hidden="1"/>
    <row r="54860" hidden="1"/>
    <row r="54861" hidden="1"/>
    <row r="54862" hidden="1"/>
    <row r="54863" hidden="1"/>
    <row r="54864" hidden="1"/>
    <row r="54865" hidden="1"/>
    <row r="54866" hidden="1"/>
    <row r="54867" hidden="1"/>
    <row r="54868" hidden="1"/>
    <row r="54869" hidden="1"/>
    <row r="54870" hidden="1"/>
    <row r="54871" hidden="1"/>
    <row r="54872" hidden="1"/>
    <row r="54873" hidden="1"/>
    <row r="54874" hidden="1"/>
    <row r="54875" hidden="1"/>
    <row r="54876" hidden="1"/>
    <row r="54877" hidden="1"/>
    <row r="54878" hidden="1"/>
    <row r="54879" hidden="1"/>
    <row r="54880" hidden="1"/>
    <row r="54881" hidden="1"/>
    <row r="54882" hidden="1"/>
    <row r="54883" hidden="1"/>
    <row r="54884" hidden="1"/>
    <row r="54885" hidden="1"/>
    <row r="54886" hidden="1"/>
    <row r="54887" hidden="1"/>
    <row r="54888" hidden="1"/>
    <row r="54889" hidden="1"/>
    <row r="54890" hidden="1"/>
    <row r="54891" hidden="1"/>
    <row r="54892" hidden="1"/>
    <row r="54893" hidden="1"/>
    <row r="54894" hidden="1"/>
    <row r="54895" hidden="1"/>
    <row r="54896" hidden="1"/>
    <row r="54897" hidden="1"/>
    <row r="54898" hidden="1"/>
    <row r="54899" hidden="1"/>
    <row r="54900" hidden="1"/>
    <row r="54901" hidden="1"/>
    <row r="54902" hidden="1"/>
    <row r="54903" hidden="1"/>
    <row r="54904" hidden="1"/>
    <row r="54905" hidden="1"/>
    <row r="54906" hidden="1"/>
    <row r="54907" hidden="1"/>
    <row r="54908" hidden="1"/>
    <row r="54909" hidden="1"/>
    <row r="54910" hidden="1"/>
    <row r="54911" hidden="1"/>
    <row r="54912" hidden="1"/>
    <row r="54913" hidden="1"/>
    <row r="54914" hidden="1"/>
    <row r="54915" hidden="1"/>
    <row r="54916" hidden="1"/>
    <row r="54917" hidden="1"/>
    <row r="54918" hidden="1"/>
    <row r="54919" hidden="1"/>
    <row r="54920" hidden="1"/>
    <row r="54921" hidden="1"/>
    <row r="54922" hidden="1"/>
    <row r="54923" hidden="1"/>
    <row r="54924" hidden="1"/>
    <row r="54925" hidden="1"/>
    <row r="54926" hidden="1"/>
    <row r="54927" hidden="1"/>
    <row r="54928" hidden="1"/>
    <row r="54929" hidden="1"/>
    <row r="54930" hidden="1"/>
    <row r="54931" hidden="1"/>
    <row r="54932" hidden="1"/>
    <row r="54933" hidden="1"/>
    <row r="54934" hidden="1"/>
    <row r="54935" hidden="1"/>
    <row r="54936" hidden="1"/>
    <row r="54937" hidden="1"/>
    <row r="54938" hidden="1"/>
    <row r="54939" hidden="1"/>
    <row r="54940" hidden="1"/>
    <row r="54941" hidden="1"/>
    <row r="54942" hidden="1"/>
    <row r="54943" hidden="1"/>
    <row r="54944" hidden="1"/>
    <row r="54945" hidden="1"/>
    <row r="54946" hidden="1"/>
    <row r="54947" hidden="1"/>
    <row r="54948" hidden="1"/>
    <row r="54949" hidden="1"/>
    <row r="54950" hidden="1"/>
    <row r="54951" hidden="1"/>
    <row r="54952" hidden="1"/>
    <row r="54953" hidden="1"/>
    <row r="54954" hidden="1"/>
    <row r="54955" hidden="1"/>
    <row r="54956" hidden="1"/>
    <row r="54957" hidden="1"/>
    <row r="54958" hidden="1"/>
    <row r="54959" hidden="1"/>
    <row r="54960" hidden="1"/>
    <row r="54961" hidden="1"/>
    <row r="54962" hidden="1"/>
    <row r="54963" hidden="1"/>
    <row r="54964" hidden="1"/>
    <row r="54965" hidden="1"/>
    <row r="54966" hidden="1"/>
    <row r="54967" hidden="1"/>
    <row r="54968" hidden="1"/>
    <row r="54969" hidden="1"/>
    <row r="54970" hidden="1"/>
    <row r="54971" hidden="1"/>
    <row r="54972" hidden="1"/>
    <row r="54973" hidden="1"/>
    <row r="54974" hidden="1"/>
    <row r="54975" hidden="1"/>
    <row r="54976" hidden="1"/>
    <row r="54977" hidden="1"/>
    <row r="54978" hidden="1"/>
    <row r="54979" hidden="1"/>
    <row r="54980" hidden="1"/>
    <row r="54981" hidden="1"/>
    <row r="54982" hidden="1"/>
    <row r="54983" hidden="1"/>
    <row r="54984" hidden="1"/>
    <row r="54985" hidden="1"/>
    <row r="54986" hidden="1"/>
    <row r="54987" hidden="1"/>
    <row r="54988" hidden="1"/>
    <row r="54989" hidden="1"/>
    <row r="54990" hidden="1"/>
    <row r="54991" hidden="1"/>
    <row r="54992" hidden="1"/>
    <row r="54993" hidden="1"/>
    <row r="54994" hidden="1"/>
    <row r="54995" hidden="1"/>
    <row r="54996" hidden="1"/>
    <row r="54997" hidden="1"/>
    <row r="54998" hidden="1"/>
    <row r="54999" hidden="1"/>
    <row r="55000" hidden="1"/>
    <row r="55001" hidden="1"/>
    <row r="55002" hidden="1"/>
    <row r="55003" hidden="1"/>
    <row r="55004" hidden="1"/>
    <row r="55005" hidden="1"/>
    <row r="55006" hidden="1"/>
    <row r="55007" hidden="1"/>
    <row r="55008" hidden="1"/>
    <row r="55009" hidden="1"/>
    <row r="55010" hidden="1"/>
    <row r="55011" hidden="1"/>
    <row r="55012" hidden="1"/>
    <row r="55013" hidden="1"/>
    <row r="55014" hidden="1"/>
    <row r="55015" hidden="1"/>
    <row r="55016" hidden="1"/>
    <row r="55017" hidden="1"/>
    <row r="55018" hidden="1"/>
    <row r="55019" hidden="1"/>
    <row r="55020" hidden="1"/>
    <row r="55021" hidden="1"/>
    <row r="55022" hidden="1"/>
    <row r="55023" hidden="1"/>
    <row r="55024" hidden="1"/>
    <row r="55025" hidden="1"/>
    <row r="55026" hidden="1"/>
    <row r="55027" hidden="1"/>
    <row r="55028" hidden="1"/>
    <row r="55029" hidden="1"/>
    <row r="55030" hidden="1"/>
    <row r="55031" hidden="1"/>
    <row r="55032" hidden="1"/>
    <row r="55033" hidden="1"/>
    <row r="55034" hidden="1"/>
    <row r="55035" hidden="1"/>
    <row r="55036" hidden="1"/>
    <row r="55037" hidden="1"/>
    <row r="55038" hidden="1"/>
    <row r="55039" hidden="1"/>
    <row r="55040" hidden="1"/>
    <row r="55041" hidden="1"/>
    <row r="55042" hidden="1"/>
    <row r="55043" hidden="1"/>
    <row r="55044" hidden="1"/>
    <row r="55045" hidden="1"/>
    <row r="55046" hidden="1"/>
    <row r="55047" hidden="1"/>
    <row r="55048" hidden="1"/>
    <row r="55049" hidden="1"/>
    <row r="55050" hidden="1"/>
    <row r="55051" hidden="1"/>
    <row r="55052" hidden="1"/>
    <row r="55053" hidden="1"/>
    <row r="55054" hidden="1"/>
    <row r="55055" hidden="1"/>
    <row r="55056" hidden="1"/>
    <row r="55057" hidden="1"/>
    <row r="55058" hidden="1"/>
    <row r="55059" hidden="1"/>
    <row r="55060" hidden="1"/>
    <row r="55061" hidden="1"/>
    <row r="55062" hidden="1"/>
    <row r="55063" hidden="1"/>
    <row r="55064" hidden="1"/>
    <row r="55065" hidden="1"/>
    <row r="55066" hidden="1"/>
    <row r="55067" hidden="1"/>
    <row r="55068" hidden="1"/>
    <row r="55069" hidden="1"/>
    <row r="55070" hidden="1"/>
    <row r="55071" hidden="1"/>
    <row r="55072" hidden="1"/>
    <row r="55073" hidden="1"/>
    <row r="55074" hidden="1"/>
    <row r="55075" hidden="1"/>
    <row r="55076" hidden="1"/>
    <row r="55077" hidden="1"/>
    <row r="55078" hidden="1"/>
    <row r="55079" hidden="1"/>
    <row r="55080" hidden="1"/>
    <row r="55081" hidden="1"/>
    <row r="55082" hidden="1"/>
    <row r="55083" hidden="1"/>
    <row r="55084" hidden="1"/>
    <row r="55085" hidden="1"/>
    <row r="55086" hidden="1"/>
    <row r="55087" hidden="1"/>
    <row r="55088" hidden="1"/>
    <row r="55089" hidden="1"/>
    <row r="55090" hidden="1"/>
    <row r="55091" hidden="1"/>
    <row r="55092" hidden="1"/>
    <row r="55093" hidden="1"/>
    <row r="55094" hidden="1"/>
    <row r="55095" hidden="1"/>
    <row r="55096" hidden="1"/>
    <row r="55097" hidden="1"/>
    <row r="55098" hidden="1"/>
    <row r="55099" hidden="1"/>
    <row r="55100" hidden="1"/>
    <row r="55101" hidden="1"/>
    <row r="55102" hidden="1"/>
    <row r="55103" hidden="1"/>
    <row r="55104" hidden="1"/>
    <row r="55105" hidden="1"/>
    <row r="55106" hidden="1"/>
    <row r="55107" hidden="1"/>
    <row r="55108" hidden="1"/>
    <row r="55109" hidden="1"/>
    <row r="55110" hidden="1"/>
    <row r="55111" hidden="1"/>
    <row r="55112" hidden="1"/>
    <row r="55113" hidden="1"/>
    <row r="55114" hidden="1"/>
    <row r="55115" hidden="1"/>
    <row r="55116" hidden="1"/>
    <row r="55117" hidden="1"/>
    <row r="55118" hidden="1"/>
    <row r="55119" hidden="1"/>
    <row r="55120" hidden="1"/>
    <row r="55121" hidden="1"/>
    <row r="55122" hidden="1"/>
    <row r="55123" hidden="1"/>
    <row r="55124" hidden="1"/>
    <row r="55125" hidden="1"/>
    <row r="55126" hidden="1"/>
    <row r="55127" hidden="1"/>
    <row r="55128" hidden="1"/>
    <row r="55129" hidden="1"/>
    <row r="55130" hidden="1"/>
    <row r="55131" hidden="1"/>
    <row r="55132" hidden="1"/>
    <row r="55133" hidden="1"/>
    <row r="55134" hidden="1"/>
    <row r="55135" hidden="1"/>
    <row r="55136" hidden="1"/>
    <row r="55137" hidden="1"/>
    <row r="55138" hidden="1"/>
    <row r="55139" hidden="1"/>
    <row r="55140" hidden="1"/>
    <row r="55141" hidden="1"/>
    <row r="55142" hidden="1"/>
    <row r="55143" hidden="1"/>
    <row r="55144" hidden="1"/>
    <row r="55145" hidden="1"/>
    <row r="55146" hidden="1"/>
    <row r="55147" hidden="1"/>
    <row r="55148" hidden="1"/>
    <row r="55149" hidden="1"/>
    <row r="55150" hidden="1"/>
    <row r="55151" hidden="1"/>
    <row r="55152" hidden="1"/>
    <row r="55153" hidden="1"/>
    <row r="55154" hidden="1"/>
    <row r="55155" hidden="1"/>
    <row r="55156" hidden="1"/>
    <row r="55157" hidden="1"/>
    <row r="55158" hidden="1"/>
    <row r="55159" hidden="1"/>
    <row r="55160" hidden="1"/>
    <row r="55161" hidden="1"/>
    <row r="55162" hidden="1"/>
    <row r="55163" hidden="1"/>
    <row r="55164" hidden="1"/>
    <row r="55165" hidden="1"/>
    <row r="55166" hidden="1"/>
    <row r="55167" hidden="1"/>
    <row r="55168" hidden="1"/>
    <row r="55169" hidden="1"/>
    <row r="55170" hidden="1"/>
    <row r="55171" hidden="1"/>
    <row r="55172" hidden="1"/>
    <row r="55173" hidden="1"/>
    <row r="55174" hidden="1"/>
    <row r="55175" hidden="1"/>
    <row r="55176" hidden="1"/>
    <row r="55177" hidden="1"/>
    <row r="55178" hidden="1"/>
    <row r="55179" hidden="1"/>
    <row r="55180" hidden="1"/>
    <row r="55181" hidden="1"/>
    <row r="55182" hidden="1"/>
    <row r="55183" hidden="1"/>
    <row r="55184" hidden="1"/>
    <row r="55185" hidden="1"/>
    <row r="55186" hidden="1"/>
    <row r="55187" hidden="1"/>
    <row r="55188" hidden="1"/>
    <row r="55189" hidden="1"/>
    <row r="55190" hidden="1"/>
    <row r="55191" hidden="1"/>
    <row r="55192" hidden="1"/>
    <row r="55193" hidden="1"/>
    <row r="55194" hidden="1"/>
    <row r="55195" hidden="1"/>
    <row r="55196" hidden="1"/>
    <row r="55197" hidden="1"/>
    <row r="55198" hidden="1"/>
    <row r="55199" hidden="1"/>
    <row r="55200" hidden="1"/>
    <row r="55201" hidden="1"/>
    <row r="55202" hidden="1"/>
    <row r="55203" hidden="1"/>
    <row r="55204" hidden="1"/>
    <row r="55205" hidden="1"/>
    <row r="55206" hidden="1"/>
    <row r="55207" hidden="1"/>
    <row r="55208" hidden="1"/>
    <row r="55209" hidden="1"/>
    <row r="55210" hidden="1"/>
    <row r="55211" hidden="1"/>
    <row r="55212" hidden="1"/>
    <row r="55213" hidden="1"/>
    <row r="55214" hidden="1"/>
    <row r="55215" hidden="1"/>
    <row r="55216" hidden="1"/>
    <row r="55217" hidden="1"/>
    <row r="55218" hidden="1"/>
    <row r="55219" hidden="1"/>
    <row r="55220" hidden="1"/>
    <row r="55221" hidden="1"/>
    <row r="55222" hidden="1"/>
    <row r="55223" hidden="1"/>
    <row r="55224" hidden="1"/>
    <row r="55225" hidden="1"/>
    <row r="55226" hidden="1"/>
    <row r="55227" hidden="1"/>
    <row r="55228" hidden="1"/>
    <row r="55229" hidden="1"/>
    <row r="55230" hidden="1"/>
    <row r="55231" hidden="1"/>
    <row r="55232" hidden="1"/>
    <row r="55233" hidden="1"/>
    <row r="55234" hidden="1"/>
    <row r="55235" hidden="1"/>
    <row r="55236" hidden="1"/>
    <row r="55237" hidden="1"/>
    <row r="55238" hidden="1"/>
    <row r="55239" hidden="1"/>
    <row r="55240" hidden="1"/>
    <row r="55241" hidden="1"/>
    <row r="55242" hidden="1"/>
    <row r="55243" hidden="1"/>
    <row r="55244" hidden="1"/>
    <row r="55245" hidden="1"/>
    <row r="55246" hidden="1"/>
    <row r="55247" hidden="1"/>
    <row r="55248" hidden="1"/>
    <row r="55249" hidden="1"/>
    <row r="55250" hidden="1"/>
    <row r="55251" hidden="1"/>
    <row r="55252" hidden="1"/>
    <row r="55253" hidden="1"/>
    <row r="55254" hidden="1"/>
    <row r="55255" hidden="1"/>
    <row r="55256" hidden="1"/>
    <row r="55257" hidden="1"/>
    <row r="55258" hidden="1"/>
    <row r="55259" hidden="1"/>
    <row r="55260" hidden="1"/>
    <row r="55261" hidden="1"/>
    <row r="55262" hidden="1"/>
    <row r="55263" hidden="1"/>
    <row r="55264" hidden="1"/>
    <row r="55265" hidden="1"/>
    <row r="55266" hidden="1"/>
    <row r="55267" hidden="1"/>
    <row r="55268" hidden="1"/>
    <row r="55269" hidden="1"/>
    <row r="55270" hidden="1"/>
    <row r="55271" hidden="1"/>
    <row r="55272" hidden="1"/>
    <row r="55273" hidden="1"/>
    <row r="55274" hidden="1"/>
    <row r="55275" hidden="1"/>
    <row r="55276" hidden="1"/>
    <row r="55277" hidden="1"/>
    <row r="55278" hidden="1"/>
    <row r="55279" hidden="1"/>
    <row r="55280" hidden="1"/>
    <row r="55281" hidden="1"/>
    <row r="55282" hidden="1"/>
    <row r="55283" hidden="1"/>
    <row r="55284" hidden="1"/>
    <row r="55285" hidden="1"/>
    <row r="55286" hidden="1"/>
    <row r="55287" hidden="1"/>
    <row r="55288" hidden="1"/>
    <row r="55289" hidden="1"/>
    <row r="55290" hidden="1"/>
    <row r="55291" hidden="1"/>
    <row r="55292" hidden="1"/>
    <row r="55293" hidden="1"/>
    <row r="55294" hidden="1"/>
    <row r="55295" hidden="1"/>
    <row r="55296" hidden="1"/>
    <row r="55297" hidden="1"/>
    <row r="55298" hidden="1"/>
    <row r="55299" hidden="1"/>
    <row r="55300" hidden="1"/>
    <row r="55301" hidden="1"/>
    <row r="55302" hidden="1"/>
    <row r="55303" hidden="1"/>
    <row r="55304" hidden="1"/>
    <row r="55305" hidden="1"/>
    <row r="55306" hidden="1"/>
    <row r="55307" hidden="1"/>
    <row r="55308" hidden="1"/>
    <row r="55309" hidden="1"/>
    <row r="55310" hidden="1"/>
    <row r="55311" hidden="1"/>
    <row r="55312" hidden="1"/>
    <row r="55313" hidden="1"/>
    <row r="55314" hidden="1"/>
    <row r="55315" hidden="1"/>
    <row r="55316" hidden="1"/>
    <row r="55317" hidden="1"/>
    <row r="55318" hidden="1"/>
    <row r="55319" hidden="1"/>
    <row r="55320" hidden="1"/>
    <row r="55321" hidden="1"/>
    <row r="55322" hidden="1"/>
    <row r="55323" hidden="1"/>
    <row r="55324" hidden="1"/>
    <row r="55325" hidden="1"/>
    <row r="55326" hidden="1"/>
    <row r="55327" hidden="1"/>
    <row r="55328" hidden="1"/>
    <row r="55329" hidden="1"/>
    <row r="55330" hidden="1"/>
    <row r="55331" hidden="1"/>
    <row r="55332" hidden="1"/>
    <row r="55333" hidden="1"/>
    <row r="55334" hidden="1"/>
    <row r="55335" hidden="1"/>
    <row r="55336" hidden="1"/>
    <row r="55337" hidden="1"/>
    <row r="55338" hidden="1"/>
    <row r="55339" hidden="1"/>
    <row r="55340" hidden="1"/>
    <row r="55341" hidden="1"/>
    <row r="55342" hidden="1"/>
    <row r="55343" hidden="1"/>
    <row r="55344" hidden="1"/>
    <row r="55345" hidden="1"/>
    <row r="55346" hidden="1"/>
    <row r="55347" hidden="1"/>
    <row r="55348" hidden="1"/>
    <row r="55349" hidden="1"/>
    <row r="55350" hidden="1"/>
    <row r="55351" hidden="1"/>
    <row r="55352" hidden="1"/>
    <row r="55353" hidden="1"/>
    <row r="55354" hidden="1"/>
    <row r="55355" hidden="1"/>
    <row r="55356" hidden="1"/>
    <row r="55357" hidden="1"/>
    <row r="55358" hidden="1"/>
    <row r="55359" hidden="1"/>
    <row r="55360" hidden="1"/>
    <row r="55361" hidden="1"/>
    <row r="55362" hidden="1"/>
    <row r="55363" hidden="1"/>
    <row r="55364" hidden="1"/>
    <row r="55365" hidden="1"/>
    <row r="55366" hidden="1"/>
    <row r="55367" hidden="1"/>
    <row r="55368" hidden="1"/>
    <row r="55369" hidden="1"/>
    <row r="55370" hidden="1"/>
    <row r="55371" hidden="1"/>
    <row r="55372" hidden="1"/>
    <row r="55373" hidden="1"/>
    <row r="55374" hidden="1"/>
    <row r="55375" hidden="1"/>
    <row r="55376" hidden="1"/>
    <row r="55377" hidden="1"/>
    <row r="55378" hidden="1"/>
    <row r="55379" hidden="1"/>
    <row r="55380" hidden="1"/>
    <row r="55381" hidden="1"/>
    <row r="55382" hidden="1"/>
    <row r="55383" hidden="1"/>
    <row r="55384" hidden="1"/>
    <row r="55385" hidden="1"/>
    <row r="55386" hidden="1"/>
    <row r="55387" hidden="1"/>
    <row r="55388" hidden="1"/>
    <row r="55389" hidden="1"/>
    <row r="55390" hidden="1"/>
    <row r="55391" hidden="1"/>
    <row r="55392" hidden="1"/>
    <row r="55393" hidden="1"/>
    <row r="55394" hidden="1"/>
    <row r="55395" hidden="1"/>
    <row r="55396" hidden="1"/>
    <row r="55397" hidden="1"/>
    <row r="55398" hidden="1"/>
    <row r="55399" hidden="1"/>
    <row r="55400" hidden="1"/>
    <row r="55401" hidden="1"/>
    <row r="55402" hidden="1"/>
    <row r="55403" hidden="1"/>
    <row r="55404" hidden="1"/>
    <row r="55405" hidden="1"/>
    <row r="55406" hidden="1"/>
    <row r="55407" hidden="1"/>
    <row r="55408" hidden="1"/>
    <row r="55409" hidden="1"/>
    <row r="55410" hidden="1"/>
    <row r="55411" hidden="1"/>
    <row r="55412" hidden="1"/>
    <row r="55413" hidden="1"/>
    <row r="55414" hidden="1"/>
    <row r="55415" hidden="1"/>
    <row r="55416" hidden="1"/>
    <row r="55417" hidden="1"/>
    <row r="55418" hidden="1"/>
    <row r="55419" hidden="1"/>
    <row r="55420" hidden="1"/>
    <row r="55421" hidden="1"/>
    <row r="55422" hidden="1"/>
    <row r="55423" hidden="1"/>
    <row r="55424" hidden="1"/>
    <row r="55425" hidden="1"/>
    <row r="55426" hidden="1"/>
    <row r="55427" hidden="1"/>
    <row r="55428" hidden="1"/>
    <row r="55429" hidden="1"/>
    <row r="55430" hidden="1"/>
    <row r="55431" hidden="1"/>
    <row r="55432" hidden="1"/>
    <row r="55433" hidden="1"/>
    <row r="55434" hidden="1"/>
    <row r="55435" hidden="1"/>
    <row r="55436" hidden="1"/>
    <row r="55437" hidden="1"/>
    <row r="55438" hidden="1"/>
    <row r="55439" hidden="1"/>
    <row r="55440" hidden="1"/>
    <row r="55441" hidden="1"/>
    <row r="55442" hidden="1"/>
    <row r="55443" hidden="1"/>
    <row r="55444" hidden="1"/>
    <row r="55445" hidden="1"/>
    <row r="55446" hidden="1"/>
    <row r="55447" hidden="1"/>
    <row r="55448" hidden="1"/>
    <row r="55449" hidden="1"/>
    <row r="55450" hidden="1"/>
    <row r="55451" hidden="1"/>
    <row r="55452" hidden="1"/>
    <row r="55453" hidden="1"/>
    <row r="55454" hidden="1"/>
    <row r="55455" hidden="1"/>
    <row r="55456" hidden="1"/>
    <row r="55457" hidden="1"/>
    <row r="55458" hidden="1"/>
    <row r="55459" hidden="1"/>
    <row r="55460" hidden="1"/>
    <row r="55461" hidden="1"/>
    <row r="55462" hidden="1"/>
    <row r="55463" hidden="1"/>
    <row r="55464" hidden="1"/>
    <row r="55465" hidden="1"/>
    <row r="55466" hidden="1"/>
    <row r="55467" hidden="1"/>
    <row r="55468" hidden="1"/>
    <row r="55469" hidden="1"/>
    <row r="55470" hidden="1"/>
    <row r="55471" hidden="1"/>
    <row r="55472" hidden="1"/>
    <row r="55473" hidden="1"/>
    <row r="55474" hidden="1"/>
    <row r="55475" hidden="1"/>
    <row r="55476" hidden="1"/>
    <row r="55477" hidden="1"/>
    <row r="55478" hidden="1"/>
    <row r="55479" hidden="1"/>
    <row r="55480" hidden="1"/>
    <row r="55481" hidden="1"/>
    <row r="55482" hidden="1"/>
    <row r="55483" hidden="1"/>
    <row r="55484" hidden="1"/>
    <row r="55485" hidden="1"/>
    <row r="55486" hidden="1"/>
    <row r="55487" hidden="1"/>
    <row r="55488" hidden="1"/>
    <row r="55489" hidden="1"/>
    <row r="55490" hidden="1"/>
    <row r="55491" hidden="1"/>
    <row r="55492" hidden="1"/>
    <row r="55493" hidden="1"/>
    <row r="55494" hidden="1"/>
    <row r="55495" hidden="1"/>
    <row r="55496" hidden="1"/>
    <row r="55497" hidden="1"/>
    <row r="55498" hidden="1"/>
    <row r="55499" hidden="1"/>
    <row r="55500" hidden="1"/>
    <row r="55501" hidden="1"/>
    <row r="55502" hidden="1"/>
    <row r="55503" hidden="1"/>
    <row r="55504" hidden="1"/>
    <row r="55505" hidden="1"/>
    <row r="55506" hidden="1"/>
    <row r="55507" hidden="1"/>
    <row r="55508" hidden="1"/>
    <row r="55509" hidden="1"/>
    <row r="55510" hidden="1"/>
    <row r="55511" hidden="1"/>
    <row r="55512" hidden="1"/>
    <row r="55513" hidden="1"/>
    <row r="55514" hidden="1"/>
    <row r="55515" hidden="1"/>
    <row r="55516" hidden="1"/>
    <row r="55517" hidden="1"/>
    <row r="55518" hidden="1"/>
    <row r="55519" hidden="1"/>
    <row r="55520" hidden="1"/>
    <row r="55521" hidden="1"/>
    <row r="55522" hidden="1"/>
    <row r="55523" hidden="1"/>
    <row r="55524" hidden="1"/>
    <row r="55525" hidden="1"/>
    <row r="55526" hidden="1"/>
    <row r="55527" hidden="1"/>
    <row r="55528" hidden="1"/>
    <row r="55529" hidden="1"/>
    <row r="55530" hidden="1"/>
    <row r="55531" hidden="1"/>
    <row r="55532" hidden="1"/>
    <row r="55533" hidden="1"/>
    <row r="55534" hidden="1"/>
    <row r="55535" hidden="1"/>
    <row r="55536" hidden="1"/>
    <row r="55537" hidden="1"/>
    <row r="55538" hidden="1"/>
    <row r="55539" hidden="1"/>
    <row r="55540" hidden="1"/>
    <row r="55541" hidden="1"/>
    <row r="55542" hidden="1"/>
    <row r="55543" hidden="1"/>
    <row r="55544" hidden="1"/>
    <row r="55545" hidden="1"/>
    <row r="55546" hidden="1"/>
    <row r="55547" hidden="1"/>
    <row r="55548" hidden="1"/>
    <row r="55549" hidden="1"/>
    <row r="55550" hidden="1"/>
    <row r="55551" hidden="1"/>
    <row r="55552" hidden="1"/>
    <row r="55553" hidden="1"/>
    <row r="55554" hidden="1"/>
    <row r="55555" hidden="1"/>
    <row r="55556" hidden="1"/>
    <row r="55557" hidden="1"/>
    <row r="55558" hidden="1"/>
    <row r="55559" hidden="1"/>
    <row r="55560" hidden="1"/>
    <row r="55561" hidden="1"/>
    <row r="55562" hidden="1"/>
    <row r="55563" hidden="1"/>
    <row r="55564" hidden="1"/>
    <row r="55565" hidden="1"/>
    <row r="55566" hidden="1"/>
    <row r="55567" hidden="1"/>
    <row r="55568" hidden="1"/>
    <row r="55569" hidden="1"/>
    <row r="55570" hidden="1"/>
    <row r="55571" hidden="1"/>
    <row r="55572" hidden="1"/>
    <row r="55573" hidden="1"/>
    <row r="55574" hidden="1"/>
    <row r="55575" hidden="1"/>
    <row r="55576" hidden="1"/>
    <row r="55577" hidden="1"/>
    <row r="55578" hidden="1"/>
    <row r="55579" hidden="1"/>
    <row r="55580" hidden="1"/>
    <row r="55581" hidden="1"/>
    <row r="55582" hidden="1"/>
    <row r="55583" hidden="1"/>
    <row r="55584" hidden="1"/>
    <row r="55585" hidden="1"/>
    <row r="55586" hidden="1"/>
    <row r="55587" hidden="1"/>
    <row r="55588" hidden="1"/>
    <row r="55589" hidden="1"/>
    <row r="55590" hidden="1"/>
    <row r="55591" hidden="1"/>
    <row r="55592" hidden="1"/>
    <row r="55593" hidden="1"/>
    <row r="55594" hidden="1"/>
    <row r="55595" hidden="1"/>
    <row r="55596" hidden="1"/>
    <row r="55597" hidden="1"/>
    <row r="55598" hidden="1"/>
    <row r="55599" hidden="1"/>
    <row r="55600" hidden="1"/>
    <row r="55601" hidden="1"/>
    <row r="55602" hidden="1"/>
    <row r="55603" hidden="1"/>
    <row r="55604" hidden="1"/>
    <row r="55605" hidden="1"/>
    <row r="55606" hidden="1"/>
    <row r="55607" hidden="1"/>
    <row r="55608" hidden="1"/>
    <row r="55609" hidden="1"/>
    <row r="55610" hidden="1"/>
    <row r="55611" hidden="1"/>
    <row r="55612" hidden="1"/>
    <row r="55613" hidden="1"/>
    <row r="55614" hidden="1"/>
    <row r="55615" hidden="1"/>
    <row r="55616" hidden="1"/>
    <row r="55617" hidden="1"/>
    <row r="55618" hidden="1"/>
    <row r="55619" hidden="1"/>
    <row r="55620" hidden="1"/>
    <row r="55621" hidden="1"/>
    <row r="55622" hidden="1"/>
    <row r="55623" hidden="1"/>
    <row r="55624" hidden="1"/>
    <row r="55625" hidden="1"/>
    <row r="55626" hidden="1"/>
    <row r="55627" hidden="1"/>
    <row r="55628" hidden="1"/>
    <row r="55629" hidden="1"/>
    <row r="55630" hidden="1"/>
    <row r="55631" hidden="1"/>
    <row r="55632" hidden="1"/>
    <row r="55633" hidden="1"/>
    <row r="55634" hidden="1"/>
    <row r="55635" hidden="1"/>
    <row r="55636" hidden="1"/>
    <row r="55637" hidden="1"/>
    <row r="55638" hidden="1"/>
    <row r="55639" hidden="1"/>
    <row r="55640" hidden="1"/>
    <row r="55641" hidden="1"/>
    <row r="55642" hidden="1"/>
    <row r="55643" hidden="1"/>
    <row r="55644" hidden="1"/>
    <row r="55645" hidden="1"/>
    <row r="55646" hidden="1"/>
    <row r="55647" hidden="1"/>
    <row r="55648" hidden="1"/>
    <row r="55649" hidden="1"/>
    <row r="55650" hidden="1"/>
    <row r="55651" hidden="1"/>
    <row r="55652" hidden="1"/>
    <row r="55653" hidden="1"/>
    <row r="55654" hidden="1"/>
    <row r="55655" hidden="1"/>
    <row r="55656" hidden="1"/>
    <row r="55657" hidden="1"/>
    <row r="55658" hidden="1"/>
    <row r="55659" hidden="1"/>
    <row r="55660" hidden="1"/>
    <row r="55661" hidden="1"/>
    <row r="55662" hidden="1"/>
    <row r="55663" hidden="1"/>
    <row r="55664" hidden="1"/>
    <row r="55665" hidden="1"/>
    <row r="55666" hidden="1"/>
    <row r="55667" hidden="1"/>
    <row r="55668" hidden="1"/>
    <row r="55669" hidden="1"/>
    <row r="55670" hidden="1"/>
    <row r="55671" hidden="1"/>
    <row r="55672" hidden="1"/>
    <row r="55673" hidden="1"/>
    <row r="55674" hidden="1"/>
    <row r="55675" hidden="1"/>
    <row r="55676" hidden="1"/>
    <row r="55677" hidden="1"/>
    <row r="55678" hidden="1"/>
    <row r="55679" hidden="1"/>
    <row r="55680" hidden="1"/>
    <row r="55681" hidden="1"/>
    <row r="55682" hidden="1"/>
    <row r="55683" hidden="1"/>
    <row r="55684" hidden="1"/>
    <row r="55685" hidden="1"/>
    <row r="55686" hidden="1"/>
    <row r="55687" hidden="1"/>
    <row r="55688" hidden="1"/>
    <row r="55689" hidden="1"/>
    <row r="55690" hidden="1"/>
    <row r="55691" hidden="1"/>
    <row r="55692" hidden="1"/>
    <row r="55693" hidden="1"/>
    <row r="55694" hidden="1"/>
    <row r="55695" hidden="1"/>
    <row r="55696" hidden="1"/>
    <row r="55697" hidden="1"/>
    <row r="55698" hidden="1"/>
    <row r="55699" hidden="1"/>
    <row r="55700" hidden="1"/>
    <row r="55701" hidden="1"/>
    <row r="55702" hidden="1"/>
    <row r="55703" hidden="1"/>
    <row r="55704" hidden="1"/>
    <row r="55705" hidden="1"/>
    <row r="55706" hidden="1"/>
    <row r="55707" hidden="1"/>
    <row r="55708" hidden="1"/>
    <row r="55709" hidden="1"/>
    <row r="55710" hidden="1"/>
    <row r="55711" hidden="1"/>
    <row r="55712" hidden="1"/>
    <row r="55713" hidden="1"/>
    <row r="55714" hidden="1"/>
    <row r="55715" hidden="1"/>
    <row r="55716" hidden="1"/>
    <row r="55717" hidden="1"/>
    <row r="55718" hidden="1"/>
    <row r="55719" hidden="1"/>
    <row r="55720" hidden="1"/>
    <row r="55721" hidden="1"/>
    <row r="55722" hidden="1"/>
    <row r="55723" hidden="1"/>
    <row r="55724" hidden="1"/>
    <row r="55725" hidden="1"/>
    <row r="55726" hidden="1"/>
    <row r="55727" hidden="1"/>
    <row r="55728" hidden="1"/>
    <row r="55729" hidden="1"/>
    <row r="55730" hidden="1"/>
    <row r="55731" hidden="1"/>
    <row r="55732" hidden="1"/>
    <row r="55733" hidden="1"/>
    <row r="55734" hidden="1"/>
    <row r="55735" hidden="1"/>
    <row r="55736" hidden="1"/>
    <row r="55737" hidden="1"/>
    <row r="55738" hidden="1"/>
    <row r="55739" hidden="1"/>
    <row r="55740" hidden="1"/>
    <row r="55741" hidden="1"/>
    <row r="55742" hidden="1"/>
    <row r="55743" hidden="1"/>
    <row r="55744" hidden="1"/>
    <row r="55745" hidden="1"/>
    <row r="55746" hidden="1"/>
    <row r="55747" hidden="1"/>
    <row r="55748" hidden="1"/>
    <row r="55749" hidden="1"/>
    <row r="55750" hidden="1"/>
    <row r="55751" hidden="1"/>
    <row r="55752" hidden="1"/>
    <row r="55753" hidden="1"/>
    <row r="55754" hidden="1"/>
    <row r="55755" hidden="1"/>
    <row r="55756" hidden="1"/>
    <row r="55757" hidden="1"/>
    <row r="55758" hidden="1"/>
    <row r="55759" hidden="1"/>
    <row r="55760" hidden="1"/>
    <row r="55761" hidden="1"/>
    <row r="55762" hidden="1"/>
    <row r="55763" hidden="1"/>
    <row r="55764" hidden="1"/>
    <row r="55765" hidden="1"/>
    <row r="55766" hidden="1"/>
    <row r="55767" hidden="1"/>
    <row r="55768" hidden="1"/>
    <row r="55769" hidden="1"/>
    <row r="55770" hidden="1"/>
    <row r="55771" hidden="1"/>
    <row r="55772" hidden="1"/>
    <row r="55773" hidden="1"/>
    <row r="55774" hidden="1"/>
    <row r="55775" hidden="1"/>
    <row r="55776" hidden="1"/>
    <row r="55777" hidden="1"/>
    <row r="55778" hidden="1"/>
    <row r="55779" hidden="1"/>
    <row r="55780" hidden="1"/>
    <row r="55781" hidden="1"/>
    <row r="55782" hidden="1"/>
    <row r="55783" hidden="1"/>
    <row r="55784" hidden="1"/>
    <row r="55785" hidden="1"/>
    <row r="55786" hidden="1"/>
    <row r="55787" hidden="1"/>
    <row r="55788" hidden="1"/>
    <row r="55789" hidden="1"/>
    <row r="55790" hidden="1"/>
    <row r="55791" hidden="1"/>
    <row r="55792" hidden="1"/>
    <row r="55793" hidden="1"/>
    <row r="55794" hidden="1"/>
    <row r="55795" hidden="1"/>
    <row r="55796" hidden="1"/>
    <row r="55797" hidden="1"/>
    <row r="55798" hidden="1"/>
    <row r="55799" hidden="1"/>
    <row r="55800" hidden="1"/>
    <row r="55801" hidden="1"/>
    <row r="55802" hidden="1"/>
    <row r="55803" hidden="1"/>
    <row r="55804" hidden="1"/>
    <row r="55805" hidden="1"/>
    <row r="55806" hidden="1"/>
    <row r="55807" hidden="1"/>
    <row r="55808" hidden="1"/>
    <row r="55809" hidden="1"/>
    <row r="55810" hidden="1"/>
    <row r="55811" hidden="1"/>
    <row r="55812" hidden="1"/>
    <row r="55813" hidden="1"/>
    <row r="55814" hidden="1"/>
    <row r="55815" hidden="1"/>
    <row r="55816" hidden="1"/>
    <row r="55817" hidden="1"/>
    <row r="55818" hidden="1"/>
    <row r="55819" hidden="1"/>
    <row r="55820" hidden="1"/>
    <row r="55821" hidden="1"/>
    <row r="55822" hidden="1"/>
    <row r="55823" hidden="1"/>
    <row r="55824" hidden="1"/>
    <row r="55825" hidden="1"/>
    <row r="55826" hidden="1"/>
    <row r="55827" hidden="1"/>
    <row r="55828" hidden="1"/>
    <row r="55829" hidden="1"/>
    <row r="55830" hidden="1"/>
    <row r="55831" hidden="1"/>
    <row r="55832" hidden="1"/>
    <row r="55833" hidden="1"/>
    <row r="55834" hidden="1"/>
    <row r="55835" hidden="1"/>
    <row r="55836" hidden="1"/>
    <row r="55837" hidden="1"/>
    <row r="55838" hidden="1"/>
    <row r="55839" hidden="1"/>
    <row r="55840" hidden="1"/>
    <row r="55841" hidden="1"/>
    <row r="55842" hidden="1"/>
    <row r="55843" hidden="1"/>
    <row r="55844" hidden="1"/>
    <row r="55845" hidden="1"/>
    <row r="55846" hidden="1"/>
    <row r="55847" hidden="1"/>
    <row r="55848" hidden="1"/>
    <row r="55849" hidden="1"/>
    <row r="55850" hidden="1"/>
    <row r="55851" hidden="1"/>
    <row r="55852" hidden="1"/>
    <row r="55853" hidden="1"/>
    <row r="55854" hidden="1"/>
    <row r="55855" hidden="1"/>
    <row r="55856" hidden="1"/>
    <row r="55857" hidden="1"/>
    <row r="55858" hidden="1"/>
    <row r="55859" hidden="1"/>
    <row r="55860" hidden="1"/>
    <row r="55861" hidden="1"/>
    <row r="55862" hidden="1"/>
    <row r="55863" hidden="1"/>
    <row r="55864" hidden="1"/>
    <row r="55865" hidden="1"/>
    <row r="55866" hidden="1"/>
    <row r="55867" hidden="1"/>
    <row r="55868" hidden="1"/>
    <row r="55869" hidden="1"/>
    <row r="55870" hidden="1"/>
    <row r="55871" hidden="1"/>
    <row r="55872" hidden="1"/>
    <row r="55873" hidden="1"/>
    <row r="55874" hidden="1"/>
    <row r="55875" hidden="1"/>
    <row r="55876" hidden="1"/>
    <row r="55877" hidden="1"/>
    <row r="55878" hidden="1"/>
    <row r="55879" hidden="1"/>
    <row r="55880" hidden="1"/>
    <row r="55881" hidden="1"/>
    <row r="55882" hidden="1"/>
    <row r="55883" hidden="1"/>
    <row r="55884" hidden="1"/>
    <row r="55885" hidden="1"/>
    <row r="55886" hidden="1"/>
    <row r="55887" hidden="1"/>
    <row r="55888" hidden="1"/>
    <row r="55889" hidden="1"/>
    <row r="55890" hidden="1"/>
    <row r="55891" hidden="1"/>
    <row r="55892" hidden="1"/>
    <row r="55893" hidden="1"/>
    <row r="55894" hidden="1"/>
    <row r="55895" hidden="1"/>
    <row r="55896" hidden="1"/>
    <row r="55897" hidden="1"/>
    <row r="55898" hidden="1"/>
    <row r="55899" hidden="1"/>
    <row r="55900" hidden="1"/>
    <row r="55901" hidden="1"/>
    <row r="55902" hidden="1"/>
    <row r="55903" hidden="1"/>
    <row r="55904" hidden="1"/>
    <row r="55905" hidden="1"/>
    <row r="55906" hidden="1"/>
    <row r="55907" hidden="1"/>
    <row r="55908" hidden="1"/>
    <row r="55909" hidden="1"/>
    <row r="55910" hidden="1"/>
    <row r="55911" hidden="1"/>
    <row r="55912" hidden="1"/>
    <row r="55913" hidden="1"/>
    <row r="55914" hidden="1"/>
    <row r="55915" hidden="1"/>
    <row r="55916" hidden="1"/>
    <row r="55917" hidden="1"/>
    <row r="55918" hidden="1"/>
    <row r="55919" hidden="1"/>
    <row r="55920" hidden="1"/>
    <row r="55921" hidden="1"/>
    <row r="55922" hidden="1"/>
    <row r="55923" hidden="1"/>
    <row r="55924" hidden="1"/>
    <row r="55925" hidden="1"/>
    <row r="55926" hidden="1"/>
    <row r="55927" hidden="1"/>
    <row r="55928" hidden="1"/>
    <row r="55929" hidden="1"/>
    <row r="55930" hidden="1"/>
    <row r="55931" hidden="1"/>
    <row r="55932" hidden="1"/>
    <row r="55933" hidden="1"/>
    <row r="55934" hidden="1"/>
    <row r="55935" hidden="1"/>
    <row r="55936" hidden="1"/>
    <row r="55937" hidden="1"/>
    <row r="55938" hidden="1"/>
    <row r="55939" hidden="1"/>
    <row r="55940" hidden="1"/>
    <row r="55941" hidden="1"/>
    <row r="55942" hidden="1"/>
    <row r="55943" hidden="1"/>
    <row r="55944" hidden="1"/>
    <row r="55945" hidden="1"/>
    <row r="55946" hidden="1"/>
    <row r="55947" hidden="1"/>
    <row r="55948" hidden="1"/>
    <row r="55949" hidden="1"/>
    <row r="55950" hidden="1"/>
    <row r="55951" hidden="1"/>
    <row r="55952" hidden="1"/>
    <row r="55953" hidden="1"/>
    <row r="55954" hidden="1"/>
    <row r="55955" hidden="1"/>
    <row r="55956" hidden="1"/>
    <row r="55957" hidden="1"/>
    <row r="55958" hidden="1"/>
    <row r="55959" hidden="1"/>
    <row r="55960" hidden="1"/>
    <row r="55961" hidden="1"/>
    <row r="55962" hidden="1"/>
    <row r="55963" hidden="1"/>
    <row r="55964" hidden="1"/>
    <row r="55965" hidden="1"/>
    <row r="55966" hidden="1"/>
    <row r="55967" hidden="1"/>
    <row r="55968" hidden="1"/>
    <row r="55969" hidden="1"/>
    <row r="55970" hidden="1"/>
    <row r="55971" hidden="1"/>
    <row r="55972" hidden="1"/>
    <row r="55973" hidden="1"/>
    <row r="55974" hidden="1"/>
    <row r="55975" hidden="1"/>
    <row r="55976" hidden="1"/>
    <row r="55977" hidden="1"/>
    <row r="55978" hidden="1"/>
    <row r="55979" hidden="1"/>
    <row r="55980" hidden="1"/>
    <row r="55981" hidden="1"/>
    <row r="55982" hidden="1"/>
    <row r="55983" hidden="1"/>
    <row r="55984" hidden="1"/>
    <row r="55985" hidden="1"/>
    <row r="55986" hidden="1"/>
    <row r="55987" hidden="1"/>
    <row r="55988" hidden="1"/>
    <row r="55989" hidden="1"/>
    <row r="55990" hidden="1"/>
    <row r="55991" hidden="1"/>
    <row r="55992" hidden="1"/>
    <row r="55993" hidden="1"/>
    <row r="55994" hidden="1"/>
    <row r="55995" hidden="1"/>
    <row r="55996" hidden="1"/>
    <row r="55997" hidden="1"/>
    <row r="55998" hidden="1"/>
    <row r="55999" hidden="1"/>
    <row r="56000" hidden="1"/>
    <row r="56001" hidden="1"/>
    <row r="56002" hidden="1"/>
    <row r="56003" hidden="1"/>
    <row r="56004" hidden="1"/>
    <row r="56005" hidden="1"/>
    <row r="56006" hidden="1"/>
    <row r="56007" hidden="1"/>
    <row r="56008" hidden="1"/>
    <row r="56009" hidden="1"/>
    <row r="56010" hidden="1"/>
    <row r="56011" hidden="1"/>
    <row r="56012" hidden="1"/>
    <row r="56013" hidden="1"/>
    <row r="56014" hidden="1"/>
    <row r="56015" hidden="1"/>
    <row r="56016" hidden="1"/>
    <row r="56017" hidden="1"/>
    <row r="56018" hidden="1"/>
    <row r="56019" hidden="1"/>
    <row r="56020" hidden="1"/>
    <row r="56021" hidden="1"/>
    <row r="56022" hidden="1"/>
    <row r="56023" hidden="1"/>
    <row r="56024" hidden="1"/>
    <row r="56025" hidden="1"/>
    <row r="56026" hidden="1"/>
    <row r="56027" hidden="1"/>
    <row r="56028" hidden="1"/>
    <row r="56029" hidden="1"/>
    <row r="56030" hidden="1"/>
    <row r="56031" hidden="1"/>
    <row r="56032" hidden="1"/>
    <row r="56033" hidden="1"/>
    <row r="56034" hidden="1"/>
    <row r="56035" hidden="1"/>
    <row r="56036" hidden="1"/>
    <row r="56037" hidden="1"/>
    <row r="56038" hidden="1"/>
    <row r="56039" hidden="1"/>
    <row r="56040" hidden="1"/>
    <row r="56041" hidden="1"/>
    <row r="56042" hidden="1"/>
    <row r="56043" hidden="1"/>
    <row r="56044" hidden="1"/>
    <row r="56045" hidden="1"/>
    <row r="56046" hidden="1"/>
    <row r="56047" hidden="1"/>
    <row r="56048" hidden="1"/>
    <row r="56049" hidden="1"/>
    <row r="56050" hidden="1"/>
    <row r="56051" hidden="1"/>
    <row r="56052" hidden="1"/>
    <row r="56053" hidden="1"/>
    <row r="56054" hidden="1"/>
    <row r="56055" hidden="1"/>
    <row r="56056" hidden="1"/>
    <row r="56057" hidden="1"/>
    <row r="56058" hidden="1"/>
    <row r="56059" hidden="1"/>
    <row r="56060" hidden="1"/>
    <row r="56061" hidden="1"/>
    <row r="56062" hidden="1"/>
    <row r="56063" hidden="1"/>
    <row r="56064" hidden="1"/>
    <row r="56065" hidden="1"/>
    <row r="56066" hidden="1"/>
    <row r="56067" hidden="1"/>
    <row r="56068" hidden="1"/>
    <row r="56069" hidden="1"/>
    <row r="56070" hidden="1"/>
    <row r="56071" hidden="1"/>
    <row r="56072" hidden="1"/>
    <row r="56073" hidden="1"/>
    <row r="56074" hidden="1"/>
    <row r="56075" hidden="1"/>
    <row r="56076" hidden="1"/>
    <row r="56077" hidden="1"/>
    <row r="56078" hidden="1"/>
    <row r="56079" hidden="1"/>
    <row r="56080" hidden="1"/>
    <row r="56081" hidden="1"/>
    <row r="56082" hidden="1"/>
    <row r="56083" hidden="1"/>
    <row r="56084" hidden="1"/>
    <row r="56085" hidden="1"/>
    <row r="56086" hidden="1"/>
    <row r="56087" hidden="1"/>
    <row r="56088" hidden="1"/>
    <row r="56089" hidden="1"/>
    <row r="56090" hidden="1"/>
    <row r="56091" hidden="1"/>
    <row r="56092" hidden="1"/>
    <row r="56093" hidden="1"/>
    <row r="56094" hidden="1"/>
    <row r="56095" hidden="1"/>
    <row r="56096" hidden="1"/>
    <row r="56097" hidden="1"/>
    <row r="56098" hidden="1"/>
    <row r="56099" hidden="1"/>
    <row r="56100" hidden="1"/>
    <row r="56101" hidden="1"/>
    <row r="56102" hidden="1"/>
    <row r="56103" hidden="1"/>
    <row r="56104" hidden="1"/>
    <row r="56105" hidden="1"/>
    <row r="56106" hidden="1"/>
    <row r="56107" hidden="1"/>
    <row r="56108" hidden="1"/>
    <row r="56109" hidden="1"/>
    <row r="56110" hidden="1"/>
    <row r="56111" hidden="1"/>
    <row r="56112" hidden="1"/>
    <row r="56113" hidden="1"/>
    <row r="56114" hidden="1"/>
    <row r="56115" hidden="1"/>
    <row r="56116" hidden="1"/>
    <row r="56117" hidden="1"/>
    <row r="56118" hidden="1"/>
    <row r="56119" hidden="1"/>
    <row r="56120" hidden="1"/>
    <row r="56121" hidden="1"/>
    <row r="56122" hidden="1"/>
    <row r="56123" hidden="1"/>
    <row r="56124" hidden="1"/>
    <row r="56125" hidden="1"/>
    <row r="56126" hidden="1"/>
    <row r="56127" hidden="1"/>
    <row r="56128" hidden="1"/>
    <row r="56129" hidden="1"/>
    <row r="56130" hidden="1"/>
    <row r="56131" hidden="1"/>
    <row r="56132" hidden="1"/>
    <row r="56133" hidden="1"/>
    <row r="56134" hidden="1"/>
    <row r="56135" hidden="1"/>
    <row r="56136" hidden="1"/>
    <row r="56137" hidden="1"/>
    <row r="56138" hidden="1"/>
    <row r="56139" hidden="1"/>
    <row r="56140" hidden="1"/>
    <row r="56141" hidden="1"/>
    <row r="56142" hidden="1"/>
    <row r="56143" hidden="1"/>
    <row r="56144" hidden="1"/>
    <row r="56145" hidden="1"/>
    <row r="56146" hidden="1"/>
    <row r="56147" hidden="1"/>
    <row r="56148" hidden="1"/>
    <row r="56149" hidden="1"/>
    <row r="56150" hidden="1"/>
    <row r="56151" hidden="1"/>
    <row r="56152" hidden="1"/>
    <row r="56153" hidden="1"/>
    <row r="56154" hidden="1"/>
    <row r="56155" hidden="1"/>
    <row r="56156" hidden="1"/>
    <row r="56157" hidden="1"/>
    <row r="56158" hidden="1"/>
    <row r="56159" hidden="1"/>
    <row r="56160" hidden="1"/>
    <row r="56161" hidden="1"/>
    <row r="56162" hidden="1"/>
    <row r="56163" hidden="1"/>
    <row r="56164" hidden="1"/>
    <row r="56165" hidden="1"/>
    <row r="56166" hidden="1"/>
    <row r="56167" hidden="1"/>
    <row r="56168" hidden="1"/>
    <row r="56169" hidden="1"/>
    <row r="56170" hidden="1"/>
    <row r="56171" hidden="1"/>
    <row r="56172" hidden="1"/>
    <row r="56173" hidden="1"/>
    <row r="56174" hidden="1"/>
    <row r="56175" hidden="1"/>
    <row r="56176" hidden="1"/>
    <row r="56177" hidden="1"/>
    <row r="56178" hidden="1"/>
    <row r="56179" hidden="1"/>
    <row r="56180" hidden="1"/>
    <row r="56181" hidden="1"/>
    <row r="56182" hidden="1"/>
    <row r="56183" hidden="1"/>
    <row r="56184" hidden="1"/>
    <row r="56185" hidden="1"/>
    <row r="56186" hidden="1"/>
    <row r="56187" hidden="1"/>
    <row r="56188" hidden="1"/>
    <row r="56189" hidden="1"/>
    <row r="56190" hidden="1"/>
    <row r="56191" hidden="1"/>
    <row r="56192" hidden="1"/>
    <row r="56193" hidden="1"/>
    <row r="56194" hidden="1"/>
    <row r="56195" hidden="1"/>
    <row r="56196" hidden="1"/>
    <row r="56197" hidden="1"/>
    <row r="56198" hidden="1"/>
    <row r="56199" hidden="1"/>
    <row r="56200" hidden="1"/>
    <row r="56201" hidden="1"/>
    <row r="56202" hidden="1"/>
    <row r="56203" hidden="1"/>
    <row r="56204" hidden="1"/>
    <row r="56205" hidden="1"/>
    <row r="56206" hidden="1"/>
    <row r="56207" hidden="1"/>
    <row r="56208" hidden="1"/>
    <row r="56209" hidden="1"/>
    <row r="56210" hidden="1"/>
    <row r="56211" hidden="1"/>
    <row r="56212" hidden="1"/>
    <row r="56213" hidden="1"/>
    <row r="56214" hidden="1"/>
    <row r="56215" hidden="1"/>
    <row r="56216" hidden="1"/>
    <row r="56217" hidden="1"/>
    <row r="56218" hidden="1"/>
    <row r="56219" hidden="1"/>
    <row r="56220" hidden="1"/>
    <row r="56221" hidden="1"/>
    <row r="56222" hidden="1"/>
    <row r="56223" hidden="1"/>
    <row r="56224" hidden="1"/>
    <row r="56225" hidden="1"/>
    <row r="56226" hidden="1"/>
    <row r="56227" hidden="1"/>
    <row r="56228" hidden="1"/>
    <row r="56229" hidden="1"/>
    <row r="56230" hidden="1"/>
    <row r="56231" hidden="1"/>
    <row r="56232" hidden="1"/>
    <row r="56233" hidden="1"/>
    <row r="56234" hidden="1"/>
    <row r="56235" hidden="1"/>
    <row r="56236" hidden="1"/>
    <row r="56237" hidden="1"/>
    <row r="56238" hidden="1"/>
    <row r="56239" hidden="1"/>
    <row r="56240" hidden="1"/>
    <row r="56241" hidden="1"/>
    <row r="56242" hidden="1"/>
    <row r="56243" hidden="1"/>
    <row r="56244" hidden="1"/>
    <row r="56245" hidden="1"/>
    <row r="56246" hidden="1"/>
    <row r="56247" hidden="1"/>
    <row r="56248" hidden="1"/>
    <row r="56249" hidden="1"/>
    <row r="56250" hidden="1"/>
    <row r="56251" hidden="1"/>
    <row r="56252" hidden="1"/>
    <row r="56253" hidden="1"/>
    <row r="56254" hidden="1"/>
    <row r="56255" hidden="1"/>
    <row r="56256" hidden="1"/>
    <row r="56257" hidden="1"/>
    <row r="56258" hidden="1"/>
    <row r="56259" hidden="1"/>
    <row r="56260" hidden="1"/>
    <row r="56261" hidden="1"/>
    <row r="56262" hidden="1"/>
    <row r="56263" hidden="1"/>
    <row r="56264" hidden="1"/>
    <row r="56265" hidden="1"/>
    <row r="56266" hidden="1"/>
    <row r="56267" hidden="1"/>
    <row r="56268" hidden="1"/>
    <row r="56269" hidden="1"/>
    <row r="56270" hidden="1"/>
    <row r="56271" hidden="1"/>
    <row r="56272" hidden="1"/>
    <row r="56273" hidden="1"/>
    <row r="56274" hidden="1"/>
    <row r="56275" hidden="1"/>
    <row r="56276" hidden="1"/>
    <row r="56277" hidden="1"/>
    <row r="56278" hidden="1"/>
    <row r="56279" hidden="1"/>
    <row r="56280" hidden="1"/>
    <row r="56281" hidden="1"/>
    <row r="56282" hidden="1"/>
    <row r="56283" hidden="1"/>
    <row r="56284" hidden="1"/>
    <row r="56285" hidden="1"/>
    <row r="56286" hidden="1"/>
    <row r="56287" hidden="1"/>
    <row r="56288" hidden="1"/>
    <row r="56289" hidden="1"/>
    <row r="56290" hidden="1"/>
    <row r="56291" hidden="1"/>
    <row r="56292" hidden="1"/>
    <row r="56293" hidden="1"/>
    <row r="56294" hidden="1"/>
    <row r="56295" hidden="1"/>
    <row r="56296" hidden="1"/>
    <row r="56297" hidden="1"/>
    <row r="56298" hidden="1"/>
    <row r="56299" hidden="1"/>
    <row r="56300" hidden="1"/>
    <row r="56301" hidden="1"/>
    <row r="56302" hidden="1"/>
    <row r="56303" hidden="1"/>
    <row r="56304" hidden="1"/>
    <row r="56305" hidden="1"/>
    <row r="56306" hidden="1"/>
    <row r="56307" hidden="1"/>
    <row r="56308" hidden="1"/>
    <row r="56309" hidden="1"/>
    <row r="56310" hidden="1"/>
    <row r="56311" hidden="1"/>
    <row r="56312" hidden="1"/>
    <row r="56313" hidden="1"/>
    <row r="56314" hidden="1"/>
    <row r="56315" hidden="1"/>
    <row r="56316" hidden="1"/>
    <row r="56317" hidden="1"/>
    <row r="56318" hidden="1"/>
    <row r="56319" hidden="1"/>
    <row r="56320" hidden="1"/>
    <row r="56321" hidden="1"/>
    <row r="56322" hidden="1"/>
    <row r="56323" hidden="1"/>
    <row r="56324" hidden="1"/>
    <row r="56325" hidden="1"/>
    <row r="56326" hidden="1"/>
    <row r="56327" hidden="1"/>
    <row r="56328" hidden="1"/>
    <row r="56329" hidden="1"/>
    <row r="56330" hidden="1"/>
    <row r="56331" hidden="1"/>
    <row r="56332" hidden="1"/>
    <row r="56333" hidden="1"/>
    <row r="56334" hidden="1"/>
    <row r="56335" hidden="1"/>
    <row r="56336" hidden="1"/>
    <row r="56337" hidden="1"/>
    <row r="56338" hidden="1"/>
    <row r="56339" hidden="1"/>
    <row r="56340" hidden="1"/>
    <row r="56341" hidden="1"/>
    <row r="56342" hidden="1"/>
    <row r="56343" hidden="1"/>
    <row r="56344" hidden="1"/>
    <row r="56345" hidden="1"/>
    <row r="56346" hidden="1"/>
    <row r="56347" hidden="1"/>
    <row r="56348" hidden="1"/>
    <row r="56349" hidden="1"/>
    <row r="56350" hidden="1"/>
    <row r="56351" hidden="1"/>
    <row r="56352" hidden="1"/>
    <row r="56353" hidden="1"/>
    <row r="56354" hidden="1"/>
    <row r="56355" hidden="1"/>
    <row r="56356" hidden="1"/>
    <row r="56357" hidden="1"/>
    <row r="56358" hidden="1"/>
    <row r="56359" hidden="1"/>
    <row r="56360" hidden="1"/>
    <row r="56361" hidden="1"/>
    <row r="56362" hidden="1"/>
    <row r="56363" hidden="1"/>
    <row r="56364" hidden="1"/>
    <row r="56365" hidden="1"/>
    <row r="56366" hidden="1"/>
    <row r="56367" hidden="1"/>
    <row r="56368" hidden="1"/>
    <row r="56369" hidden="1"/>
    <row r="56370" hidden="1"/>
    <row r="56371" hidden="1"/>
    <row r="56372" hidden="1"/>
    <row r="56373" hidden="1"/>
    <row r="56374" hidden="1"/>
    <row r="56375" hidden="1"/>
    <row r="56376" hidden="1"/>
    <row r="56377" hidden="1"/>
    <row r="56378" hidden="1"/>
    <row r="56379" hidden="1"/>
    <row r="56380" hidden="1"/>
    <row r="56381" hidden="1"/>
    <row r="56382" hidden="1"/>
    <row r="56383" hidden="1"/>
    <row r="56384" hidden="1"/>
    <row r="56385" hidden="1"/>
    <row r="56386" hidden="1"/>
    <row r="56387" hidden="1"/>
    <row r="56388" hidden="1"/>
    <row r="56389" hidden="1"/>
    <row r="56390" hidden="1"/>
    <row r="56391" hidden="1"/>
    <row r="56392" hidden="1"/>
    <row r="56393" hidden="1"/>
    <row r="56394" hidden="1"/>
    <row r="56395" hidden="1"/>
    <row r="56396" hidden="1"/>
    <row r="56397" hidden="1"/>
    <row r="56398" hidden="1"/>
    <row r="56399" hidden="1"/>
    <row r="56400" hidden="1"/>
    <row r="56401" hidden="1"/>
    <row r="56402" hidden="1"/>
    <row r="56403" hidden="1"/>
    <row r="56404" hidden="1"/>
    <row r="56405" hidden="1"/>
    <row r="56406" hidden="1"/>
    <row r="56407" hidden="1"/>
    <row r="56408" hidden="1"/>
    <row r="56409" hidden="1"/>
    <row r="56410" hidden="1"/>
    <row r="56411" hidden="1"/>
    <row r="56412" hidden="1"/>
    <row r="56413" hidden="1"/>
    <row r="56414" hidden="1"/>
    <row r="56415" hidden="1"/>
    <row r="56416" hidden="1"/>
    <row r="56417" hidden="1"/>
    <row r="56418" hidden="1"/>
    <row r="56419" hidden="1"/>
    <row r="56420" hidden="1"/>
    <row r="56421" hidden="1"/>
    <row r="56422" hidden="1"/>
    <row r="56423" hidden="1"/>
    <row r="56424" hidden="1"/>
    <row r="56425" hidden="1"/>
    <row r="56426" hidden="1"/>
    <row r="56427" hidden="1"/>
    <row r="56428" hidden="1"/>
    <row r="56429" hidden="1"/>
    <row r="56430" hidden="1"/>
    <row r="56431" hidden="1"/>
    <row r="56432" hidden="1"/>
    <row r="56433" hidden="1"/>
    <row r="56434" hidden="1"/>
    <row r="56435" hidden="1"/>
    <row r="56436" hidden="1"/>
    <row r="56437" hidden="1"/>
    <row r="56438" hidden="1"/>
    <row r="56439" hidden="1"/>
    <row r="56440" hidden="1"/>
    <row r="56441" hidden="1"/>
    <row r="56442" hidden="1"/>
    <row r="56443" hidden="1"/>
    <row r="56444" hidden="1"/>
    <row r="56445" hidden="1"/>
    <row r="56446" hidden="1"/>
    <row r="56447" hidden="1"/>
    <row r="56448" hidden="1"/>
    <row r="56449" hidden="1"/>
    <row r="56450" hidden="1"/>
    <row r="56451" hidden="1"/>
    <row r="56452" hidden="1"/>
    <row r="56453" hidden="1"/>
    <row r="56454" hidden="1"/>
    <row r="56455" hidden="1"/>
    <row r="56456" hidden="1"/>
    <row r="56457" hidden="1"/>
    <row r="56458" hidden="1"/>
    <row r="56459" hidden="1"/>
    <row r="56460" hidden="1"/>
    <row r="56461" hidden="1"/>
    <row r="56462" hidden="1"/>
    <row r="56463" hidden="1"/>
    <row r="56464" hidden="1"/>
    <row r="56465" hidden="1"/>
    <row r="56466" hidden="1"/>
    <row r="56467" hidden="1"/>
    <row r="56468" hidden="1"/>
    <row r="56469" hidden="1"/>
    <row r="56470" hidden="1"/>
    <row r="56471" hidden="1"/>
    <row r="56472" hidden="1"/>
    <row r="56473" hidden="1"/>
    <row r="56474" hidden="1"/>
    <row r="56475" hidden="1"/>
    <row r="56476" hidden="1"/>
    <row r="56477" hidden="1"/>
    <row r="56478" hidden="1"/>
    <row r="56479" hidden="1"/>
    <row r="56480" hidden="1"/>
    <row r="56481" hidden="1"/>
    <row r="56482" hidden="1"/>
    <row r="56483" hidden="1"/>
    <row r="56484" hidden="1"/>
    <row r="56485" hidden="1"/>
    <row r="56486" hidden="1"/>
    <row r="56487" hidden="1"/>
    <row r="56488" hidden="1"/>
    <row r="56489" hidden="1"/>
    <row r="56490" hidden="1"/>
    <row r="56491" hidden="1"/>
    <row r="56492" hidden="1"/>
    <row r="56493" hidden="1"/>
    <row r="56494" hidden="1"/>
    <row r="56495" hidden="1"/>
    <row r="56496" hidden="1"/>
    <row r="56497" hidden="1"/>
    <row r="56498" hidden="1"/>
    <row r="56499" hidden="1"/>
    <row r="56500" hidden="1"/>
    <row r="56501" hidden="1"/>
    <row r="56502" hidden="1"/>
    <row r="56503" hidden="1"/>
    <row r="56504" hidden="1"/>
    <row r="56505" hidden="1"/>
    <row r="56506" hidden="1"/>
    <row r="56507" hidden="1"/>
    <row r="56508" hidden="1"/>
    <row r="56509" hidden="1"/>
    <row r="56510" hidden="1"/>
    <row r="56511" hidden="1"/>
    <row r="56512" hidden="1"/>
    <row r="56513" hidden="1"/>
    <row r="56514" hidden="1"/>
    <row r="56515" hidden="1"/>
    <row r="56516" hidden="1"/>
    <row r="56517" hidden="1"/>
    <row r="56518" hidden="1"/>
    <row r="56519" hidden="1"/>
    <row r="56520" hidden="1"/>
    <row r="56521" hidden="1"/>
    <row r="56522" hidden="1"/>
    <row r="56523" hidden="1"/>
    <row r="56524" hidden="1"/>
    <row r="56525" hidden="1"/>
    <row r="56526" hidden="1"/>
    <row r="56527" hidden="1"/>
    <row r="56528" hidden="1"/>
    <row r="56529" hidden="1"/>
    <row r="56530" hidden="1"/>
    <row r="56531" hidden="1"/>
    <row r="56532" hidden="1"/>
    <row r="56533" hidden="1"/>
    <row r="56534" hidden="1"/>
    <row r="56535" hidden="1"/>
    <row r="56536" hidden="1"/>
    <row r="56537" hidden="1"/>
    <row r="56538" hidden="1"/>
    <row r="56539" hidden="1"/>
    <row r="56540" hidden="1"/>
    <row r="56541" hidden="1"/>
    <row r="56542" hidden="1"/>
    <row r="56543" hidden="1"/>
    <row r="56544" hidden="1"/>
    <row r="56545" hidden="1"/>
    <row r="56546" hidden="1"/>
    <row r="56547" hidden="1"/>
    <row r="56548" hidden="1"/>
    <row r="56549" hidden="1"/>
    <row r="56550" hidden="1"/>
    <row r="56551" hidden="1"/>
    <row r="56552" hidden="1"/>
    <row r="56553" hidden="1"/>
    <row r="56554" hidden="1"/>
    <row r="56555" hidden="1"/>
    <row r="56556" hidden="1"/>
    <row r="56557" hidden="1"/>
    <row r="56558" hidden="1"/>
    <row r="56559" hidden="1"/>
    <row r="56560" hidden="1"/>
    <row r="56561" hidden="1"/>
    <row r="56562" hidden="1"/>
    <row r="56563" hidden="1"/>
    <row r="56564" hidden="1"/>
    <row r="56565" hidden="1"/>
    <row r="56566" hidden="1"/>
    <row r="56567" hidden="1"/>
    <row r="56568" hidden="1"/>
    <row r="56569" hidden="1"/>
    <row r="56570" hidden="1"/>
    <row r="56571" hidden="1"/>
    <row r="56572" hidden="1"/>
    <row r="56573" hidden="1"/>
    <row r="56574" hidden="1"/>
    <row r="56575" hidden="1"/>
    <row r="56576" hidden="1"/>
    <row r="56577" hidden="1"/>
    <row r="56578" hidden="1"/>
    <row r="56579" hidden="1"/>
    <row r="56580" hidden="1"/>
    <row r="56581" hidden="1"/>
    <row r="56582" hidden="1"/>
    <row r="56583" hidden="1"/>
    <row r="56584" hidden="1"/>
    <row r="56585" hidden="1"/>
    <row r="56586" hidden="1"/>
    <row r="56587" hidden="1"/>
    <row r="56588" hidden="1"/>
    <row r="56589" hidden="1"/>
    <row r="56590" hidden="1"/>
    <row r="56591" hidden="1"/>
    <row r="56592" hidden="1"/>
    <row r="56593" hidden="1"/>
    <row r="56594" hidden="1"/>
    <row r="56595" hidden="1"/>
    <row r="56596" hidden="1"/>
    <row r="56597" hidden="1"/>
    <row r="56598" hidden="1"/>
    <row r="56599" hidden="1"/>
    <row r="56600" hidden="1"/>
    <row r="56601" hidden="1"/>
    <row r="56602" hidden="1"/>
    <row r="56603" hidden="1"/>
    <row r="56604" hidden="1"/>
    <row r="56605" hidden="1"/>
    <row r="56606" hidden="1"/>
    <row r="56607" hidden="1"/>
    <row r="56608" hidden="1"/>
    <row r="56609" hidden="1"/>
    <row r="56610" hidden="1"/>
    <row r="56611" hidden="1"/>
    <row r="56612" hidden="1"/>
    <row r="56613" hidden="1"/>
    <row r="56614" hidden="1"/>
    <row r="56615" hidden="1"/>
    <row r="56616" hidden="1"/>
    <row r="56617" hidden="1"/>
    <row r="56618" hidden="1"/>
    <row r="56619" hidden="1"/>
    <row r="56620" hidden="1"/>
    <row r="56621" hidden="1"/>
    <row r="56622" hidden="1"/>
    <row r="56623" hidden="1"/>
    <row r="56624" hidden="1"/>
    <row r="56625" hidden="1"/>
    <row r="56626" hidden="1"/>
    <row r="56627" hidden="1"/>
    <row r="56628" hidden="1"/>
    <row r="56629" hidden="1"/>
    <row r="56630" hidden="1"/>
    <row r="56631" hidden="1"/>
    <row r="56632" hidden="1"/>
    <row r="56633" hidden="1"/>
    <row r="56634" hidden="1"/>
    <row r="56635" hidden="1"/>
    <row r="56636" hidden="1"/>
    <row r="56637" hidden="1"/>
    <row r="56638" hidden="1"/>
    <row r="56639" hidden="1"/>
    <row r="56640" hidden="1"/>
    <row r="56641" hidden="1"/>
    <row r="56642" hidden="1"/>
    <row r="56643" hidden="1"/>
    <row r="56644" hidden="1"/>
    <row r="56645" hidden="1"/>
    <row r="56646" hidden="1"/>
    <row r="56647" hidden="1"/>
    <row r="56648" hidden="1"/>
    <row r="56649" hidden="1"/>
    <row r="56650" hidden="1"/>
    <row r="56651" hidden="1"/>
    <row r="56652" hidden="1"/>
    <row r="56653" hidden="1"/>
    <row r="56654" hidden="1"/>
    <row r="56655" hidden="1"/>
    <row r="56656" hidden="1"/>
    <row r="56657" hidden="1"/>
    <row r="56658" hidden="1"/>
    <row r="56659" hidden="1"/>
    <row r="56660" hidden="1"/>
    <row r="56661" hidden="1"/>
    <row r="56662" hidden="1"/>
    <row r="56663" hidden="1"/>
    <row r="56664" hidden="1"/>
    <row r="56665" hidden="1"/>
    <row r="56666" hidden="1"/>
    <row r="56667" hidden="1"/>
    <row r="56668" hidden="1"/>
    <row r="56669" hidden="1"/>
    <row r="56670" hidden="1"/>
    <row r="56671" hidden="1"/>
    <row r="56672" hidden="1"/>
    <row r="56673" hidden="1"/>
    <row r="56674" hidden="1"/>
    <row r="56675" hidden="1"/>
    <row r="56676" hidden="1"/>
    <row r="56677" hidden="1"/>
    <row r="56678" hidden="1"/>
    <row r="56679" hidden="1"/>
    <row r="56680" hidden="1"/>
    <row r="56681" hidden="1"/>
    <row r="56682" hidden="1"/>
    <row r="56683" hidden="1"/>
    <row r="56684" hidden="1"/>
    <row r="56685" hidden="1"/>
    <row r="56686" hidden="1"/>
    <row r="56687" hidden="1"/>
    <row r="56688" hidden="1"/>
    <row r="56689" hidden="1"/>
    <row r="56690" hidden="1"/>
    <row r="56691" hidden="1"/>
    <row r="56692" hidden="1"/>
    <row r="56693" hidden="1"/>
    <row r="56694" hidden="1"/>
    <row r="56695" hidden="1"/>
    <row r="56696" hidden="1"/>
    <row r="56697" hidden="1"/>
    <row r="56698" hidden="1"/>
    <row r="56699" hidden="1"/>
    <row r="56700" hidden="1"/>
    <row r="56701" hidden="1"/>
    <row r="56702" hidden="1"/>
    <row r="56703" hidden="1"/>
    <row r="56704" hidden="1"/>
    <row r="56705" hidden="1"/>
    <row r="56706" hidden="1"/>
    <row r="56707" hidden="1"/>
    <row r="56708" hidden="1"/>
    <row r="56709" hidden="1"/>
    <row r="56710" hidden="1"/>
    <row r="56711" hidden="1"/>
    <row r="56712" hidden="1"/>
    <row r="56713" hidden="1"/>
    <row r="56714" hidden="1"/>
    <row r="56715" hidden="1"/>
    <row r="56716" hidden="1"/>
    <row r="56717" hidden="1"/>
    <row r="56718" hidden="1"/>
    <row r="56719" hidden="1"/>
    <row r="56720" hidden="1"/>
    <row r="56721" hidden="1"/>
    <row r="56722" hidden="1"/>
    <row r="56723" hidden="1"/>
    <row r="56724" hidden="1"/>
    <row r="56725" hidden="1"/>
    <row r="56726" hidden="1"/>
    <row r="56727" hidden="1"/>
    <row r="56728" hidden="1"/>
    <row r="56729" hidden="1"/>
    <row r="56730" hidden="1"/>
    <row r="56731" hidden="1"/>
    <row r="56732" hidden="1"/>
    <row r="56733" hidden="1"/>
    <row r="56734" hidden="1"/>
    <row r="56735" hidden="1"/>
    <row r="56736" hidden="1"/>
    <row r="56737" hidden="1"/>
    <row r="56738" hidden="1"/>
    <row r="56739" hidden="1"/>
    <row r="56740" hidden="1"/>
    <row r="56741" hidden="1"/>
    <row r="56742" hidden="1"/>
    <row r="56743" hidden="1"/>
    <row r="56744" hidden="1"/>
    <row r="56745" hidden="1"/>
    <row r="56746" hidden="1"/>
    <row r="56747" hidden="1"/>
    <row r="56748" hidden="1"/>
    <row r="56749" hidden="1"/>
    <row r="56750" hidden="1"/>
    <row r="56751" hidden="1"/>
    <row r="56752" hidden="1"/>
    <row r="56753" hidden="1"/>
    <row r="56754" hidden="1"/>
    <row r="56755" hidden="1"/>
    <row r="56756" hidden="1"/>
    <row r="56757" hidden="1"/>
    <row r="56758" hidden="1"/>
    <row r="56759" hidden="1"/>
    <row r="56760" hidden="1"/>
    <row r="56761" hidden="1"/>
    <row r="56762" hidden="1"/>
    <row r="56763" hidden="1"/>
    <row r="56764" hidden="1"/>
    <row r="56765" hidden="1"/>
    <row r="56766" hidden="1"/>
    <row r="56767" hidden="1"/>
    <row r="56768" hidden="1"/>
    <row r="56769" hidden="1"/>
    <row r="56770" hidden="1"/>
    <row r="56771" hidden="1"/>
    <row r="56772" hidden="1"/>
    <row r="56773" hidden="1"/>
    <row r="56774" hidden="1"/>
    <row r="56775" hidden="1"/>
    <row r="56776" hidden="1"/>
    <row r="56777" hidden="1"/>
    <row r="56778" hidden="1"/>
    <row r="56779" hidden="1"/>
    <row r="56780" hidden="1"/>
    <row r="56781" hidden="1"/>
    <row r="56782" hidden="1"/>
    <row r="56783" hidden="1"/>
    <row r="56784" hidden="1"/>
    <row r="56785" hidden="1"/>
    <row r="56786" hidden="1"/>
    <row r="56787" hidden="1"/>
    <row r="56788" hidden="1"/>
    <row r="56789" hidden="1"/>
    <row r="56790" hidden="1"/>
    <row r="56791" hidden="1"/>
    <row r="56792" hidden="1"/>
    <row r="56793" hidden="1"/>
    <row r="56794" hidden="1"/>
    <row r="56795" hidden="1"/>
    <row r="56796" hidden="1"/>
    <row r="56797" hidden="1"/>
    <row r="56798" hidden="1"/>
    <row r="56799" hidden="1"/>
    <row r="56800" hidden="1"/>
    <row r="56801" hidden="1"/>
    <row r="56802" hidden="1"/>
    <row r="56803" hidden="1"/>
    <row r="56804" hidden="1"/>
    <row r="56805" hidden="1"/>
    <row r="56806" hidden="1"/>
    <row r="56807" hidden="1"/>
    <row r="56808" hidden="1"/>
    <row r="56809" hidden="1"/>
    <row r="56810" hidden="1"/>
    <row r="56811" hidden="1"/>
    <row r="56812" hidden="1"/>
    <row r="56813" hidden="1"/>
    <row r="56814" hidden="1"/>
    <row r="56815" hidden="1"/>
    <row r="56816" hidden="1"/>
    <row r="56817" hidden="1"/>
    <row r="56818" hidden="1"/>
    <row r="56819" hidden="1"/>
    <row r="56820" hidden="1"/>
    <row r="56821" hidden="1"/>
    <row r="56822" hidden="1"/>
    <row r="56823" hidden="1"/>
    <row r="56824" hidden="1"/>
    <row r="56825" hidden="1"/>
    <row r="56826" hidden="1"/>
    <row r="56827" hidden="1"/>
    <row r="56828" hidden="1"/>
    <row r="56829" hidden="1"/>
    <row r="56830" hidden="1"/>
    <row r="56831" hidden="1"/>
    <row r="56832" hidden="1"/>
    <row r="56833" hidden="1"/>
    <row r="56834" hidden="1"/>
    <row r="56835" hidden="1"/>
    <row r="56836" hidden="1"/>
    <row r="56837" hidden="1"/>
    <row r="56838" hidden="1"/>
    <row r="56839" hidden="1"/>
    <row r="56840" hidden="1"/>
    <row r="56841" hidden="1"/>
    <row r="56842" hidden="1"/>
    <row r="56843" hidden="1"/>
    <row r="56844" hidden="1"/>
    <row r="56845" hidden="1"/>
    <row r="56846" hidden="1"/>
    <row r="56847" hidden="1"/>
    <row r="56848" hidden="1"/>
    <row r="56849" hidden="1"/>
    <row r="56850" hidden="1"/>
    <row r="56851" hidden="1"/>
    <row r="56852" hidden="1"/>
    <row r="56853" hidden="1"/>
    <row r="56854" hidden="1"/>
    <row r="56855" hidden="1"/>
    <row r="56856" hidden="1"/>
    <row r="56857" hidden="1"/>
    <row r="56858" hidden="1"/>
    <row r="56859" hidden="1"/>
    <row r="56860" hidden="1"/>
    <row r="56861" hidden="1"/>
    <row r="56862" hidden="1"/>
    <row r="56863" hidden="1"/>
    <row r="56864" hidden="1"/>
    <row r="56865" hidden="1"/>
    <row r="56866" hidden="1"/>
    <row r="56867" hidden="1"/>
    <row r="56868" hidden="1"/>
    <row r="56869" hidden="1"/>
    <row r="56870" hidden="1"/>
    <row r="56871" hidden="1"/>
    <row r="56872" hidden="1"/>
    <row r="56873" hidden="1"/>
    <row r="56874" hidden="1"/>
    <row r="56875" hidden="1"/>
    <row r="56876" hidden="1"/>
    <row r="56877" hidden="1"/>
    <row r="56878" hidden="1"/>
    <row r="56879" hidden="1"/>
    <row r="56880" hidden="1"/>
    <row r="56881" hidden="1"/>
    <row r="56882" hidden="1"/>
    <row r="56883" hidden="1"/>
    <row r="56884" hidden="1"/>
    <row r="56885" hidden="1"/>
    <row r="56886" hidden="1"/>
    <row r="56887" hidden="1"/>
    <row r="56888" hidden="1"/>
    <row r="56889" hidden="1"/>
    <row r="56890" hidden="1"/>
    <row r="56891" hidden="1"/>
    <row r="56892" hidden="1"/>
    <row r="56893" hidden="1"/>
    <row r="56894" hidden="1"/>
    <row r="56895" hidden="1"/>
    <row r="56896" hidden="1"/>
    <row r="56897" hidden="1"/>
    <row r="56898" hidden="1"/>
    <row r="56899" hidden="1"/>
    <row r="56900" hidden="1"/>
    <row r="56901" hidden="1"/>
    <row r="56902" hidden="1"/>
    <row r="56903" hidden="1"/>
    <row r="56904" hidden="1"/>
    <row r="56905" hidden="1"/>
    <row r="56906" hidden="1"/>
    <row r="56907" hidden="1"/>
    <row r="56908" hidden="1"/>
    <row r="56909" hidden="1"/>
    <row r="56910" hidden="1"/>
    <row r="56911" hidden="1"/>
    <row r="56912" hidden="1"/>
    <row r="56913" hidden="1"/>
    <row r="56914" hidden="1"/>
    <row r="56915" hidden="1"/>
    <row r="56916" hidden="1"/>
    <row r="56917" hidden="1"/>
    <row r="56918" hidden="1"/>
    <row r="56919" hidden="1"/>
    <row r="56920" hidden="1"/>
    <row r="56921" hidden="1"/>
    <row r="56922" hidden="1"/>
    <row r="56923" hidden="1"/>
    <row r="56924" hidden="1"/>
    <row r="56925" hidden="1"/>
    <row r="56926" hidden="1"/>
    <row r="56927" hidden="1"/>
    <row r="56928" hidden="1"/>
    <row r="56929" hidden="1"/>
    <row r="56930" hidden="1"/>
    <row r="56931" hidden="1"/>
    <row r="56932" hidden="1"/>
    <row r="56933" hidden="1"/>
    <row r="56934" hidden="1"/>
    <row r="56935" hidden="1"/>
    <row r="56936" hidden="1"/>
    <row r="56937" hidden="1"/>
    <row r="56938" hidden="1"/>
    <row r="56939" hidden="1"/>
    <row r="56940" hidden="1"/>
    <row r="56941" hidden="1"/>
    <row r="56942" hidden="1"/>
    <row r="56943" hidden="1"/>
    <row r="56944" hidden="1"/>
    <row r="56945" hidden="1"/>
    <row r="56946" hidden="1"/>
    <row r="56947" hidden="1"/>
    <row r="56948" hidden="1"/>
    <row r="56949" hidden="1"/>
    <row r="56950" hidden="1"/>
    <row r="56951" hidden="1"/>
    <row r="56952" hidden="1"/>
    <row r="56953" hidden="1"/>
    <row r="56954" hidden="1"/>
    <row r="56955" hidden="1"/>
    <row r="56956" hidden="1"/>
    <row r="56957" hidden="1"/>
    <row r="56958" hidden="1"/>
    <row r="56959" hidden="1"/>
    <row r="56960" hidden="1"/>
    <row r="56961" hidden="1"/>
    <row r="56962" hidden="1"/>
    <row r="56963" hidden="1"/>
    <row r="56964" hidden="1"/>
    <row r="56965" hidden="1"/>
    <row r="56966" hidden="1"/>
    <row r="56967" hidden="1"/>
    <row r="56968" hidden="1"/>
    <row r="56969" hidden="1"/>
    <row r="56970" hidden="1"/>
    <row r="56971" hidden="1"/>
    <row r="56972" hidden="1"/>
    <row r="56973" hidden="1"/>
    <row r="56974" hidden="1"/>
    <row r="56975" hidden="1"/>
    <row r="56976" hidden="1"/>
    <row r="56977" hidden="1"/>
    <row r="56978" hidden="1"/>
    <row r="56979" hidden="1"/>
    <row r="56980" hidden="1"/>
    <row r="56981" hidden="1"/>
    <row r="56982" hidden="1"/>
    <row r="56983" hidden="1"/>
    <row r="56984" hidden="1"/>
    <row r="56985" hidden="1"/>
    <row r="56986" hidden="1"/>
    <row r="56987" hidden="1"/>
    <row r="56988" hidden="1"/>
    <row r="56989" hidden="1"/>
    <row r="56990" hidden="1"/>
    <row r="56991" hidden="1"/>
    <row r="56992" hidden="1"/>
    <row r="56993" hidden="1"/>
    <row r="56994" hidden="1"/>
    <row r="56995" hidden="1"/>
    <row r="56996" hidden="1"/>
    <row r="56997" hidden="1"/>
    <row r="56998" hidden="1"/>
    <row r="56999" hidden="1"/>
    <row r="57000" hidden="1"/>
    <row r="57001" hidden="1"/>
    <row r="57002" hidden="1"/>
    <row r="57003" hidden="1"/>
    <row r="57004" hidden="1"/>
    <row r="57005" hidden="1"/>
    <row r="57006" hidden="1"/>
    <row r="57007" hidden="1"/>
    <row r="57008" hidden="1"/>
    <row r="57009" hidden="1"/>
    <row r="57010" hidden="1"/>
    <row r="57011" hidden="1"/>
    <row r="57012" hidden="1"/>
    <row r="57013" hidden="1"/>
    <row r="57014" hidden="1"/>
    <row r="57015" hidden="1"/>
    <row r="57016" hidden="1"/>
    <row r="57017" hidden="1"/>
    <row r="57018" hidden="1"/>
    <row r="57019" hidden="1"/>
    <row r="57020" hidden="1"/>
    <row r="57021" hidden="1"/>
    <row r="57022" hidden="1"/>
    <row r="57023" hidden="1"/>
    <row r="57024" hidden="1"/>
    <row r="57025" hidden="1"/>
    <row r="57026" hidden="1"/>
    <row r="57027" hidden="1"/>
    <row r="57028" hidden="1"/>
    <row r="57029" hidden="1"/>
    <row r="57030" hidden="1"/>
    <row r="57031" hidden="1"/>
    <row r="57032" hidden="1"/>
    <row r="57033" hidden="1"/>
    <row r="57034" hidden="1"/>
    <row r="57035" hidden="1"/>
    <row r="57036" hidden="1"/>
    <row r="57037" hidden="1"/>
    <row r="57038" hidden="1"/>
    <row r="57039" hidden="1"/>
    <row r="57040" hidden="1"/>
    <row r="57041" hidden="1"/>
    <row r="57042" hidden="1"/>
    <row r="57043" hidden="1"/>
    <row r="57044" hidden="1"/>
    <row r="57045" hidden="1"/>
    <row r="57046" hidden="1"/>
    <row r="57047" hidden="1"/>
    <row r="57048" hidden="1"/>
    <row r="57049" hidden="1"/>
    <row r="57050" hidden="1"/>
    <row r="57051" hidden="1"/>
    <row r="57052" hidden="1"/>
    <row r="57053" hidden="1"/>
    <row r="57054" hidden="1"/>
    <row r="57055" hidden="1"/>
    <row r="57056" hidden="1"/>
    <row r="57057" hidden="1"/>
    <row r="57058" hidden="1"/>
    <row r="57059" hidden="1"/>
    <row r="57060" hidden="1"/>
    <row r="57061" hidden="1"/>
    <row r="57062" hidden="1"/>
    <row r="57063" hidden="1"/>
    <row r="57064" hidden="1"/>
    <row r="57065" hidden="1"/>
    <row r="57066" hidden="1"/>
    <row r="57067" hidden="1"/>
    <row r="57068" hidden="1"/>
    <row r="57069" hidden="1"/>
    <row r="57070" hidden="1"/>
    <row r="57071" hidden="1"/>
    <row r="57072" hidden="1"/>
    <row r="57073" hidden="1"/>
    <row r="57074" hidden="1"/>
    <row r="57075" hidden="1"/>
    <row r="57076" hidden="1"/>
    <row r="57077" hidden="1"/>
    <row r="57078" hidden="1"/>
    <row r="57079" hidden="1"/>
    <row r="57080" hidden="1"/>
    <row r="57081" hidden="1"/>
    <row r="57082" hidden="1"/>
    <row r="57083" hidden="1"/>
    <row r="57084" hidden="1"/>
    <row r="57085" hidden="1"/>
    <row r="57086" hidden="1"/>
    <row r="57087" hidden="1"/>
    <row r="57088" hidden="1"/>
    <row r="57089" hidden="1"/>
    <row r="57090" hidden="1"/>
    <row r="57091" hidden="1"/>
    <row r="57092" hidden="1"/>
    <row r="57093" hidden="1"/>
    <row r="57094" hidden="1"/>
    <row r="57095" hidden="1"/>
    <row r="57096" hidden="1"/>
    <row r="57097" hidden="1"/>
    <row r="57098" hidden="1"/>
    <row r="57099" hidden="1"/>
    <row r="57100" hidden="1"/>
    <row r="57101" hidden="1"/>
    <row r="57102" hidden="1"/>
    <row r="57103" hidden="1"/>
    <row r="57104" hidden="1"/>
    <row r="57105" hidden="1"/>
    <row r="57106" hidden="1"/>
    <row r="57107" hidden="1"/>
    <row r="57108" hidden="1"/>
    <row r="57109" hidden="1"/>
    <row r="57110" hidden="1"/>
    <row r="57111" hidden="1"/>
    <row r="57112" hidden="1"/>
    <row r="57113" hidden="1"/>
    <row r="57114" hidden="1"/>
    <row r="57115" hidden="1"/>
    <row r="57116" hidden="1"/>
    <row r="57117" hidden="1"/>
    <row r="57118" hidden="1"/>
    <row r="57119" hidden="1"/>
    <row r="57120" hidden="1"/>
    <row r="57121" hidden="1"/>
    <row r="57122" hidden="1"/>
    <row r="57123" hidden="1"/>
    <row r="57124" hidden="1"/>
    <row r="57125" hidden="1"/>
    <row r="57126" hidden="1"/>
    <row r="57127" hidden="1"/>
    <row r="57128" hidden="1"/>
    <row r="57129" hidden="1"/>
    <row r="57130" hidden="1"/>
    <row r="57131" hidden="1"/>
    <row r="57132" hidden="1"/>
    <row r="57133" hidden="1"/>
    <row r="57134" hidden="1"/>
    <row r="57135" hidden="1"/>
    <row r="57136" hidden="1"/>
    <row r="57137" hidden="1"/>
    <row r="57138" hidden="1"/>
    <row r="57139" hidden="1"/>
    <row r="57140" hidden="1"/>
    <row r="57141" hidden="1"/>
    <row r="57142" hidden="1"/>
    <row r="57143" hidden="1"/>
    <row r="57144" hidden="1"/>
    <row r="57145" hidden="1"/>
    <row r="57146" hidden="1"/>
    <row r="57147" hidden="1"/>
    <row r="57148" hidden="1"/>
    <row r="57149" hidden="1"/>
    <row r="57150" hidden="1"/>
    <row r="57151" hidden="1"/>
    <row r="57152" hidden="1"/>
    <row r="57153" hidden="1"/>
    <row r="57154" hidden="1"/>
    <row r="57155" hidden="1"/>
    <row r="57156" hidden="1"/>
    <row r="57157" hidden="1"/>
    <row r="57158" hidden="1"/>
    <row r="57159" hidden="1"/>
    <row r="57160" hidden="1"/>
    <row r="57161" hidden="1"/>
    <row r="57162" hidden="1"/>
    <row r="57163" hidden="1"/>
    <row r="57164" hidden="1"/>
    <row r="57165" hidden="1"/>
    <row r="57166" hidden="1"/>
    <row r="57167" hidden="1"/>
    <row r="57168" hidden="1"/>
    <row r="57169" hidden="1"/>
    <row r="57170" hidden="1"/>
    <row r="57171" hidden="1"/>
    <row r="57172" hidden="1"/>
    <row r="57173" hidden="1"/>
    <row r="57174" hidden="1"/>
    <row r="57175" hidden="1"/>
    <row r="57176" hidden="1"/>
    <row r="57177" hidden="1"/>
    <row r="57178" hidden="1"/>
    <row r="57179" hidden="1"/>
    <row r="57180" hidden="1"/>
    <row r="57181" hidden="1"/>
    <row r="57182" hidden="1"/>
    <row r="57183" hidden="1"/>
    <row r="57184" hidden="1"/>
    <row r="57185" hidden="1"/>
    <row r="57186" hidden="1"/>
    <row r="57187" hidden="1"/>
    <row r="57188" hidden="1"/>
    <row r="57189" hidden="1"/>
    <row r="57190" hidden="1"/>
    <row r="57191" hidden="1"/>
    <row r="57192" hidden="1"/>
    <row r="57193" hidden="1"/>
    <row r="57194" hidden="1"/>
    <row r="57195" hidden="1"/>
    <row r="57196" hidden="1"/>
    <row r="57197" hidden="1"/>
    <row r="57198" hidden="1"/>
    <row r="57199" hidden="1"/>
    <row r="57200" hidden="1"/>
    <row r="57201" hidden="1"/>
    <row r="57202" hidden="1"/>
    <row r="57203" hidden="1"/>
    <row r="57204" hidden="1"/>
    <row r="57205" hidden="1"/>
    <row r="57206" hidden="1"/>
    <row r="57207" hidden="1"/>
    <row r="57208" hidden="1"/>
    <row r="57209" hidden="1"/>
    <row r="57210" hidden="1"/>
    <row r="57211" hidden="1"/>
    <row r="57212" hidden="1"/>
    <row r="57213" hidden="1"/>
    <row r="57214" hidden="1"/>
    <row r="57215" hidden="1"/>
    <row r="57216" hidden="1"/>
    <row r="57217" hidden="1"/>
    <row r="57218" hidden="1"/>
    <row r="57219" hidden="1"/>
    <row r="57220" hidden="1"/>
    <row r="57221" hidden="1"/>
    <row r="57222" hidden="1"/>
    <row r="57223" hidden="1"/>
    <row r="57224" hidden="1"/>
    <row r="57225" hidden="1"/>
    <row r="57226" hidden="1"/>
    <row r="57227" hidden="1"/>
    <row r="57228" hidden="1"/>
    <row r="57229" hidden="1"/>
    <row r="57230" hidden="1"/>
    <row r="57231" hidden="1"/>
    <row r="57232" hidden="1"/>
    <row r="57233" hidden="1"/>
    <row r="57234" hidden="1"/>
    <row r="57235" hidden="1"/>
    <row r="57236" hidden="1"/>
    <row r="57237" hidden="1"/>
    <row r="57238" hidden="1"/>
    <row r="57239" hidden="1"/>
    <row r="57240" hidden="1"/>
    <row r="57241" hidden="1"/>
    <row r="57242" hidden="1"/>
    <row r="57243" hidden="1"/>
    <row r="57244" hidden="1"/>
    <row r="57245" hidden="1"/>
    <row r="57246" hidden="1"/>
    <row r="57247" hidden="1"/>
    <row r="57248" hidden="1"/>
    <row r="57249" hidden="1"/>
    <row r="57250" hidden="1"/>
    <row r="57251" hidden="1"/>
    <row r="57252" hidden="1"/>
    <row r="57253" hidden="1"/>
    <row r="57254" hidden="1"/>
    <row r="57255" hidden="1"/>
    <row r="57256" hidden="1"/>
    <row r="57257" hidden="1"/>
    <row r="57258" hidden="1"/>
    <row r="57259" hidden="1"/>
    <row r="57260" hidden="1"/>
    <row r="57261" hidden="1"/>
    <row r="57262" hidden="1"/>
    <row r="57263" hidden="1"/>
    <row r="57264" hidden="1"/>
    <row r="57265" hidden="1"/>
    <row r="57266" hidden="1"/>
    <row r="57267" hidden="1"/>
    <row r="57268" hidden="1"/>
    <row r="57269" hidden="1"/>
    <row r="57270" hidden="1"/>
    <row r="57271" hidden="1"/>
    <row r="57272" hidden="1"/>
    <row r="57273" hidden="1"/>
    <row r="57274" hidden="1"/>
    <row r="57275" hidden="1"/>
    <row r="57276" hidden="1"/>
    <row r="57277" hidden="1"/>
    <row r="57278" hidden="1"/>
    <row r="57279" hidden="1"/>
    <row r="57280" hidden="1"/>
    <row r="57281" hidden="1"/>
    <row r="57282" hidden="1"/>
    <row r="57283" hidden="1"/>
    <row r="57284" hidden="1"/>
    <row r="57285" hidden="1"/>
    <row r="57286" hidden="1"/>
    <row r="57287" hidden="1"/>
    <row r="57288" hidden="1"/>
    <row r="57289" hidden="1"/>
    <row r="57290" hidden="1"/>
    <row r="57291" hidden="1"/>
    <row r="57292" hidden="1"/>
    <row r="57293" hidden="1"/>
    <row r="57294" hidden="1"/>
    <row r="57295" hidden="1"/>
    <row r="57296" hidden="1"/>
    <row r="57297" hidden="1"/>
    <row r="57298" hidden="1"/>
    <row r="57299" hidden="1"/>
    <row r="57300" hidden="1"/>
    <row r="57301" hidden="1"/>
    <row r="57302" hidden="1"/>
    <row r="57303" hidden="1"/>
    <row r="57304" hidden="1"/>
    <row r="57305" hidden="1"/>
    <row r="57306" hidden="1"/>
    <row r="57307" hidden="1"/>
    <row r="57308" hidden="1"/>
    <row r="57309" hidden="1"/>
    <row r="57310" hidden="1"/>
    <row r="57311" hidden="1"/>
    <row r="57312" hidden="1"/>
    <row r="57313" hidden="1"/>
    <row r="57314" hidden="1"/>
    <row r="57315" hidden="1"/>
    <row r="57316" hidden="1"/>
    <row r="57317" hidden="1"/>
    <row r="57318" hidden="1"/>
    <row r="57319" hidden="1"/>
    <row r="57320" hidden="1"/>
    <row r="57321" hidden="1"/>
    <row r="57322" hidden="1"/>
    <row r="57323" hidden="1"/>
    <row r="57324" hidden="1"/>
    <row r="57325" hidden="1"/>
    <row r="57326" hidden="1"/>
    <row r="57327" hidden="1"/>
    <row r="57328" hidden="1"/>
    <row r="57329" hidden="1"/>
    <row r="57330" hidden="1"/>
    <row r="57331" hidden="1"/>
    <row r="57332" hidden="1"/>
    <row r="57333" hidden="1"/>
    <row r="57334" hidden="1"/>
    <row r="57335" hidden="1"/>
    <row r="57336" hidden="1"/>
    <row r="57337" hidden="1"/>
    <row r="57338" hidden="1"/>
    <row r="57339" hidden="1"/>
    <row r="57340" hidden="1"/>
    <row r="57341" hidden="1"/>
    <row r="57342" hidden="1"/>
    <row r="57343" hidden="1"/>
    <row r="57344" hidden="1"/>
    <row r="57345" hidden="1"/>
    <row r="57346" hidden="1"/>
    <row r="57347" hidden="1"/>
    <row r="57348" hidden="1"/>
    <row r="57349" hidden="1"/>
    <row r="57350" hidden="1"/>
    <row r="57351" hidden="1"/>
    <row r="57352" hidden="1"/>
    <row r="57353" hidden="1"/>
    <row r="57354" hidden="1"/>
    <row r="57355" hidden="1"/>
    <row r="57356" hidden="1"/>
    <row r="57357" hidden="1"/>
    <row r="57358" hidden="1"/>
    <row r="57359" hidden="1"/>
    <row r="57360" hidden="1"/>
    <row r="57361" hidden="1"/>
    <row r="57362" hidden="1"/>
    <row r="57363" hidden="1"/>
    <row r="57364" hidden="1"/>
    <row r="57365" hidden="1"/>
    <row r="57366" hidden="1"/>
    <row r="57367" hidden="1"/>
    <row r="57368" hidden="1"/>
    <row r="57369" hidden="1"/>
    <row r="57370" hidden="1"/>
    <row r="57371" hidden="1"/>
    <row r="57372" hidden="1"/>
    <row r="57373" hidden="1"/>
    <row r="57374" hidden="1"/>
    <row r="57375" hidden="1"/>
    <row r="57376" hidden="1"/>
    <row r="57377" hidden="1"/>
    <row r="57378" hidden="1"/>
    <row r="57379" hidden="1"/>
    <row r="57380" hidden="1"/>
    <row r="57381" hidden="1"/>
    <row r="57382" hidden="1"/>
    <row r="57383" hidden="1"/>
    <row r="57384" hidden="1"/>
    <row r="57385" hidden="1"/>
    <row r="57386" hidden="1"/>
    <row r="57387" hidden="1"/>
    <row r="57388" hidden="1"/>
    <row r="57389" hidden="1"/>
    <row r="57390" hidden="1"/>
    <row r="57391" hidden="1"/>
    <row r="57392" hidden="1"/>
    <row r="57393" hidden="1"/>
    <row r="57394" hidden="1"/>
    <row r="57395" hidden="1"/>
    <row r="57396" hidden="1"/>
    <row r="57397" hidden="1"/>
    <row r="57398" hidden="1"/>
    <row r="57399" hidden="1"/>
    <row r="57400" hidden="1"/>
    <row r="57401" hidden="1"/>
    <row r="57402" hidden="1"/>
    <row r="57403" hidden="1"/>
    <row r="57404" hidden="1"/>
    <row r="57405" hidden="1"/>
    <row r="57406" hidden="1"/>
    <row r="57407" hidden="1"/>
    <row r="57408" hidden="1"/>
    <row r="57409" hidden="1"/>
    <row r="57410" hidden="1"/>
    <row r="57411" hidden="1"/>
    <row r="57412" hidden="1"/>
    <row r="57413" hidden="1"/>
    <row r="57414" hidden="1"/>
    <row r="57415" hidden="1"/>
    <row r="57416" hidden="1"/>
    <row r="57417" hidden="1"/>
    <row r="57418" hidden="1"/>
    <row r="57419" hidden="1"/>
    <row r="57420" hidden="1"/>
    <row r="57421" hidden="1"/>
    <row r="57422" hidden="1"/>
    <row r="57423" hidden="1"/>
    <row r="57424" hidden="1"/>
    <row r="57425" hidden="1"/>
    <row r="57426" hidden="1"/>
    <row r="57427" hidden="1"/>
    <row r="57428" hidden="1"/>
    <row r="57429" hidden="1"/>
    <row r="57430" hidden="1"/>
    <row r="57431" hidden="1"/>
    <row r="57432" hidden="1"/>
    <row r="57433" hidden="1"/>
    <row r="57434" hidden="1"/>
    <row r="57435" hidden="1"/>
    <row r="57436" hidden="1"/>
    <row r="57437" hidden="1"/>
    <row r="57438" hidden="1"/>
    <row r="57439" hidden="1"/>
    <row r="57440" hidden="1"/>
    <row r="57441" hidden="1"/>
    <row r="57442" hidden="1"/>
    <row r="57443" hidden="1"/>
    <row r="57444" hidden="1"/>
    <row r="57445" hidden="1"/>
    <row r="57446" hidden="1"/>
    <row r="57447" hidden="1"/>
    <row r="57448" hidden="1"/>
    <row r="57449" hidden="1"/>
    <row r="57450" hidden="1"/>
    <row r="57451" hidden="1"/>
    <row r="57452" hidden="1"/>
    <row r="57453" hidden="1"/>
    <row r="57454" hidden="1"/>
    <row r="57455" hidden="1"/>
    <row r="57456" hidden="1"/>
    <row r="57457" hidden="1"/>
    <row r="57458" hidden="1"/>
    <row r="57459" hidden="1"/>
    <row r="57460" hidden="1"/>
    <row r="57461" hidden="1"/>
    <row r="57462" hidden="1"/>
    <row r="57463" hidden="1"/>
    <row r="57464" hidden="1"/>
    <row r="57465" hidden="1"/>
    <row r="57466" hidden="1"/>
    <row r="57467" hidden="1"/>
    <row r="57468" hidden="1"/>
    <row r="57469" hidden="1"/>
    <row r="57470" hidden="1"/>
    <row r="57471" hidden="1"/>
    <row r="57472" hidden="1"/>
    <row r="57473" hidden="1"/>
    <row r="57474" hidden="1"/>
    <row r="57475" hidden="1"/>
    <row r="57476" hidden="1"/>
    <row r="57477" hidden="1"/>
    <row r="57478" hidden="1"/>
    <row r="57479" hidden="1"/>
    <row r="57480" hidden="1"/>
    <row r="57481" hidden="1"/>
    <row r="57482" hidden="1"/>
    <row r="57483" hidden="1"/>
    <row r="57484" hidden="1"/>
    <row r="57485" hidden="1"/>
    <row r="57486" hidden="1"/>
    <row r="57487" hidden="1"/>
    <row r="57488" hidden="1"/>
    <row r="57489" hidden="1"/>
    <row r="57490" hidden="1"/>
    <row r="57491" hidden="1"/>
    <row r="57492" hidden="1"/>
    <row r="57493" hidden="1"/>
    <row r="57494" hidden="1"/>
    <row r="57495" hidden="1"/>
    <row r="57496" hidden="1"/>
    <row r="57497" hidden="1"/>
    <row r="57498" hidden="1"/>
    <row r="57499" hidden="1"/>
    <row r="57500" hidden="1"/>
    <row r="57501" hidden="1"/>
    <row r="57502" hidden="1"/>
    <row r="57503" hidden="1"/>
    <row r="57504" hidden="1"/>
    <row r="57505" hidden="1"/>
    <row r="57506" hidden="1"/>
    <row r="57507" hidden="1"/>
    <row r="57508" hidden="1"/>
    <row r="57509" hidden="1"/>
    <row r="57510" hidden="1"/>
    <row r="57511" hidden="1"/>
    <row r="57512" hidden="1"/>
    <row r="57513" hidden="1"/>
    <row r="57514" hidden="1"/>
    <row r="57515" hidden="1"/>
    <row r="57516" hidden="1"/>
    <row r="57517" hidden="1"/>
    <row r="57518" hidden="1"/>
    <row r="57519" hidden="1"/>
    <row r="57520" hidden="1"/>
    <row r="57521" hidden="1"/>
    <row r="57522" hidden="1"/>
    <row r="57523" hidden="1"/>
    <row r="57524" hidden="1"/>
    <row r="57525" hidden="1"/>
    <row r="57526" hidden="1"/>
    <row r="57527" hidden="1"/>
    <row r="57528" hidden="1"/>
    <row r="57529" hidden="1"/>
    <row r="57530" hidden="1"/>
    <row r="57531" hidden="1"/>
    <row r="57532" hidden="1"/>
    <row r="57533" hidden="1"/>
    <row r="57534" hidden="1"/>
    <row r="57535" hidden="1"/>
    <row r="57536" hidden="1"/>
    <row r="57537" hidden="1"/>
    <row r="57538" hidden="1"/>
    <row r="57539" hidden="1"/>
    <row r="57540" hidden="1"/>
    <row r="57541" hidden="1"/>
    <row r="57542" hidden="1"/>
    <row r="57543" hidden="1"/>
    <row r="57544" hidden="1"/>
    <row r="57545" hidden="1"/>
    <row r="57546" hidden="1"/>
    <row r="57547" hidden="1"/>
    <row r="57548" hidden="1"/>
    <row r="57549" hidden="1"/>
    <row r="57550" hidden="1"/>
    <row r="57551" hidden="1"/>
    <row r="57552" hidden="1"/>
    <row r="57553" hidden="1"/>
    <row r="57554" hidden="1"/>
    <row r="57555" hidden="1"/>
    <row r="57556" hidden="1"/>
    <row r="57557" hidden="1"/>
    <row r="57558" hidden="1"/>
    <row r="57559" hidden="1"/>
    <row r="57560" hidden="1"/>
    <row r="57561" hidden="1"/>
    <row r="57562" hidden="1"/>
    <row r="57563" hidden="1"/>
    <row r="57564" hidden="1"/>
    <row r="57565" hidden="1"/>
    <row r="57566" hidden="1"/>
    <row r="57567" hidden="1"/>
    <row r="57568" hidden="1"/>
    <row r="57569" hidden="1"/>
    <row r="57570" hidden="1"/>
    <row r="57571" hidden="1"/>
    <row r="57572" hidden="1"/>
    <row r="57573" hidden="1"/>
    <row r="57574" hidden="1"/>
    <row r="57575" hidden="1"/>
    <row r="57576" hidden="1"/>
    <row r="57577" hidden="1"/>
    <row r="57578" hidden="1"/>
    <row r="57579" hidden="1"/>
    <row r="57580" hidden="1"/>
    <row r="57581" hidden="1"/>
    <row r="57582" hidden="1"/>
    <row r="57583" hidden="1"/>
    <row r="57584" hidden="1"/>
    <row r="57585" hidden="1"/>
    <row r="57586" hidden="1"/>
    <row r="57587" hidden="1"/>
    <row r="57588" hidden="1"/>
    <row r="57589" hidden="1"/>
    <row r="57590" hidden="1"/>
    <row r="57591" hidden="1"/>
    <row r="57592" hidden="1"/>
    <row r="57593" hidden="1"/>
    <row r="57594" hidden="1"/>
    <row r="57595" hidden="1"/>
    <row r="57596" hidden="1"/>
    <row r="57597" hidden="1"/>
    <row r="57598" hidden="1"/>
    <row r="57599" hidden="1"/>
    <row r="57600" hidden="1"/>
    <row r="57601" hidden="1"/>
    <row r="57602" hidden="1"/>
    <row r="57603" hidden="1"/>
    <row r="57604" hidden="1"/>
    <row r="57605" hidden="1"/>
    <row r="57606" hidden="1"/>
    <row r="57607" hidden="1"/>
    <row r="57608" hidden="1"/>
    <row r="57609" hidden="1"/>
    <row r="57610" hidden="1"/>
    <row r="57611" hidden="1"/>
    <row r="57612" hidden="1"/>
    <row r="57613" hidden="1"/>
    <row r="57614" hidden="1"/>
    <row r="57615" hidden="1"/>
    <row r="57616" hidden="1"/>
    <row r="57617" hidden="1"/>
    <row r="57618" hidden="1"/>
    <row r="57619" hidden="1"/>
    <row r="57620" hidden="1"/>
    <row r="57621" hidden="1"/>
    <row r="57622" hidden="1"/>
    <row r="57623" hidden="1"/>
    <row r="57624" hidden="1"/>
    <row r="57625" hidden="1"/>
    <row r="57626" hidden="1"/>
    <row r="57627" hidden="1"/>
    <row r="57628" hidden="1"/>
    <row r="57629" hidden="1"/>
    <row r="57630" hidden="1"/>
    <row r="57631" hidden="1"/>
    <row r="57632" hidden="1"/>
    <row r="57633" hidden="1"/>
    <row r="57634" hidden="1"/>
    <row r="57635" hidden="1"/>
    <row r="57636" hidden="1"/>
    <row r="57637" hidden="1"/>
    <row r="57638" hidden="1"/>
    <row r="57639" hidden="1"/>
    <row r="57640" hidden="1"/>
    <row r="57641" hidden="1"/>
    <row r="57642" hidden="1"/>
    <row r="57643" hidden="1"/>
    <row r="57644" hidden="1"/>
    <row r="57645" hidden="1"/>
    <row r="57646" hidden="1"/>
    <row r="57647" hidden="1"/>
    <row r="57648" hidden="1"/>
    <row r="57649" hidden="1"/>
    <row r="57650" hidden="1"/>
    <row r="57651" hidden="1"/>
    <row r="57652" hidden="1"/>
    <row r="57653" hidden="1"/>
    <row r="57654" hidden="1"/>
    <row r="57655" hidden="1"/>
    <row r="57656" hidden="1"/>
    <row r="57657" hidden="1"/>
    <row r="57658" hidden="1"/>
    <row r="57659" hidden="1"/>
    <row r="57660" hidden="1"/>
    <row r="57661" hidden="1"/>
    <row r="57662" hidden="1"/>
    <row r="57663" hidden="1"/>
    <row r="57664" hidden="1"/>
    <row r="57665" hidden="1"/>
    <row r="57666" hidden="1"/>
    <row r="57667" hidden="1"/>
    <row r="57668" hidden="1"/>
    <row r="57669" hidden="1"/>
    <row r="57670" hidden="1"/>
    <row r="57671" hidden="1"/>
    <row r="57672" hidden="1"/>
    <row r="57673" hidden="1"/>
    <row r="57674" hidden="1"/>
    <row r="57675" hidden="1"/>
    <row r="57676" hidden="1"/>
    <row r="57677" hidden="1"/>
    <row r="57678" hidden="1"/>
    <row r="57679" hidden="1"/>
    <row r="57680" hidden="1"/>
    <row r="57681" hidden="1"/>
    <row r="57682" hidden="1"/>
    <row r="57683" hidden="1"/>
    <row r="57684" hidden="1"/>
    <row r="57685" hidden="1"/>
    <row r="57686" hidden="1"/>
    <row r="57687" hidden="1"/>
    <row r="57688" hidden="1"/>
    <row r="57689" hidden="1"/>
    <row r="57690" hidden="1"/>
    <row r="57691" hidden="1"/>
    <row r="57692" hidden="1"/>
    <row r="57693" hidden="1"/>
    <row r="57694" hidden="1"/>
    <row r="57695" hidden="1"/>
    <row r="57696" hidden="1"/>
    <row r="57697" hidden="1"/>
    <row r="57698" hidden="1"/>
    <row r="57699" hidden="1"/>
    <row r="57700" hidden="1"/>
    <row r="57701" hidden="1"/>
    <row r="57702" hidden="1"/>
    <row r="57703" hidden="1"/>
    <row r="57704" hidden="1"/>
    <row r="57705" hidden="1"/>
    <row r="57706" hidden="1"/>
    <row r="57707" hidden="1"/>
    <row r="57708" hidden="1"/>
    <row r="57709" hidden="1"/>
    <row r="57710" hidden="1"/>
    <row r="57711" hidden="1"/>
    <row r="57712" hidden="1"/>
    <row r="57713" hidden="1"/>
    <row r="57714" hidden="1"/>
    <row r="57715" hidden="1"/>
    <row r="57716" hidden="1"/>
    <row r="57717" hidden="1"/>
    <row r="57718" hidden="1"/>
    <row r="57719" hidden="1"/>
    <row r="57720" hidden="1"/>
    <row r="57721" hidden="1"/>
    <row r="57722" hidden="1"/>
    <row r="57723" hidden="1"/>
    <row r="57724" hidden="1"/>
    <row r="57725" hidden="1"/>
    <row r="57726" hidden="1"/>
    <row r="57727" hidden="1"/>
    <row r="57728" hidden="1"/>
    <row r="57729" hidden="1"/>
    <row r="57730" hidden="1"/>
    <row r="57731" hidden="1"/>
    <row r="57732" hidden="1"/>
    <row r="57733" hidden="1"/>
    <row r="57734" hidden="1"/>
    <row r="57735" hidden="1"/>
    <row r="57736" hidden="1"/>
    <row r="57737" hidden="1"/>
    <row r="57738" hidden="1"/>
    <row r="57739" hidden="1"/>
    <row r="57740" hidden="1"/>
    <row r="57741" hidden="1"/>
    <row r="57742" hidden="1"/>
    <row r="57743" hidden="1"/>
    <row r="57744" hidden="1"/>
    <row r="57745" hidden="1"/>
    <row r="57746" hidden="1"/>
    <row r="57747" hidden="1"/>
    <row r="57748" hidden="1"/>
    <row r="57749" hidden="1"/>
    <row r="57750" hidden="1"/>
    <row r="57751" hidden="1"/>
    <row r="57752" hidden="1"/>
    <row r="57753" hidden="1"/>
    <row r="57754" hidden="1"/>
    <row r="57755" hidden="1"/>
    <row r="57756" hidden="1"/>
    <row r="57757" hidden="1"/>
    <row r="57758" hidden="1"/>
    <row r="57759" hidden="1"/>
    <row r="57760" hidden="1"/>
    <row r="57761" hidden="1"/>
    <row r="57762" hidden="1"/>
    <row r="57763" hidden="1"/>
    <row r="57764" hidden="1"/>
    <row r="57765" hidden="1"/>
    <row r="57766" hidden="1"/>
    <row r="57767" hidden="1"/>
    <row r="57768" hidden="1"/>
    <row r="57769" hidden="1"/>
    <row r="57770" hidden="1"/>
    <row r="57771" hidden="1"/>
    <row r="57772" hidden="1"/>
    <row r="57773" hidden="1"/>
    <row r="57774" hidden="1"/>
    <row r="57775" hidden="1"/>
    <row r="57776" hidden="1"/>
    <row r="57777" hidden="1"/>
    <row r="57778" hidden="1"/>
    <row r="57779" hidden="1"/>
    <row r="57780" hidden="1"/>
    <row r="57781" hidden="1"/>
    <row r="57782" hidden="1"/>
    <row r="57783" hidden="1"/>
    <row r="57784" hidden="1"/>
    <row r="57785" hidden="1"/>
    <row r="57786" hidden="1"/>
    <row r="57787" hidden="1"/>
    <row r="57788" hidden="1"/>
    <row r="57789" hidden="1"/>
    <row r="57790" hidden="1"/>
    <row r="57791" hidden="1"/>
    <row r="57792" hidden="1"/>
    <row r="57793" hidden="1"/>
    <row r="57794" hidden="1"/>
    <row r="57795" hidden="1"/>
    <row r="57796" hidden="1"/>
    <row r="57797" hidden="1"/>
    <row r="57798" hidden="1"/>
    <row r="57799" hidden="1"/>
    <row r="57800" hidden="1"/>
    <row r="57801" hidden="1"/>
    <row r="57802" hidden="1"/>
    <row r="57803" hidden="1"/>
    <row r="57804" hidden="1"/>
    <row r="57805" hidden="1"/>
    <row r="57806" hidden="1"/>
    <row r="57807" hidden="1"/>
    <row r="57808" hidden="1"/>
    <row r="57809" hidden="1"/>
    <row r="57810" hidden="1"/>
    <row r="57811" hidden="1"/>
    <row r="57812" hidden="1"/>
    <row r="57813" hidden="1"/>
    <row r="57814" hidden="1"/>
    <row r="57815" hidden="1"/>
    <row r="57816" hidden="1"/>
    <row r="57817" hidden="1"/>
    <row r="57818" hidden="1"/>
    <row r="57819" hidden="1"/>
    <row r="57820" hidden="1"/>
    <row r="57821" hidden="1"/>
    <row r="57822" hidden="1"/>
    <row r="57823" hidden="1"/>
    <row r="57824" hidden="1"/>
    <row r="57825" hidden="1"/>
    <row r="57826" hidden="1"/>
    <row r="57827" hidden="1"/>
    <row r="57828" hidden="1"/>
    <row r="57829" hidden="1"/>
    <row r="57830" hidden="1"/>
    <row r="57831" hidden="1"/>
    <row r="57832" hidden="1"/>
    <row r="57833" hidden="1"/>
    <row r="57834" hidden="1"/>
    <row r="57835" hidden="1"/>
    <row r="57836" hidden="1"/>
    <row r="57837" hidden="1"/>
    <row r="57838" hidden="1"/>
    <row r="57839" hidden="1"/>
    <row r="57840" hidden="1"/>
    <row r="57841" hidden="1"/>
    <row r="57842" hidden="1"/>
    <row r="57843" hidden="1"/>
    <row r="57844" hidden="1"/>
    <row r="57845" hidden="1"/>
    <row r="57846" hidden="1"/>
    <row r="57847" hidden="1"/>
    <row r="57848" hidden="1"/>
    <row r="57849" hidden="1"/>
    <row r="57850" hidden="1"/>
    <row r="57851" hidden="1"/>
    <row r="57852" hidden="1"/>
    <row r="57853" hidden="1"/>
    <row r="57854" hidden="1"/>
    <row r="57855" hidden="1"/>
    <row r="57856" hidden="1"/>
    <row r="57857" hidden="1"/>
    <row r="57858" hidden="1"/>
    <row r="57859" hidden="1"/>
    <row r="57860" hidden="1"/>
    <row r="57861" hidden="1"/>
    <row r="57862" hidden="1"/>
    <row r="57863" hidden="1"/>
    <row r="57864" hidden="1"/>
    <row r="57865" hidden="1"/>
    <row r="57866" hidden="1"/>
    <row r="57867" hidden="1"/>
    <row r="57868" hidden="1"/>
    <row r="57869" hidden="1"/>
    <row r="57870" hidden="1"/>
    <row r="57871" hidden="1"/>
    <row r="57872" hidden="1"/>
    <row r="57873" hidden="1"/>
    <row r="57874" hidden="1"/>
    <row r="57875" hidden="1"/>
    <row r="57876" hidden="1"/>
    <row r="57877" hidden="1"/>
    <row r="57878" hidden="1"/>
    <row r="57879" hidden="1"/>
    <row r="57880" hidden="1"/>
    <row r="57881" hidden="1"/>
    <row r="57882" hidden="1"/>
    <row r="57883" hidden="1"/>
    <row r="57884" hidden="1"/>
    <row r="57885" hidden="1"/>
    <row r="57886" hidden="1"/>
    <row r="57887" hidden="1"/>
    <row r="57888" hidden="1"/>
    <row r="57889" hidden="1"/>
    <row r="57890" hidden="1"/>
    <row r="57891" hidden="1"/>
    <row r="57892" hidden="1"/>
    <row r="57893" hidden="1"/>
    <row r="57894" hidden="1"/>
    <row r="57895" hidden="1"/>
    <row r="57896" hidden="1"/>
    <row r="57897" hidden="1"/>
    <row r="57898" hidden="1"/>
    <row r="57899" hidden="1"/>
    <row r="57900" hidden="1"/>
    <row r="57901" hidden="1"/>
    <row r="57902" hidden="1"/>
    <row r="57903" hidden="1"/>
    <row r="57904" hidden="1"/>
    <row r="57905" hidden="1"/>
    <row r="57906" hidden="1"/>
    <row r="57907" hidden="1"/>
    <row r="57908" hidden="1"/>
    <row r="57909" hidden="1"/>
    <row r="57910" hidden="1"/>
    <row r="57911" hidden="1"/>
    <row r="57912" hidden="1"/>
    <row r="57913" hidden="1"/>
    <row r="57914" hidden="1"/>
    <row r="57915" hidden="1"/>
    <row r="57916" hidden="1"/>
    <row r="57917" hidden="1"/>
    <row r="57918" hidden="1"/>
    <row r="57919" hidden="1"/>
    <row r="57920" hidden="1"/>
    <row r="57921" hidden="1"/>
    <row r="57922" hidden="1"/>
    <row r="57923" hidden="1"/>
    <row r="57924" hidden="1"/>
    <row r="57925" hidden="1"/>
    <row r="57926" hidden="1"/>
    <row r="57927" hidden="1"/>
    <row r="57928" hidden="1"/>
    <row r="57929" hidden="1"/>
    <row r="57930" hidden="1"/>
    <row r="57931" hidden="1"/>
    <row r="57932" hidden="1"/>
    <row r="57933" hidden="1"/>
    <row r="57934" hidden="1"/>
    <row r="57935" hidden="1"/>
    <row r="57936" hidden="1"/>
    <row r="57937" hidden="1"/>
    <row r="57938" hidden="1"/>
    <row r="57939" hidden="1"/>
    <row r="57940" hidden="1"/>
    <row r="57941" hidden="1"/>
    <row r="57942" hidden="1"/>
    <row r="57943" hidden="1"/>
    <row r="57944" hidden="1"/>
    <row r="57945" hidden="1"/>
    <row r="57946" hidden="1"/>
    <row r="57947" hidden="1"/>
    <row r="57948" hidden="1"/>
    <row r="57949" hidden="1"/>
    <row r="57950" hidden="1"/>
    <row r="57951" hidden="1"/>
    <row r="57952" hidden="1"/>
    <row r="57953" hidden="1"/>
    <row r="57954" hidden="1"/>
    <row r="57955" hidden="1"/>
    <row r="57956" hidden="1"/>
    <row r="57957" hidden="1"/>
    <row r="57958" hidden="1"/>
    <row r="57959" hidden="1"/>
    <row r="57960" hidden="1"/>
    <row r="57961" hidden="1"/>
    <row r="57962" hidden="1"/>
    <row r="57963" hidden="1"/>
    <row r="57964" hidden="1"/>
    <row r="57965" hidden="1"/>
    <row r="57966" hidden="1"/>
    <row r="57967" hidden="1"/>
    <row r="57968" hidden="1"/>
    <row r="57969" hidden="1"/>
    <row r="57970" hidden="1"/>
    <row r="57971" hidden="1"/>
    <row r="57972" hidden="1"/>
    <row r="57973" hidden="1"/>
    <row r="57974" hidden="1"/>
    <row r="57975" hidden="1"/>
    <row r="57976" hidden="1"/>
    <row r="57977" hidden="1"/>
    <row r="57978" hidden="1"/>
    <row r="57979" hidden="1"/>
    <row r="57980" hidden="1"/>
    <row r="57981" hidden="1"/>
    <row r="57982" hidden="1"/>
    <row r="57983" hidden="1"/>
    <row r="57984" hidden="1"/>
    <row r="57985" hidden="1"/>
    <row r="57986" hidden="1"/>
    <row r="57987" hidden="1"/>
    <row r="57988" hidden="1"/>
    <row r="57989" hidden="1"/>
    <row r="57990" hidden="1"/>
    <row r="57991" hidden="1"/>
    <row r="57992" hidden="1"/>
    <row r="57993" hidden="1"/>
    <row r="57994" hidden="1"/>
    <row r="57995" hidden="1"/>
    <row r="57996" hidden="1"/>
    <row r="57997" hidden="1"/>
    <row r="57998" hidden="1"/>
    <row r="57999" hidden="1"/>
    <row r="58000" hidden="1"/>
    <row r="58001" hidden="1"/>
    <row r="58002" hidden="1"/>
    <row r="58003" hidden="1"/>
    <row r="58004" hidden="1"/>
    <row r="58005" hidden="1"/>
    <row r="58006" hidden="1"/>
    <row r="58007" hidden="1"/>
    <row r="58008" hidden="1"/>
    <row r="58009" hidden="1"/>
    <row r="58010" hidden="1"/>
    <row r="58011" hidden="1"/>
    <row r="58012" hidden="1"/>
    <row r="58013" hidden="1"/>
    <row r="58014" hidden="1"/>
    <row r="58015" hidden="1"/>
    <row r="58016" hidden="1"/>
    <row r="58017" hidden="1"/>
    <row r="58018" hidden="1"/>
    <row r="58019" hidden="1"/>
    <row r="58020" hidden="1"/>
    <row r="58021" hidden="1"/>
    <row r="58022" hidden="1"/>
    <row r="58023" hidden="1"/>
    <row r="58024" hidden="1"/>
    <row r="58025" hidden="1"/>
    <row r="58026" hidden="1"/>
    <row r="58027" hidden="1"/>
    <row r="58028" hidden="1"/>
    <row r="58029" hidden="1"/>
    <row r="58030" hidden="1"/>
    <row r="58031" hidden="1"/>
    <row r="58032" hidden="1"/>
    <row r="58033" hidden="1"/>
    <row r="58034" hidden="1"/>
    <row r="58035" hidden="1"/>
    <row r="58036" hidden="1"/>
    <row r="58037" hidden="1"/>
    <row r="58038" hidden="1"/>
    <row r="58039" hidden="1"/>
    <row r="58040" hidden="1"/>
    <row r="58041" hidden="1"/>
    <row r="58042" hidden="1"/>
    <row r="58043" hidden="1"/>
    <row r="58044" hidden="1"/>
    <row r="58045" hidden="1"/>
    <row r="58046" hidden="1"/>
    <row r="58047" hidden="1"/>
    <row r="58048" hidden="1"/>
    <row r="58049" hidden="1"/>
    <row r="58050" hidden="1"/>
    <row r="58051" hidden="1"/>
    <row r="58052" hidden="1"/>
    <row r="58053" hidden="1"/>
    <row r="58054" hidden="1"/>
    <row r="58055" hidden="1"/>
    <row r="58056" hidden="1"/>
    <row r="58057" hidden="1"/>
    <row r="58058" hidden="1"/>
    <row r="58059" hidden="1"/>
    <row r="58060" hidden="1"/>
    <row r="58061" hidden="1"/>
    <row r="58062" hidden="1"/>
    <row r="58063" hidden="1"/>
    <row r="58064" hidden="1"/>
    <row r="58065" hidden="1"/>
    <row r="58066" hidden="1"/>
    <row r="58067" hidden="1"/>
    <row r="58068" hidden="1"/>
    <row r="58069" hidden="1"/>
    <row r="58070" hidden="1"/>
    <row r="58071" hidden="1"/>
    <row r="58072" hidden="1"/>
    <row r="58073" hidden="1"/>
    <row r="58074" hidden="1"/>
    <row r="58075" hidden="1"/>
    <row r="58076" hidden="1"/>
    <row r="58077" hidden="1"/>
    <row r="58078" hidden="1"/>
    <row r="58079" hidden="1"/>
    <row r="58080" hidden="1"/>
    <row r="58081" hidden="1"/>
    <row r="58082" hidden="1"/>
    <row r="58083" hidden="1"/>
    <row r="58084" hidden="1"/>
    <row r="58085" hidden="1"/>
    <row r="58086" hidden="1"/>
    <row r="58087" hidden="1"/>
    <row r="58088" hidden="1"/>
    <row r="58089" hidden="1"/>
    <row r="58090" hidden="1"/>
    <row r="58091" hidden="1"/>
    <row r="58092" hidden="1"/>
    <row r="58093" hidden="1"/>
    <row r="58094" hidden="1"/>
    <row r="58095" hidden="1"/>
    <row r="58096" hidden="1"/>
    <row r="58097" hidden="1"/>
    <row r="58098" hidden="1"/>
    <row r="58099" hidden="1"/>
    <row r="58100" hidden="1"/>
    <row r="58101" hidden="1"/>
    <row r="58102" hidden="1"/>
    <row r="58103" hidden="1"/>
    <row r="58104" hidden="1"/>
    <row r="58105" hidden="1"/>
    <row r="58106" hidden="1"/>
    <row r="58107" hidden="1"/>
    <row r="58108" hidden="1"/>
    <row r="58109" hidden="1"/>
    <row r="58110" hidden="1"/>
    <row r="58111" hidden="1"/>
    <row r="58112" hidden="1"/>
    <row r="58113" hidden="1"/>
    <row r="58114" hidden="1"/>
    <row r="58115" hidden="1"/>
    <row r="58116" hidden="1"/>
    <row r="58117" hidden="1"/>
    <row r="58118" hidden="1"/>
    <row r="58119" hidden="1"/>
    <row r="58120" hidden="1"/>
    <row r="58121" hidden="1"/>
    <row r="58122" hidden="1"/>
    <row r="58123" hidden="1"/>
    <row r="58124" hidden="1"/>
    <row r="58125" hidden="1"/>
    <row r="58126" hidden="1"/>
    <row r="58127" hidden="1"/>
    <row r="58128" hidden="1"/>
    <row r="58129" hidden="1"/>
    <row r="58130" hidden="1"/>
    <row r="58131" hidden="1"/>
    <row r="58132" hidden="1"/>
    <row r="58133" hidden="1"/>
    <row r="58134" hidden="1"/>
    <row r="58135" hidden="1"/>
    <row r="58136" hidden="1"/>
    <row r="58137" hidden="1"/>
    <row r="58138" hidden="1"/>
    <row r="58139" hidden="1"/>
    <row r="58140" hidden="1"/>
    <row r="58141" hidden="1"/>
    <row r="58142" hidden="1"/>
    <row r="58143" hidden="1"/>
    <row r="58144" hidden="1"/>
    <row r="58145" hidden="1"/>
    <row r="58146" hidden="1"/>
    <row r="58147" hidden="1"/>
    <row r="58148" hidden="1"/>
    <row r="58149" hidden="1"/>
    <row r="58150" hidden="1"/>
    <row r="58151" hidden="1"/>
    <row r="58152" hidden="1"/>
    <row r="58153" hidden="1"/>
    <row r="58154" hidden="1"/>
    <row r="58155" hidden="1"/>
    <row r="58156" hidden="1"/>
    <row r="58157" hidden="1"/>
    <row r="58158" hidden="1"/>
    <row r="58159" hidden="1"/>
    <row r="58160" hidden="1"/>
    <row r="58161" hidden="1"/>
    <row r="58162" hidden="1"/>
    <row r="58163" hidden="1"/>
    <row r="58164" hidden="1"/>
    <row r="58165" hidden="1"/>
    <row r="58166" hidden="1"/>
    <row r="58167" hidden="1"/>
    <row r="58168" hidden="1"/>
    <row r="58169" hidden="1"/>
    <row r="58170" hidden="1"/>
    <row r="58171" hidden="1"/>
    <row r="58172" hidden="1"/>
    <row r="58173" hidden="1"/>
    <row r="58174" hidden="1"/>
    <row r="58175" hidden="1"/>
    <row r="58176" hidden="1"/>
    <row r="58177" hidden="1"/>
    <row r="58178" hidden="1"/>
    <row r="58179" hidden="1"/>
    <row r="58180" hidden="1"/>
    <row r="58181" hidden="1"/>
    <row r="58182" hidden="1"/>
    <row r="58183" hidden="1"/>
    <row r="58184" hidden="1"/>
    <row r="58185" hidden="1"/>
    <row r="58186" hidden="1"/>
    <row r="58187" hidden="1"/>
    <row r="58188" hidden="1"/>
    <row r="58189" hidden="1"/>
    <row r="58190" hidden="1"/>
    <row r="58191" hidden="1"/>
    <row r="58192" hidden="1"/>
    <row r="58193" hidden="1"/>
    <row r="58194" hidden="1"/>
    <row r="58195" hidden="1"/>
    <row r="58196" hidden="1"/>
    <row r="58197" hidden="1"/>
    <row r="58198" hidden="1"/>
    <row r="58199" hidden="1"/>
    <row r="58200" hidden="1"/>
    <row r="58201" hidden="1"/>
    <row r="58202" hidden="1"/>
    <row r="58203" hidden="1"/>
    <row r="58204" hidden="1"/>
    <row r="58205" hidden="1"/>
    <row r="58206" hidden="1"/>
    <row r="58207" hidden="1"/>
    <row r="58208" hidden="1"/>
    <row r="58209" hidden="1"/>
    <row r="58210" hidden="1"/>
    <row r="58211" hidden="1"/>
    <row r="58212" hidden="1"/>
    <row r="58213" hidden="1"/>
    <row r="58214" hidden="1"/>
    <row r="58215" hidden="1"/>
    <row r="58216" hidden="1"/>
    <row r="58217" hidden="1"/>
    <row r="58218" hidden="1"/>
    <row r="58219" hidden="1"/>
    <row r="58220" hidden="1"/>
    <row r="58221" hidden="1"/>
    <row r="58222" hidden="1"/>
    <row r="58223" hidden="1"/>
    <row r="58224" hidden="1"/>
    <row r="58225" hidden="1"/>
    <row r="58226" hidden="1"/>
    <row r="58227" hidden="1"/>
    <row r="58228" hidden="1"/>
    <row r="58229" hidden="1"/>
    <row r="58230" hidden="1"/>
    <row r="58231" hidden="1"/>
    <row r="58232" hidden="1"/>
    <row r="58233" hidden="1"/>
    <row r="58234" hidden="1"/>
    <row r="58235" hidden="1"/>
    <row r="58236" hidden="1"/>
    <row r="58237" hidden="1"/>
    <row r="58238" hidden="1"/>
    <row r="58239" hidden="1"/>
    <row r="58240" hidden="1"/>
    <row r="58241" hidden="1"/>
    <row r="58242" hidden="1"/>
    <row r="58243" hidden="1"/>
    <row r="58244" hidden="1"/>
    <row r="58245" hidden="1"/>
    <row r="58246" hidden="1"/>
    <row r="58247" hidden="1"/>
    <row r="58248" hidden="1"/>
    <row r="58249" hidden="1"/>
    <row r="58250" hidden="1"/>
    <row r="58251" hidden="1"/>
    <row r="58252" hidden="1"/>
    <row r="58253" hidden="1"/>
    <row r="58254" hidden="1"/>
    <row r="58255" hidden="1"/>
    <row r="58256" hidden="1"/>
    <row r="58257" hidden="1"/>
    <row r="58258" hidden="1"/>
    <row r="58259" hidden="1"/>
    <row r="58260" hidden="1"/>
    <row r="58261" hidden="1"/>
    <row r="58262" hidden="1"/>
    <row r="58263" hidden="1"/>
    <row r="58264" hidden="1"/>
    <row r="58265" hidden="1"/>
    <row r="58266" hidden="1"/>
    <row r="58267" hidden="1"/>
    <row r="58268" hidden="1"/>
    <row r="58269" hidden="1"/>
    <row r="58270" hidden="1"/>
    <row r="58271" hidden="1"/>
    <row r="58272" hidden="1"/>
    <row r="58273" hidden="1"/>
    <row r="58274" hidden="1"/>
    <row r="58275" hidden="1"/>
    <row r="58276" hidden="1"/>
    <row r="58277" hidden="1"/>
    <row r="58278" hidden="1"/>
    <row r="58279" hidden="1"/>
    <row r="58280" hidden="1"/>
    <row r="58281" hidden="1"/>
    <row r="58282" hidden="1"/>
    <row r="58283" hidden="1"/>
    <row r="58284" hidden="1"/>
    <row r="58285" hidden="1"/>
    <row r="58286" hidden="1"/>
    <row r="58287" hidden="1"/>
    <row r="58288" hidden="1"/>
    <row r="58289" hidden="1"/>
    <row r="58290" hidden="1"/>
    <row r="58291" hidden="1"/>
    <row r="58292" hidden="1"/>
    <row r="58293" hidden="1"/>
    <row r="58294" hidden="1"/>
    <row r="58295" hidden="1"/>
    <row r="58296" hidden="1"/>
    <row r="58297" hidden="1"/>
    <row r="58298" hidden="1"/>
    <row r="58299" hidden="1"/>
    <row r="58300" hidden="1"/>
    <row r="58301" hidden="1"/>
    <row r="58302" hidden="1"/>
    <row r="58303" hidden="1"/>
    <row r="58304" hidden="1"/>
    <row r="58305" hidden="1"/>
    <row r="58306" hidden="1"/>
    <row r="58307" hidden="1"/>
    <row r="58308" hidden="1"/>
    <row r="58309" hidden="1"/>
    <row r="58310" hidden="1"/>
    <row r="58311" hidden="1"/>
    <row r="58312" hidden="1"/>
    <row r="58313" hidden="1"/>
    <row r="58314" hidden="1"/>
    <row r="58315" hidden="1"/>
    <row r="58316" hidden="1"/>
    <row r="58317" hidden="1"/>
    <row r="58318" hidden="1"/>
    <row r="58319" hidden="1"/>
    <row r="58320" hidden="1"/>
    <row r="58321" hidden="1"/>
    <row r="58322" hidden="1"/>
    <row r="58323" hidden="1"/>
    <row r="58324" hidden="1"/>
    <row r="58325" hidden="1"/>
    <row r="58326" hidden="1"/>
    <row r="58327" hidden="1"/>
    <row r="58328" hidden="1"/>
    <row r="58329" hidden="1"/>
    <row r="58330" hidden="1"/>
    <row r="58331" hidden="1"/>
    <row r="58332" hidden="1"/>
    <row r="58333" hidden="1"/>
    <row r="58334" hidden="1"/>
    <row r="58335" hidden="1"/>
    <row r="58336" hidden="1"/>
    <row r="58337" hidden="1"/>
    <row r="58338" hidden="1"/>
    <row r="58339" hidden="1"/>
    <row r="58340" hidden="1"/>
    <row r="58341" hidden="1"/>
    <row r="58342" hidden="1"/>
    <row r="58343" hidden="1"/>
    <row r="58344" hidden="1"/>
    <row r="58345" hidden="1"/>
    <row r="58346" hidden="1"/>
    <row r="58347" hidden="1"/>
    <row r="58348" hidden="1"/>
    <row r="58349" hidden="1"/>
    <row r="58350" hidden="1"/>
    <row r="58351" hidden="1"/>
    <row r="58352" hidden="1"/>
    <row r="58353" hidden="1"/>
    <row r="58354" hidden="1"/>
    <row r="58355" hidden="1"/>
    <row r="58356" hidden="1"/>
    <row r="58357" hidden="1"/>
    <row r="58358" hidden="1"/>
    <row r="58359" hidden="1"/>
    <row r="58360" hidden="1"/>
    <row r="58361" hidden="1"/>
    <row r="58362" hidden="1"/>
    <row r="58363" hidden="1"/>
    <row r="58364" hidden="1"/>
    <row r="58365" hidden="1"/>
    <row r="58366" hidden="1"/>
    <row r="58367" hidden="1"/>
    <row r="58368" hidden="1"/>
    <row r="58369" hidden="1"/>
    <row r="58370" hidden="1"/>
    <row r="58371" hidden="1"/>
    <row r="58372" hidden="1"/>
    <row r="58373" hidden="1"/>
    <row r="58374" hidden="1"/>
    <row r="58375" hidden="1"/>
    <row r="58376" hidden="1"/>
    <row r="58377" hidden="1"/>
    <row r="58378" hidden="1"/>
    <row r="58379" hidden="1"/>
    <row r="58380" hidden="1"/>
    <row r="58381" hidden="1"/>
    <row r="58382" hidden="1"/>
    <row r="58383" hidden="1"/>
    <row r="58384" hidden="1"/>
    <row r="58385" hidden="1"/>
    <row r="58386" hidden="1"/>
    <row r="58387" hidden="1"/>
    <row r="58388" hidden="1"/>
    <row r="58389" hidden="1"/>
    <row r="58390" hidden="1"/>
    <row r="58391" hidden="1"/>
    <row r="58392" hidden="1"/>
    <row r="58393" hidden="1"/>
    <row r="58394" hidden="1"/>
    <row r="58395" hidden="1"/>
    <row r="58396" hidden="1"/>
    <row r="58397" hidden="1"/>
    <row r="58398" hidden="1"/>
    <row r="58399" hidden="1"/>
    <row r="58400" hidden="1"/>
    <row r="58401" hidden="1"/>
    <row r="58402" hidden="1"/>
    <row r="58403" hidden="1"/>
    <row r="58404" hidden="1"/>
    <row r="58405" hidden="1"/>
    <row r="58406" hidden="1"/>
    <row r="58407" hidden="1"/>
    <row r="58408" hidden="1"/>
    <row r="58409" hidden="1"/>
    <row r="58410" hidden="1"/>
    <row r="58411" hidden="1"/>
    <row r="58412" hidden="1"/>
    <row r="58413" hidden="1"/>
    <row r="58414" hidden="1"/>
    <row r="58415" hidden="1"/>
    <row r="58416" hidden="1"/>
    <row r="58417" hidden="1"/>
    <row r="58418" hidden="1"/>
    <row r="58419" hidden="1"/>
    <row r="58420" hidden="1"/>
    <row r="58421" hidden="1"/>
    <row r="58422" hidden="1"/>
    <row r="58423" hidden="1"/>
    <row r="58424" hidden="1"/>
    <row r="58425" hidden="1"/>
    <row r="58426" hidden="1"/>
    <row r="58427" hidden="1"/>
    <row r="58428" hidden="1"/>
    <row r="58429" hidden="1"/>
    <row r="58430" hidden="1"/>
    <row r="58431" hidden="1"/>
    <row r="58432" hidden="1"/>
    <row r="58433" hidden="1"/>
    <row r="58434" hidden="1"/>
    <row r="58435" hidden="1"/>
    <row r="58436" hidden="1"/>
    <row r="58437" hidden="1"/>
    <row r="58438" hidden="1"/>
    <row r="58439" hidden="1"/>
    <row r="58440" hidden="1"/>
    <row r="58441" hidden="1"/>
    <row r="58442" hidden="1"/>
    <row r="58443" hidden="1"/>
    <row r="58444" hidden="1"/>
    <row r="58445" hidden="1"/>
    <row r="58446" hidden="1"/>
    <row r="58447" hidden="1"/>
    <row r="58448" hidden="1"/>
    <row r="58449" hidden="1"/>
    <row r="58450" hidden="1"/>
    <row r="58451" hidden="1"/>
    <row r="58452" hidden="1"/>
    <row r="58453" hidden="1"/>
    <row r="58454" hidden="1"/>
    <row r="58455" hidden="1"/>
    <row r="58456" hidden="1"/>
    <row r="58457" hidden="1"/>
    <row r="58458" hidden="1"/>
    <row r="58459" hidden="1"/>
    <row r="58460" hidden="1"/>
    <row r="58461" hidden="1"/>
    <row r="58462" hidden="1"/>
    <row r="58463" hidden="1"/>
    <row r="58464" hidden="1"/>
    <row r="58465" hidden="1"/>
    <row r="58466" hidden="1"/>
    <row r="58467" hidden="1"/>
    <row r="58468" hidden="1"/>
    <row r="58469" hidden="1"/>
    <row r="58470" hidden="1"/>
    <row r="58471" hidden="1"/>
    <row r="58472" hidden="1"/>
    <row r="58473" hidden="1"/>
    <row r="58474" hidden="1"/>
    <row r="58475" hidden="1"/>
    <row r="58476" hidden="1"/>
    <row r="58477" hidden="1"/>
    <row r="58478" hidden="1"/>
    <row r="58479" hidden="1"/>
    <row r="58480" hidden="1"/>
    <row r="58481" hidden="1"/>
    <row r="58482" hidden="1"/>
    <row r="58483" hidden="1"/>
    <row r="58484" hidden="1"/>
    <row r="58485" hidden="1"/>
    <row r="58486" hidden="1"/>
    <row r="58487" hidden="1"/>
    <row r="58488" hidden="1"/>
    <row r="58489" hidden="1"/>
    <row r="58490" hidden="1"/>
    <row r="58491" hidden="1"/>
    <row r="58492" hidden="1"/>
    <row r="58493" hidden="1"/>
    <row r="58494" hidden="1"/>
    <row r="58495" hidden="1"/>
    <row r="58496" hidden="1"/>
    <row r="58497" hidden="1"/>
    <row r="58498" hidden="1"/>
    <row r="58499" hidden="1"/>
    <row r="58500" hidden="1"/>
    <row r="58501" hidden="1"/>
    <row r="58502" hidden="1"/>
    <row r="58503" hidden="1"/>
    <row r="58504" hidden="1"/>
    <row r="58505" hidden="1"/>
    <row r="58506" hidden="1"/>
    <row r="58507" hidden="1"/>
    <row r="58508" hidden="1"/>
    <row r="58509" hidden="1"/>
    <row r="58510" hidden="1"/>
    <row r="58511" hidden="1"/>
    <row r="58512" hidden="1"/>
    <row r="58513" hidden="1"/>
    <row r="58514" hidden="1"/>
    <row r="58515" hidden="1"/>
    <row r="58516" hidden="1"/>
    <row r="58517" hidden="1"/>
    <row r="58518" hidden="1"/>
    <row r="58519" hidden="1"/>
    <row r="58520" hidden="1"/>
    <row r="58521" hidden="1"/>
    <row r="58522" hidden="1"/>
    <row r="58523" hidden="1"/>
    <row r="58524" hidden="1"/>
    <row r="58525" hidden="1"/>
    <row r="58526" hidden="1"/>
    <row r="58527" hidden="1"/>
    <row r="58528" hidden="1"/>
    <row r="58529" hidden="1"/>
    <row r="58530" hidden="1"/>
    <row r="58531" hidden="1"/>
    <row r="58532" hidden="1"/>
    <row r="58533" hidden="1"/>
    <row r="58534" hidden="1"/>
    <row r="58535" hidden="1"/>
    <row r="58536" hidden="1"/>
    <row r="58537" hidden="1"/>
    <row r="58538" hidden="1"/>
    <row r="58539" hidden="1"/>
    <row r="58540" hidden="1"/>
    <row r="58541" hidden="1"/>
    <row r="58542" hidden="1"/>
    <row r="58543" hidden="1"/>
    <row r="58544" hidden="1"/>
    <row r="58545" hidden="1"/>
    <row r="58546" hidden="1"/>
    <row r="58547" hidden="1"/>
    <row r="58548" hidden="1"/>
    <row r="58549" hidden="1"/>
    <row r="58550" hidden="1"/>
    <row r="58551" hidden="1"/>
    <row r="58552" hidden="1"/>
    <row r="58553" hidden="1"/>
    <row r="58554" hidden="1"/>
    <row r="58555" hidden="1"/>
    <row r="58556" hidden="1"/>
    <row r="58557" hidden="1"/>
    <row r="58558" hidden="1"/>
    <row r="58559" hidden="1"/>
    <row r="58560" hidden="1"/>
    <row r="58561" hidden="1"/>
    <row r="58562" hidden="1"/>
    <row r="58563" hidden="1"/>
    <row r="58564" hidden="1"/>
    <row r="58565" hidden="1"/>
    <row r="58566" hidden="1"/>
    <row r="58567" hidden="1"/>
    <row r="58568" hidden="1"/>
    <row r="58569" hidden="1"/>
    <row r="58570" hidden="1"/>
    <row r="58571" hidden="1"/>
    <row r="58572" hidden="1"/>
    <row r="58573" hidden="1"/>
    <row r="58574" hidden="1"/>
    <row r="58575" hidden="1"/>
    <row r="58576" hidden="1"/>
    <row r="58577" hidden="1"/>
    <row r="58578" hidden="1"/>
    <row r="58579" hidden="1"/>
    <row r="58580" hidden="1"/>
    <row r="58581" hidden="1"/>
    <row r="58582" hidden="1"/>
    <row r="58583" hidden="1"/>
    <row r="58584" hidden="1"/>
    <row r="58585" hidden="1"/>
    <row r="58586" hidden="1"/>
    <row r="58587" hidden="1"/>
    <row r="58588" hidden="1"/>
    <row r="58589" hidden="1"/>
    <row r="58590" hidden="1"/>
    <row r="58591" hidden="1"/>
    <row r="58592" hidden="1"/>
    <row r="58593" hidden="1"/>
    <row r="58594" hidden="1"/>
    <row r="58595" hidden="1"/>
    <row r="58596" hidden="1"/>
    <row r="58597" hidden="1"/>
    <row r="58598" hidden="1"/>
    <row r="58599" hidden="1"/>
    <row r="58600" hidden="1"/>
    <row r="58601" hidden="1"/>
    <row r="58602" hidden="1"/>
    <row r="58603" hidden="1"/>
    <row r="58604" hidden="1"/>
    <row r="58605" hidden="1"/>
    <row r="58606" hidden="1"/>
    <row r="58607" hidden="1"/>
    <row r="58608" hidden="1"/>
    <row r="58609" hidden="1"/>
    <row r="58610" hidden="1"/>
    <row r="58611" hidden="1"/>
    <row r="58612" hidden="1"/>
    <row r="58613" hidden="1"/>
    <row r="58614" hidden="1"/>
    <row r="58615" hidden="1"/>
    <row r="58616" hidden="1"/>
    <row r="58617" hidden="1"/>
    <row r="58618" hidden="1"/>
    <row r="58619" hidden="1"/>
    <row r="58620" hidden="1"/>
    <row r="58621" hidden="1"/>
    <row r="58622" hidden="1"/>
    <row r="58623" hidden="1"/>
    <row r="58624" hidden="1"/>
    <row r="58625" hidden="1"/>
    <row r="58626" hidden="1"/>
    <row r="58627" hidden="1"/>
    <row r="58628" hidden="1"/>
    <row r="58629" hidden="1"/>
    <row r="58630" hidden="1"/>
    <row r="58631" hidden="1"/>
    <row r="58632" hidden="1"/>
    <row r="58633" hidden="1"/>
    <row r="58634" hidden="1"/>
    <row r="58635" hidden="1"/>
    <row r="58636" hidden="1"/>
    <row r="58637" hidden="1"/>
    <row r="58638" hidden="1"/>
    <row r="58639" hidden="1"/>
    <row r="58640" hidden="1"/>
    <row r="58641" hidden="1"/>
    <row r="58642" hidden="1"/>
    <row r="58643" hidden="1"/>
    <row r="58644" hidden="1"/>
    <row r="58645" hidden="1"/>
    <row r="58646" hidden="1"/>
    <row r="58647" hidden="1"/>
    <row r="58648" hidden="1"/>
    <row r="58649" hidden="1"/>
    <row r="58650" hidden="1"/>
    <row r="58651" hidden="1"/>
    <row r="58652" hidden="1"/>
    <row r="58653" hidden="1"/>
    <row r="58654" hidden="1"/>
    <row r="58655" hidden="1"/>
    <row r="58656" hidden="1"/>
    <row r="58657" hidden="1"/>
    <row r="58658" hidden="1"/>
    <row r="58659" hidden="1"/>
    <row r="58660" hidden="1"/>
    <row r="58661" hidden="1"/>
    <row r="58662" hidden="1"/>
    <row r="58663" hidden="1"/>
    <row r="58664" hidden="1"/>
    <row r="58665" hidden="1"/>
    <row r="58666" hidden="1"/>
    <row r="58667" hidden="1"/>
    <row r="58668" hidden="1"/>
    <row r="58669" hidden="1"/>
    <row r="58670" hidden="1"/>
    <row r="58671" hidden="1"/>
    <row r="58672" hidden="1"/>
    <row r="58673" hidden="1"/>
    <row r="58674" hidden="1"/>
    <row r="58675" hidden="1"/>
    <row r="58676" hidden="1"/>
    <row r="58677" hidden="1"/>
    <row r="58678" hidden="1"/>
    <row r="58679" hidden="1"/>
    <row r="58680" hidden="1"/>
    <row r="58681" hidden="1"/>
    <row r="58682" hidden="1"/>
    <row r="58683" hidden="1"/>
    <row r="58684" hidden="1"/>
    <row r="58685" hidden="1"/>
    <row r="58686" hidden="1"/>
    <row r="58687" hidden="1"/>
    <row r="58688" hidden="1"/>
    <row r="58689" hidden="1"/>
    <row r="58690" hidden="1"/>
    <row r="58691" hidden="1"/>
    <row r="58692" hidden="1"/>
    <row r="58693" hidden="1"/>
    <row r="58694" hidden="1"/>
    <row r="58695" hidden="1"/>
    <row r="58696" hidden="1"/>
    <row r="58697" hidden="1"/>
    <row r="58698" hidden="1"/>
    <row r="58699" hidden="1"/>
    <row r="58700" hidden="1"/>
    <row r="58701" hidden="1"/>
    <row r="58702" hidden="1"/>
    <row r="58703" hidden="1"/>
    <row r="58704" hidden="1"/>
    <row r="58705" hidden="1"/>
    <row r="58706" hidden="1"/>
    <row r="58707" hidden="1"/>
    <row r="58708" hidden="1"/>
    <row r="58709" hidden="1"/>
    <row r="58710" hidden="1"/>
    <row r="58711" hidden="1"/>
    <row r="58712" hidden="1"/>
    <row r="58713" hidden="1"/>
    <row r="58714" hidden="1"/>
    <row r="58715" hidden="1"/>
    <row r="58716" hidden="1"/>
    <row r="58717" hidden="1"/>
    <row r="58718" hidden="1"/>
    <row r="58719" hidden="1"/>
    <row r="58720" hidden="1"/>
    <row r="58721" hidden="1"/>
    <row r="58722" hidden="1"/>
    <row r="58723" hidden="1"/>
    <row r="58724" hidden="1"/>
    <row r="58725" hidden="1"/>
    <row r="58726" hidden="1"/>
    <row r="58727" hidden="1"/>
    <row r="58728" hidden="1"/>
    <row r="58729" hidden="1"/>
    <row r="58730" hidden="1"/>
    <row r="58731" hidden="1"/>
    <row r="58732" hidden="1"/>
    <row r="58733" hidden="1"/>
    <row r="58734" hidden="1"/>
    <row r="58735" hidden="1"/>
    <row r="58736" hidden="1"/>
    <row r="58737" hidden="1"/>
    <row r="58738" hidden="1"/>
    <row r="58739" hidden="1"/>
    <row r="58740" hidden="1"/>
    <row r="58741" hidden="1"/>
    <row r="58742" hidden="1"/>
    <row r="58743" hidden="1"/>
    <row r="58744" hidden="1"/>
    <row r="58745" hidden="1"/>
    <row r="58746" hidden="1"/>
    <row r="58747" hidden="1"/>
    <row r="58748" hidden="1"/>
    <row r="58749" hidden="1"/>
    <row r="58750" hidden="1"/>
    <row r="58751" hidden="1"/>
    <row r="58752" hidden="1"/>
    <row r="58753" hidden="1"/>
    <row r="58754" hidden="1"/>
    <row r="58755" hidden="1"/>
    <row r="58756" hidden="1"/>
    <row r="58757" hidden="1"/>
    <row r="58758" hidden="1"/>
    <row r="58759" hidden="1"/>
    <row r="58760" hidden="1"/>
    <row r="58761" hidden="1"/>
    <row r="58762" hidden="1"/>
    <row r="58763" hidden="1"/>
    <row r="58764" hidden="1"/>
    <row r="58765" hidden="1"/>
    <row r="58766" hidden="1"/>
    <row r="58767" hidden="1"/>
    <row r="58768" hidden="1"/>
    <row r="58769" hidden="1"/>
    <row r="58770" hidden="1"/>
    <row r="58771" hidden="1"/>
    <row r="58772" hidden="1"/>
    <row r="58773" hidden="1"/>
    <row r="58774" hidden="1"/>
    <row r="58775" hidden="1"/>
    <row r="58776" hidden="1"/>
    <row r="58777" hidden="1"/>
    <row r="58778" hidden="1"/>
    <row r="58779" hidden="1"/>
    <row r="58780" hidden="1"/>
    <row r="58781" hidden="1"/>
    <row r="58782" hidden="1"/>
    <row r="58783" hidden="1"/>
    <row r="58784" hidden="1"/>
    <row r="58785" hidden="1"/>
    <row r="58786" hidden="1"/>
    <row r="58787" hidden="1"/>
    <row r="58788" hidden="1"/>
    <row r="58789" hidden="1"/>
    <row r="58790" hidden="1"/>
    <row r="58791" hidden="1"/>
    <row r="58792" hidden="1"/>
    <row r="58793" hidden="1"/>
    <row r="58794" hidden="1"/>
    <row r="58795" hidden="1"/>
    <row r="58796" hidden="1"/>
    <row r="58797" hidden="1"/>
    <row r="58798" hidden="1"/>
    <row r="58799" hidden="1"/>
    <row r="58800" hidden="1"/>
    <row r="58801" hidden="1"/>
    <row r="58802" hidden="1"/>
    <row r="58803" hidden="1"/>
    <row r="58804" hidden="1"/>
    <row r="58805" hidden="1"/>
    <row r="58806" hidden="1"/>
    <row r="58807" hidden="1"/>
    <row r="58808" hidden="1"/>
    <row r="58809" hidden="1"/>
    <row r="58810" hidden="1"/>
    <row r="58811" hidden="1"/>
    <row r="58812" hidden="1"/>
    <row r="58813" hidden="1"/>
    <row r="58814" hidden="1"/>
    <row r="58815" hidden="1"/>
    <row r="58816" hidden="1"/>
    <row r="58817" hidden="1"/>
    <row r="58818" hidden="1"/>
    <row r="58819" hidden="1"/>
    <row r="58820" hidden="1"/>
    <row r="58821" hidden="1"/>
    <row r="58822" hidden="1"/>
    <row r="58823" hidden="1"/>
    <row r="58824" hidden="1"/>
    <row r="58825" hidden="1"/>
    <row r="58826" hidden="1"/>
    <row r="58827" hidden="1"/>
    <row r="58828" hidden="1"/>
    <row r="58829" hidden="1"/>
    <row r="58830" hidden="1"/>
    <row r="58831" hidden="1"/>
    <row r="58832" hidden="1"/>
    <row r="58833" hidden="1"/>
    <row r="58834" hidden="1"/>
    <row r="58835" hidden="1"/>
    <row r="58836" hidden="1"/>
    <row r="58837" hidden="1"/>
    <row r="58838" hidden="1"/>
    <row r="58839" hidden="1"/>
    <row r="58840" hidden="1"/>
    <row r="58841" hidden="1"/>
    <row r="58842" hidden="1"/>
    <row r="58843" hidden="1"/>
    <row r="58844" hidden="1"/>
    <row r="58845" hidden="1"/>
    <row r="58846" hidden="1"/>
    <row r="58847" hidden="1"/>
    <row r="58848" hidden="1"/>
    <row r="58849" hidden="1"/>
    <row r="58850" hidden="1"/>
    <row r="58851" hidden="1"/>
    <row r="58852" hidden="1"/>
    <row r="58853" hidden="1"/>
    <row r="58854" hidden="1"/>
    <row r="58855" hidden="1"/>
    <row r="58856" hidden="1"/>
    <row r="58857" hidden="1"/>
    <row r="58858" hidden="1"/>
    <row r="58859" hidden="1"/>
    <row r="58860" hidden="1"/>
    <row r="58861" hidden="1"/>
    <row r="58862" hidden="1"/>
    <row r="58863" hidden="1"/>
    <row r="58864" hidden="1"/>
    <row r="58865" hidden="1"/>
    <row r="58866" hidden="1"/>
    <row r="58867" hidden="1"/>
    <row r="58868" hidden="1"/>
    <row r="58869" hidden="1"/>
    <row r="58870" hidden="1"/>
    <row r="58871" hidden="1"/>
    <row r="58872" hidden="1"/>
    <row r="58873" hidden="1"/>
    <row r="58874" hidden="1"/>
    <row r="58875" hidden="1"/>
    <row r="58876" hidden="1"/>
    <row r="58877" hidden="1"/>
    <row r="58878" hidden="1"/>
    <row r="58879" hidden="1"/>
    <row r="58880" hidden="1"/>
    <row r="58881" hidden="1"/>
    <row r="58882" hidden="1"/>
    <row r="58883" hidden="1"/>
    <row r="58884" hidden="1"/>
    <row r="58885" hidden="1"/>
    <row r="58886" hidden="1"/>
    <row r="58887" hidden="1"/>
    <row r="58888" hidden="1"/>
    <row r="58889" hidden="1"/>
    <row r="58890" hidden="1"/>
    <row r="58891" hidden="1"/>
    <row r="58892" hidden="1"/>
    <row r="58893" hidden="1"/>
    <row r="58894" hidden="1"/>
    <row r="58895" hidden="1"/>
    <row r="58896" hidden="1"/>
    <row r="58897" hidden="1"/>
    <row r="58898" hidden="1"/>
    <row r="58899" hidden="1"/>
    <row r="58900" hidden="1"/>
    <row r="58901" hidden="1"/>
    <row r="58902" hidden="1"/>
    <row r="58903" hidden="1"/>
    <row r="58904" hidden="1"/>
    <row r="58905" hidden="1"/>
    <row r="58906" hidden="1"/>
    <row r="58907" hidden="1"/>
    <row r="58908" hidden="1"/>
    <row r="58909" hidden="1"/>
    <row r="58910" hidden="1"/>
    <row r="58911" hidden="1"/>
    <row r="58912" hidden="1"/>
    <row r="58913" hidden="1"/>
    <row r="58914" hidden="1"/>
    <row r="58915" hidden="1"/>
    <row r="58916" hidden="1"/>
    <row r="58917" hidden="1"/>
    <row r="58918" hidden="1"/>
    <row r="58919" hidden="1"/>
    <row r="58920" hidden="1"/>
    <row r="58921" hidden="1"/>
    <row r="58922" hidden="1"/>
    <row r="58923" hidden="1"/>
    <row r="58924" hidden="1"/>
    <row r="58925" hidden="1"/>
    <row r="58926" hidden="1"/>
    <row r="58927" hidden="1"/>
    <row r="58928" hidden="1"/>
    <row r="58929" hidden="1"/>
    <row r="58930" hidden="1"/>
    <row r="58931" hidden="1"/>
    <row r="58932" hidden="1"/>
    <row r="58933" hidden="1"/>
    <row r="58934" hidden="1"/>
    <row r="58935" hidden="1"/>
    <row r="58936" hidden="1"/>
    <row r="58937" hidden="1"/>
    <row r="58938" hidden="1"/>
    <row r="58939" hidden="1"/>
    <row r="58940" hidden="1"/>
    <row r="58941" hidden="1"/>
    <row r="58942" hidden="1"/>
    <row r="58943" hidden="1"/>
    <row r="58944" hidden="1"/>
    <row r="58945" hidden="1"/>
    <row r="58946" hidden="1"/>
    <row r="58947" hidden="1"/>
    <row r="58948" hidden="1"/>
    <row r="58949" hidden="1"/>
    <row r="58950" hidden="1"/>
    <row r="58951" hidden="1"/>
    <row r="58952" hidden="1"/>
    <row r="58953" hidden="1"/>
    <row r="58954" hidden="1"/>
    <row r="58955" hidden="1"/>
    <row r="58956" hidden="1"/>
    <row r="58957" hidden="1"/>
    <row r="58958" hidden="1"/>
    <row r="58959" hidden="1"/>
    <row r="58960" hidden="1"/>
    <row r="58961" hidden="1"/>
    <row r="58962" hidden="1"/>
    <row r="58963" hidden="1"/>
    <row r="58964" hidden="1"/>
    <row r="58965" hidden="1"/>
    <row r="58966" hidden="1"/>
    <row r="58967" hidden="1"/>
    <row r="58968" hidden="1"/>
    <row r="58969" hidden="1"/>
    <row r="58970" hidden="1"/>
    <row r="58971" hidden="1"/>
    <row r="58972" hidden="1"/>
    <row r="58973" hidden="1"/>
    <row r="58974" hidden="1"/>
    <row r="58975" hidden="1"/>
    <row r="58976" hidden="1"/>
    <row r="58977" hidden="1"/>
    <row r="58978" hidden="1"/>
    <row r="58979" hidden="1"/>
    <row r="58980" hidden="1"/>
    <row r="58981" hidden="1"/>
    <row r="58982" hidden="1"/>
    <row r="58983" hidden="1"/>
    <row r="58984" hidden="1"/>
    <row r="58985" hidden="1"/>
    <row r="58986" hidden="1"/>
    <row r="58987" hidden="1"/>
    <row r="58988" hidden="1"/>
    <row r="58989" hidden="1"/>
    <row r="58990" hidden="1"/>
    <row r="58991" hidden="1"/>
    <row r="58992" hidden="1"/>
    <row r="58993" hidden="1"/>
    <row r="58994" hidden="1"/>
    <row r="58995" hidden="1"/>
    <row r="58996" hidden="1"/>
    <row r="58997" hidden="1"/>
    <row r="58998" hidden="1"/>
    <row r="58999" hidden="1"/>
    <row r="59000" hidden="1"/>
    <row r="59001" hidden="1"/>
    <row r="59002" hidden="1"/>
    <row r="59003" hidden="1"/>
    <row r="59004" hidden="1"/>
    <row r="59005" hidden="1"/>
    <row r="59006" hidden="1"/>
    <row r="59007" hidden="1"/>
    <row r="59008" hidden="1"/>
    <row r="59009" hidden="1"/>
    <row r="59010" hidden="1"/>
    <row r="59011" hidden="1"/>
    <row r="59012" hidden="1"/>
    <row r="59013" hidden="1"/>
    <row r="59014" hidden="1"/>
    <row r="59015" hidden="1"/>
    <row r="59016" hidden="1"/>
    <row r="59017" hidden="1"/>
    <row r="59018" hidden="1"/>
    <row r="59019" hidden="1"/>
    <row r="59020" hidden="1"/>
    <row r="59021" hidden="1"/>
    <row r="59022" hidden="1"/>
    <row r="59023" hidden="1"/>
    <row r="59024" hidden="1"/>
    <row r="59025" hidden="1"/>
    <row r="59026" hidden="1"/>
    <row r="59027" hidden="1"/>
    <row r="59028" hidden="1"/>
    <row r="59029" hidden="1"/>
    <row r="59030" hidden="1"/>
    <row r="59031" hidden="1"/>
    <row r="59032" hidden="1"/>
    <row r="59033" hidden="1"/>
    <row r="59034" hidden="1"/>
    <row r="59035" hidden="1"/>
    <row r="59036" hidden="1"/>
    <row r="59037" hidden="1"/>
    <row r="59038" hidden="1"/>
    <row r="59039" hidden="1"/>
    <row r="59040" hidden="1"/>
    <row r="59041" hidden="1"/>
    <row r="59042" hidden="1"/>
    <row r="59043" hidden="1"/>
    <row r="59044" hidden="1"/>
    <row r="59045" hidden="1"/>
    <row r="59046" hidden="1"/>
    <row r="59047" hidden="1"/>
    <row r="59048" hidden="1"/>
    <row r="59049" hidden="1"/>
    <row r="59050" hidden="1"/>
    <row r="59051" hidden="1"/>
    <row r="59052" hidden="1"/>
    <row r="59053" hidden="1"/>
    <row r="59054" hidden="1"/>
    <row r="59055" hidden="1"/>
    <row r="59056" hidden="1"/>
    <row r="59057" hidden="1"/>
    <row r="59058" hidden="1"/>
    <row r="59059" hidden="1"/>
    <row r="59060" hidden="1"/>
    <row r="59061" hidden="1"/>
    <row r="59062" hidden="1"/>
    <row r="59063" hidden="1"/>
    <row r="59064" hidden="1"/>
    <row r="59065" hidden="1"/>
    <row r="59066" hidden="1"/>
    <row r="59067" hidden="1"/>
    <row r="59068" hidden="1"/>
    <row r="59069" hidden="1"/>
    <row r="59070" hidden="1"/>
    <row r="59071" hidden="1"/>
    <row r="59072" hidden="1"/>
    <row r="59073" hidden="1"/>
    <row r="59074" hidden="1"/>
    <row r="59075" hidden="1"/>
    <row r="59076" hidden="1"/>
    <row r="59077" hidden="1"/>
    <row r="59078" hidden="1"/>
    <row r="59079" hidden="1"/>
    <row r="59080" hidden="1"/>
    <row r="59081" hidden="1"/>
    <row r="59082" hidden="1"/>
    <row r="59083" hidden="1"/>
    <row r="59084" hidden="1"/>
    <row r="59085" hidden="1"/>
    <row r="59086" hidden="1"/>
    <row r="59087" hidden="1"/>
    <row r="59088" hidden="1"/>
    <row r="59089" hidden="1"/>
    <row r="59090" hidden="1"/>
    <row r="59091" hidden="1"/>
    <row r="59092" hidden="1"/>
    <row r="59093" hidden="1"/>
    <row r="59094" hidden="1"/>
    <row r="59095" hidden="1"/>
    <row r="59096" hidden="1"/>
    <row r="59097" hidden="1"/>
    <row r="59098" hidden="1"/>
    <row r="59099" hidden="1"/>
    <row r="59100" hidden="1"/>
    <row r="59101" hidden="1"/>
    <row r="59102" hidden="1"/>
    <row r="59103" hidden="1"/>
    <row r="59104" hidden="1"/>
    <row r="59105" hidden="1"/>
    <row r="59106" hidden="1"/>
    <row r="59107" hidden="1"/>
    <row r="59108" hidden="1"/>
    <row r="59109" hidden="1"/>
    <row r="59110" hidden="1"/>
    <row r="59111" hidden="1"/>
    <row r="59112" hidden="1"/>
    <row r="59113" hidden="1"/>
    <row r="59114" hidden="1"/>
    <row r="59115" hidden="1"/>
    <row r="59116" hidden="1"/>
    <row r="59117" hidden="1"/>
    <row r="59118" hidden="1"/>
    <row r="59119" hidden="1"/>
    <row r="59120" hidden="1"/>
    <row r="59121" hidden="1"/>
    <row r="59122" hidden="1"/>
    <row r="59123" hidden="1"/>
    <row r="59124" hidden="1"/>
    <row r="59125" hidden="1"/>
    <row r="59126" hidden="1"/>
    <row r="59127" hidden="1"/>
    <row r="59128" hidden="1"/>
    <row r="59129" hidden="1"/>
    <row r="59130" hidden="1"/>
    <row r="59131" hidden="1"/>
    <row r="59132" hidden="1"/>
    <row r="59133" hidden="1"/>
    <row r="59134" hidden="1"/>
    <row r="59135" hidden="1"/>
    <row r="59136" hidden="1"/>
    <row r="59137" hidden="1"/>
    <row r="59138" hidden="1"/>
    <row r="59139" hidden="1"/>
    <row r="59140" hidden="1"/>
    <row r="59141" hidden="1"/>
    <row r="59142" hidden="1"/>
    <row r="59143" hidden="1"/>
    <row r="59144" hidden="1"/>
    <row r="59145" hidden="1"/>
    <row r="59146" hidden="1"/>
    <row r="59147" hidden="1"/>
    <row r="59148" hidden="1"/>
    <row r="59149" hidden="1"/>
    <row r="59150" hidden="1"/>
    <row r="59151" hidden="1"/>
    <row r="59152" hidden="1"/>
    <row r="59153" hidden="1"/>
    <row r="59154" hidden="1"/>
    <row r="59155" hidden="1"/>
    <row r="59156" hidden="1"/>
    <row r="59157" hidden="1"/>
    <row r="59158" hidden="1"/>
    <row r="59159" hidden="1"/>
    <row r="59160" hidden="1"/>
    <row r="59161" hidden="1"/>
    <row r="59162" hidden="1"/>
    <row r="59163" hidden="1"/>
    <row r="59164" hidden="1"/>
    <row r="59165" hidden="1"/>
    <row r="59166" hidden="1"/>
    <row r="59167" hidden="1"/>
    <row r="59168" hidden="1"/>
    <row r="59169" hidden="1"/>
    <row r="59170" hidden="1"/>
    <row r="59171" hidden="1"/>
    <row r="59172" hidden="1"/>
    <row r="59173" hidden="1"/>
    <row r="59174" hidden="1"/>
    <row r="59175" hidden="1"/>
    <row r="59176" hidden="1"/>
    <row r="59177" hidden="1"/>
    <row r="59178" hidden="1"/>
    <row r="59179" hidden="1"/>
    <row r="59180" hidden="1"/>
    <row r="59181" hidden="1"/>
    <row r="59182" hidden="1"/>
    <row r="59183" hidden="1"/>
    <row r="59184" hidden="1"/>
    <row r="59185" hidden="1"/>
    <row r="59186" hidden="1"/>
    <row r="59187" hidden="1"/>
    <row r="59188" hidden="1"/>
    <row r="59189" hidden="1"/>
    <row r="59190" hidden="1"/>
    <row r="59191" hidden="1"/>
    <row r="59192" hidden="1"/>
    <row r="59193" hidden="1"/>
    <row r="59194" hidden="1"/>
    <row r="59195" hidden="1"/>
    <row r="59196" hidden="1"/>
    <row r="59197" hidden="1"/>
    <row r="59198" hidden="1"/>
    <row r="59199" hidden="1"/>
    <row r="59200" hidden="1"/>
    <row r="59201" hidden="1"/>
    <row r="59202" hidden="1"/>
    <row r="59203" hidden="1"/>
    <row r="59204" hidden="1"/>
    <row r="59205" hidden="1"/>
    <row r="59206" hidden="1"/>
    <row r="59207" hidden="1"/>
    <row r="59208" hidden="1"/>
    <row r="59209" hidden="1"/>
    <row r="59210" hidden="1"/>
    <row r="59211" hidden="1"/>
    <row r="59212" hidden="1"/>
    <row r="59213" hidden="1"/>
    <row r="59214" hidden="1"/>
    <row r="59215" hidden="1"/>
    <row r="59216" hidden="1"/>
    <row r="59217" hidden="1"/>
    <row r="59218" hidden="1"/>
    <row r="59219" hidden="1"/>
    <row r="59220" hidden="1"/>
    <row r="59221" hidden="1"/>
    <row r="59222" hidden="1"/>
    <row r="59223" hidden="1"/>
    <row r="59224" hidden="1"/>
    <row r="59225" hidden="1"/>
    <row r="59226" hidden="1"/>
    <row r="59227" hidden="1"/>
    <row r="59228" hidden="1"/>
    <row r="59229" hidden="1"/>
    <row r="59230" hidden="1"/>
    <row r="59231" hidden="1"/>
    <row r="59232" hidden="1"/>
    <row r="59233" hidden="1"/>
    <row r="59234" hidden="1"/>
    <row r="59235" hidden="1"/>
    <row r="59236" hidden="1"/>
    <row r="59237" hidden="1"/>
    <row r="59238" hidden="1"/>
    <row r="59239" hidden="1"/>
    <row r="59240" hidden="1"/>
    <row r="59241" hidden="1"/>
    <row r="59242" hidden="1"/>
    <row r="59243" hidden="1"/>
    <row r="59244" hidden="1"/>
    <row r="59245" hidden="1"/>
    <row r="59246" hidden="1"/>
    <row r="59247" hidden="1"/>
    <row r="59248" hidden="1"/>
    <row r="59249" hidden="1"/>
    <row r="59250" hidden="1"/>
    <row r="59251" hidden="1"/>
    <row r="59252" hidden="1"/>
    <row r="59253" hidden="1"/>
    <row r="59254" hidden="1"/>
    <row r="59255" hidden="1"/>
    <row r="59256" hidden="1"/>
    <row r="59257" hidden="1"/>
    <row r="59258" hidden="1"/>
    <row r="59259" hidden="1"/>
    <row r="59260" hidden="1"/>
    <row r="59261" hidden="1"/>
    <row r="59262" hidden="1"/>
    <row r="59263" hidden="1"/>
    <row r="59264" hidden="1"/>
    <row r="59265" hidden="1"/>
    <row r="59266" hidden="1"/>
    <row r="59267" hidden="1"/>
    <row r="59268" hidden="1"/>
    <row r="59269" hidden="1"/>
    <row r="59270" hidden="1"/>
    <row r="59271" hidden="1"/>
    <row r="59272" hidden="1"/>
    <row r="59273" hidden="1"/>
    <row r="59274" hidden="1"/>
    <row r="59275" hidden="1"/>
    <row r="59276" hidden="1"/>
    <row r="59277" hidden="1"/>
    <row r="59278" hidden="1"/>
    <row r="59279" hidden="1"/>
    <row r="59280" hidden="1"/>
    <row r="59281" hidden="1"/>
    <row r="59282" hidden="1"/>
    <row r="59283" hidden="1"/>
    <row r="59284" hidden="1"/>
    <row r="59285" hidden="1"/>
    <row r="59286" hidden="1"/>
    <row r="59287" hidden="1"/>
    <row r="59288" hidden="1"/>
    <row r="59289" hidden="1"/>
    <row r="59290" hidden="1"/>
    <row r="59291" hidden="1"/>
    <row r="59292" hidden="1"/>
    <row r="59293" hidden="1"/>
    <row r="59294" hidden="1"/>
    <row r="59295" hidden="1"/>
    <row r="59296" hidden="1"/>
    <row r="59297" hidden="1"/>
    <row r="59298" hidden="1"/>
    <row r="59299" hidden="1"/>
    <row r="59300" hidden="1"/>
    <row r="59301" hidden="1"/>
    <row r="59302" hidden="1"/>
    <row r="59303" hidden="1"/>
    <row r="59304" hidden="1"/>
    <row r="59305" hidden="1"/>
    <row r="59306" hidden="1"/>
    <row r="59307" hidden="1"/>
    <row r="59308" hidden="1"/>
    <row r="59309" hidden="1"/>
    <row r="59310" hidden="1"/>
    <row r="59311" hidden="1"/>
    <row r="59312" hidden="1"/>
    <row r="59313" hidden="1"/>
    <row r="59314" hidden="1"/>
    <row r="59315" hidden="1"/>
    <row r="59316" hidden="1"/>
    <row r="59317" hidden="1"/>
    <row r="59318" hidden="1"/>
    <row r="59319" hidden="1"/>
    <row r="59320" hidden="1"/>
    <row r="59321" hidden="1"/>
    <row r="59322" hidden="1"/>
    <row r="59323" hidden="1"/>
    <row r="59324" hidden="1"/>
    <row r="59325" hidden="1"/>
    <row r="59326" hidden="1"/>
    <row r="59327" hidden="1"/>
    <row r="59328" hidden="1"/>
    <row r="59329" hidden="1"/>
    <row r="59330" hidden="1"/>
    <row r="59331" hidden="1"/>
    <row r="59332" hidden="1"/>
    <row r="59333" hidden="1"/>
    <row r="59334" hidden="1"/>
    <row r="59335" hidden="1"/>
    <row r="59336" hidden="1"/>
    <row r="59337" hidden="1"/>
    <row r="59338" hidden="1"/>
    <row r="59339" hidden="1"/>
    <row r="59340" hidden="1"/>
    <row r="59341" hidden="1"/>
    <row r="59342" hidden="1"/>
    <row r="59343" hidden="1"/>
    <row r="59344" hidden="1"/>
    <row r="59345" hidden="1"/>
    <row r="59346" hidden="1"/>
    <row r="59347" hidden="1"/>
    <row r="59348" hidden="1"/>
    <row r="59349" hidden="1"/>
    <row r="59350" hidden="1"/>
    <row r="59351" hidden="1"/>
    <row r="59352" hidden="1"/>
    <row r="59353" hidden="1"/>
    <row r="59354" hidden="1"/>
    <row r="59355" hidden="1"/>
    <row r="59356" hidden="1"/>
    <row r="59357" hidden="1"/>
    <row r="59358" hidden="1"/>
    <row r="59359" hidden="1"/>
    <row r="59360" hidden="1"/>
    <row r="59361" hidden="1"/>
    <row r="59362" hidden="1"/>
    <row r="59363" hidden="1"/>
    <row r="59364" hidden="1"/>
    <row r="59365" hidden="1"/>
    <row r="59366" hidden="1"/>
    <row r="59367" hidden="1"/>
    <row r="59368" hidden="1"/>
    <row r="59369" hidden="1"/>
    <row r="59370" hidden="1"/>
    <row r="59371" hidden="1"/>
    <row r="59372" hidden="1"/>
    <row r="59373" hidden="1"/>
    <row r="59374" hidden="1"/>
    <row r="59375" hidden="1"/>
    <row r="59376" hidden="1"/>
    <row r="59377" hidden="1"/>
    <row r="59378" hidden="1"/>
    <row r="59379" hidden="1"/>
    <row r="59380" hidden="1"/>
    <row r="59381" hidden="1"/>
    <row r="59382" hidden="1"/>
    <row r="59383" hidden="1"/>
    <row r="59384" hidden="1"/>
    <row r="59385" hidden="1"/>
    <row r="59386" hidden="1"/>
    <row r="59387" hidden="1"/>
    <row r="59388" hidden="1"/>
    <row r="59389" hidden="1"/>
    <row r="59390" hidden="1"/>
    <row r="59391" hidden="1"/>
    <row r="59392" hidden="1"/>
    <row r="59393" hidden="1"/>
    <row r="59394" hidden="1"/>
    <row r="59395" hidden="1"/>
    <row r="59396" hidden="1"/>
    <row r="59397" hidden="1"/>
    <row r="59398" hidden="1"/>
    <row r="59399" hidden="1"/>
    <row r="59400" hidden="1"/>
    <row r="59401" hidden="1"/>
    <row r="59402" hidden="1"/>
    <row r="59403" hidden="1"/>
    <row r="59404" hidden="1"/>
    <row r="59405" hidden="1"/>
    <row r="59406" hidden="1"/>
    <row r="59407" hidden="1"/>
    <row r="59408" hidden="1"/>
    <row r="59409" hidden="1"/>
    <row r="59410" hidden="1"/>
    <row r="59411" hidden="1"/>
    <row r="59412" hidden="1"/>
    <row r="59413" hidden="1"/>
    <row r="59414" hidden="1"/>
    <row r="59415" hidden="1"/>
    <row r="59416" hidden="1"/>
    <row r="59417" hidden="1"/>
    <row r="59418" hidden="1"/>
    <row r="59419" hidden="1"/>
    <row r="59420" hidden="1"/>
    <row r="59421" hidden="1"/>
    <row r="59422" hidden="1"/>
    <row r="59423" hidden="1"/>
    <row r="59424" hidden="1"/>
    <row r="59425" hidden="1"/>
    <row r="59426" hidden="1"/>
    <row r="59427" hidden="1"/>
    <row r="59428" hidden="1"/>
    <row r="59429" hidden="1"/>
    <row r="59430" hidden="1"/>
    <row r="59431" hidden="1"/>
    <row r="59432" hidden="1"/>
    <row r="59433" hidden="1"/>
    <row r="59434" hidden="1"/>
    <row r="59435" hidden="1"/>
    <row r="59436" hidden="1"/>
    <row r="59437" hidden="1"/>
    <row r="59438" hidden="1"/>
    <row r="59439" hidden="1"/>
    <row r="59440" hidden="1"/>
    <row r="59441" hidden="1"/>
    <row r="59442" hidden="1"/>
    <row r="59443" hidden="1"/>
    <row r="59444" hidden="1"/>
    <row r="59445" hidden="1"/>
    <row r="59446" hidden="1"/>
    <row r="59447" hidden="1"/>
    <row r="59448" hidden="1"/>
    <row r="59449" hidden="1"/>
    <row r="59450" hidden="1"/>
    <row r="59451" hidden="1"/>
    <row r="59452" hidden="1"/>
    <row r="59453" hidden="1"/>
    <row r="59454" hidden="1"/>
    <row r="59455" hidden="1"/>
    <row r="59456" hidden="1"/>
    <row r="59457" hidden="1"/>
    <row r="59458" hidden="1"/>
    <row r="59459" hidden="1"/>
    <row r="59460" hidden="1"/>
    <row r="59461" hidden="1"/>
    <row r="59462" hidden="1"/>
    <row r="59463" hidden="1"/>
    <row r="59464" hidden="1"/>
    <row r="59465" hidden="1"/>
    <row r="59466" hidden="1"/>
    <row r="59467" hidden="1"/>
    <row r="59468" hidden="1"/>
    <row r="59469" hidden="1"/>
    <row r="59470" hidden="1"/>
    <row r="59471" hidden="1"/>
    <row r="59472" hidden="1"/>
    <row r="59473" hidden="1"/>
    <row r="59474" hidden="1"/>
    <row r="59475" hidden="1"/>
    <row r="59476" hidden="1"/>
    <row r="59477" hidden="1"/>
    <row r="59478" hidden="1"/>
    <row r="59479" hidden="1"/>
    <row r="59480" hidden="1"/>
    <row r="59481" hidden="1"/>
    <row r="59482" hidden="1"/>
    <row r="59483" hidden="1"/>
    <row r="59484" hidden="1"/>
    <row r="59485" hidden="1"/>
    <row r="59486" hidden="1"/>
    <row r="59487" hidden="1"/>
    <row r="59488" hidden="1"/>
    <row r="59489" hidden="1"/>
    <row r="59490" hidden="1"/>
    <row r="59491" hidden="1"/>
    <row r="59492" hidden="1"/>
    <row r="59493" hidden="1"/>
    <row r="59494" hidden="1"/>
    <row r="59495" hidden="1"/>
    <row r="59496" hidden="1"/>
    <row r="59497" hidden="1"/>
    <row r="59498" hidden="1"/>
    <row r="59499" hidden="1"/>
    <row r="59500" hidden="1"/>
    <row r="59501" hidden="1"/>
    <row r="59502" hidden="1"/>
    <row r="59503" hidden="1"/>
    <row r="59504" hidden="1"/>
    <row r="59505" hidden="1"/>
    <row r="59506" hidden="1"/>
    <row r="59507" hidden="1"/>
    <row r="59508" hidden="1"/>
    <row r="59509" hidden="1"/>
    <row r="59510" hidden="1"/>
    <row r="59511" hidden="1"/>
    <row r="59512" hidden="1"/>
    <row r="59513" hidden="1"/>
    <row r="59514" hidden="1"/>
    <row r="59515" hidden="1"/>
    <row r="59516" hidden="1"/>
    <row r="59517" hidden="1"/>
    <row r="59518" hidden="1"/>
    <row r="59519" hidden="1"/>
    <row r="59520" hidden="1"/>
    <row r="59521" hidden="1"/>
    <row r="59522" hidden="1"/>
    <row r="59523" hidden="1"/>
    <row r="59524" hidden="1"/>
    <row r="59525" hidden="1"/>
    <row r="59526" hidden="1"/>
    <row r="59527" hidden="1"/>
    <row r="59528" hidden="1"/>
    <row r="59529" hidden="1"/>
    <row r="59530" hidden="1"/>
    <row r="59531" hidden="1"/>
    <row r="59532" hidden="1"/>
    <row r="59533" hidden="1"/>
    <row r="59534" hidden="1"/>
    <row r="59535" hidden="1"/>
    <row r="59536" hidden="1"/>
    <row r="59537" hidden="1"/>
    <row r="59538" hidden="1"/>
    <row r="59539" hidden="1"/>
    <row r="59540" hidden="1"/>
    <row r="59541" hidden="1"/>
    <row r="59542" hidden="1"/>
    <row r="59543" hidden="1"/>
    <row r="59544" hidden="1"/>
    <row r="59545" hidden="1"/>
    <row r="59546" hidden="1"/>
    <row r="59547" hidden="1"/>
    <row r="59548" hidden="1"/>
    <row r="59549" hidden="1"/>
    <row r="59550" hidden="1"/>
    <row r="59551" hidden="1"/>
    <row r="59552" hidden="1"/>
    <row r="59553" hidden="1"/>
    <row r="59554" hidden="1"/>
    <row r="59555" hidden="1"/>
    <row r="59556" hidden="1"/>
    <row r="59557" hidden="1"/>
    <row r="59558" hidden="1"/>
    <row r="59559" hidden="1"/>
    <row r="59560" hidden="1"/>
    <row r="59561" hidden="1"/>
    <row r="59562" hidden="1"/>
    <row r="59563" hidden="1"/>
    <row r="59564" hidden="1"/>
    <row r="59565" hidden="1"/>
    <row r="59566" hidden="1"/>
    <row r="59567" hidden="1"/>
    <row r="59568" hidden="1"/>
    <row r="59569" hidden="1"/>
    <row r="59570" hidden="1"/>
    <row r="59571" hidden="1"/>
    <row r="59572" hidden="1"/>
    <row r="59573" hidden="1"/>
    <row r="59574" hidden="1"/>
    <row r="59575" hidden="1"/>
    <row r="59576" hidden="1"/>
    <row r="59577" hidden="1"/>
    <row r="59578" hidden="1"/>
    <row r="59579" hidden="1"/>
    <row r="59580" hidden="1"/>
    <row r="59581" hidden="1"/>
    <row r="59582" hidden="1"/>
    <row r="59583" hidden="1"/>
    <row r="59584" hidden="1"/>
    <row r="59585" hidden="1"/>
    <row r="59586" hidden="1"/>
    <row r="59587" hidden="1"/>
    <row r="59588" hidden="1"/>
    <row r="59589" hidden="1"/>
    <row r="59590" hidden="1"/>
    <row r="59591" hidden="1"/>
    <row r="59592" hidden="1"/>
    <row r="59593" hidden="1"/>
    <row r="59594" hidden="1"/>
    <row r="59595" hidden="1"/>
    <row r="59596" hidden="1"/>
    <row r="59597" hidden="1"/>
    <row r="59598" hidden="1"/>
    <row r="59599" hidden="1"/>
    <row r="59600" hidden="1"/>
    <row r="59601" hidden="1"/>
    <row r="59602" hidden="1"/>
    <row r="59603" hidden="1"/>
    <row r="59604" hidden="1"/>
    <row r="59605" hidden="1"/>
    <row r="59606" hidden="1"/>
    <row r="59607" hidden="1"/>
    <row r="59608" hidden="1"/>
    <row r="59609" hidden="1"/>
    <row r="59610" hidden="1"/>
    <row r="59611" hidden="1"/>
    <row r="59612" hidden="1"/>
    <row r="59613" hidden="1"/>
    <row r="59614" hidden="1"/>
    <row r="59615" hidden="1"/>
    <row r="59616" hidden="1"/>
    <row r="59617" hidden="1"/>
    <row r="59618" hidden="1"/>
    <row r="59619" hidden="1"/>
    <row r="59620" hidden="1"/>
    <row r="59621" hidden="1"/>
    <row r="59622" hidden="1"/>
    <row r="59623" hidden="1"/>
    <row r="59624" hidden="1"/>
    <row r="59625" hidden="1"/>
    <row r="59626" hidden="1"/>
    <row r="59627" hidden="1"/>
    <row r="59628" hidden="1"/>
    <row r="59629" hidden="1"/>
    <row r="59630" hidden="1"/>
    <row r="59631" hidden="1"/>
    <row r="59632" hidden="1"/>
    <row r="59633" hidden="1"/>
    <row r="59634" hidden="1"/>
    <row r="59635" hidden="1"/>
    <row r="59636" hidden="1"/>
    <row r="59637" hidden="1"/>
    <row r="59638" hidden="1"/>
    <row r="59639" hidden="1"/>
    <row r="59640" hidden="1"/>
    <row r="59641" hidden="1"/>
    <row r="59642" hidden="1"/>
    <row r="59643" hidden="1"/>
    <row r="59644" hidden="1"/>
    <row r="59645" hidden="1"/>
    <row r="59646" hidden="1"/>
    <row r="59647" hidden="1"/>
    <row r="59648" hidden="1"/>
    <row r="59649" hidden="1"/>
    <row r="59650" hidden="1"/>
    <row r="59651" hidden="1"/>
    <row r="59652" hidden="1"/>
    <row r="59653" hidden="1"/>
    <row r="59654" hidden="1"/>
    <row r="59655" hidden="1"/>
    <row r="59656" hidden="1"/>
    <row r="59657" hidden="1"/>
    <row r="59658" hidden="1"/>
    <row r="59659" hidden="1"/>
    <row r="59660" hidden="1"/>
    <row r="59661" hidden="1"/>
    <row r="59662" hidden="1"/>
    <row r="59663" hidden="1"/>
    <row r="59664" hidden="1"/>
    <row r="59665" hidden="1"/>
    <row r="59666" hidden="1"/>
    <row r="59667" hidden="1"/>
    <row r="59668" hidden="1"/>
    <row r="59669" hidden="1"/>
    <row r="59670" hidden="1"/>
    <row r="59671" hidden="1"/>
    <row r="59672" hidden="1"/>
    <row r="59673" hidden="1"/>
    <row r="59674" hidden="1"/>
    <row r="59675" hidden="1"/>
    <row r="59676" hidden="1"/>
    <row r="59677" hidden="1"/>
    <row r="59678" hidden="1"/>
    <row r="59679" hidden="1"/>
    <row r="59680" hidden="1"/>
    <row r="59681" hidden="1"/>
    <row r="59682" hidden="1"/>
    <row r="59683" hidden="1"/>
    <row r="59684" hidden="1"/>
    <row r="59685" hidden="1"/>
    <row r="59686" hidden="1"/>
    <row r="59687" hidden="1"/>
    <row r="59688" hidden="1"/>
    <row r="59689" hidden="1"/>
    <row r="59690" hidden="1"/>
    <row r="59691" hidden="1"/>
    <row r="59692" hidden="1"/>
    <row r="59693" hidden="1"/>
    <row r="59694" hidden="1"/>
    <row r="59695" hidden="1"/>
    <row r="59696" hidden="1"/>
    <row r="59697" hidden="1"/>
    <row r="59698" hidden="1"/>
    <row r="59699" hidden="1"/>
    <row r="59700" hidden="1"/>
    <row r="59701" hidden="1"/>
    <row r="59702" hidden="1"/>
    <row r="59703" hidden="1"/>
    <row r="59704" hidden="1"/>
    <row r="59705" hidden="1"/>
    <row r="59706" hidden="1"/>
    <row r="59707" hidden="1"/>
    <row r="59708" hidden="1"/>
    <row r="59709" hidden="1"/>
    <row r="59710" hidden="1"/>
    <row r="59711" hidden="1"/>
    <row r="59712" hidden="1"/>
    <row r="59713" hidden="1"/>
    <row r="59714" hidden="1"/>
    <row r="59715" hidden="1"/>
    <row r="59716" hidden="1"/>
    <row r="59717" hidden="1"/>
    <row r="59718" hidden="1"/>
    <row r="59719" hidden="1"/>
    <row r="59720" hidden="1"/>
    <row r="59721" hidden="1"/>
    <row r="59722" hidden="1"/>
    <row r="59723" hidden="1"/>
    <row r="59724" hidden="1"/>
    <row r="59725" hidden="1"/>
    <row r="59726" hidden="1"/>
    <row r="59727" hidden="1"/>
    <row r="59728" hidden="1"/>
    <row r="59729" hidden="1"/>
    <row r="59730" hidden="1"/>
    <row r="59731" hidden="1"/>
    <row r="59732" hidden="1"/>
    <row r="59733" hidden="1"/>
    <row r="59734" hidden="1"/>
    <row r="59735" hidden="1"/>
    <row r="59736" hidden="1"/>
    <row r="59737" hidden="1"/>
    <row r="59738" hidden="1"/>
    <row r="59739" hidden="1"/>
    <row r="59740" hidden="1"/>
    <row r="59741" hidden="1"/>
    <row r="59742" hidden="1"/>
    <row r="59743" hidden="1"/>
    <row r="59744" hidden="1"/>
    <row r="59745" hidden="1"/>
    <row r="59746" hidden="1"/>
    <row r="59747" hidden="1"/>
    <row r="59748" hidden="1"/>
    <row r="59749" hidden="1"/>
    <row r="59750" hidden="1"/>
    <row r="59751" hidden="1"/>
    <row r="59752" hidden="1"/>
    <row r="59753" hidden="1"/>
    <row r="59754" hidden="1"/>
    <row r="59755" hidden="1"/>
    <row r="59756" hidden="1"/>
    <row r="59757" hidden="1"/>
    <row r="59758" hidden="1"/>
    <row r="59759" hidden="1"/>
    <row r="59760" hidden="1"/>
    <row r="59761" hidden="1"/>
    <row r="59762" hidden="1"/>
    <row r="59763" hidden="1"/>
    <row r="59764" hidden="1"/>
    <row r="59765" hidden="1"/>
    <row r="59766" hidden="1"/>
    <row r="59767" hidden="1"/>
    <row r="59768" hidden="1"/>
    <row r="59769" hidden="1"/>
    <row r="59770" hidden="1"/>
    <row r="59771" hidden="1"/>
    <row r="59772" hidden="1"/>
    <row r="59773" hidden="1"/>
    <row r="59774" hidden="1"/>
    <row r="59775" hidden="1"/>
    <row r="59776" hidden="1"/>
    <row r="59777" hidden="1"/>
    <row r="59778" hidden="1"/>
    <row r="59779" hidden="1"/>
    <row r="59780" hidden="1"/>
    <row r="59781" hidden="1"/>
    <row r="59782" hidden="1"/>
    <row r="59783" hidden="1"/>
    <row r="59784" hidden="1"/>
    <row r="59785" hidden="1"/>
    <row r="59786" hidden="1"/>
    <row r="59787" hidden="1"/>
    <row r="59788" hidden="1"/>
    <row r="59789" hidden="1"/>
    <row r="59790" hidden="1"/>
    <row r="59791" hidden="1"/>
    <row r="59792" hidden="1"/>
    <row r="59793" hidden="1"/>
    <row r="59794" hidden="1"/>
    <row r="59795" hidden="1"/>
    <row r="59796" hidden="1"/>
    <row r="59797" hidden="1"/>
    <row r="59798" hidden="1"/>
    <row r="59799" hidden="1"/>
    <row r="59800" hidden="1"/>
    <row r="59801" hidden="1"/>
    <row r="59802" hidden="1"/>
    <row r="59803" hidden="1"/>
    <row r="59804" hidden="1"/>
    <row r="59805" hidden="1"/>
    <row r="59806" hidden="1"/>
    <row r="59807" hidden="1"/>
    <row r="59808" hidden="1"/>
    <row r="59809" hidden="1"/>
    <row r="59810" hidden="1"/>
    <row r="59811" hidden="1"/>
    <row r="59812" hidden="1"/>
    <row r="59813" hidden="1"/>
    <row r="59814" hidden="1"/>
    <row r="59815" hidden="1"/>
    <row r="59816" hidden="1"/>
    <row r="59817" hidden="1"/>
    <row r="59818" hidden="1"/>
    <row r="59819" hidden="1"/>
    <row r="59820" hidden="1"/>
    <row r="59821" hidden="1"/>
    <row r="59822" hidden="1"/>
    <row r="59823" hidden="1"/>
    <row r="59824" hidden="1"/>
    <row r="59825" hidden="1"/>
    <row r="59826" hidden="1"/>
    <row r="59827" hidden="1"/>
    <row r="59828" hidden="1"/>
    <row r="59829" hidden="1"/>
    <row r="59830" hidden="1"/>
    <row r="59831" hidden="1"/>
    <row r="59832" hidden="1"/>
    <row r="59833" hidden="1"/>
    <row r="59834" hidden="1"/>
    <row r="59835" hidden="1"/>
    <row r="59836" hidden="1"/>
    <row r="59837" hidden="1"/>
    <row r="59838" hidden="1"/>
    <row r="59839" hidden="1"/>
    <row r="59840" hidden="1"/>
    <row r="59841" hidden="1"/>
    <row r="59842" hidden="1"/>
    <row r="59843" hidden="1"/>
    <row r="59844" hidden="1"/>
    <row r="59845" hidden="1"/>
    <row r="59846" hidden="1"/>
    <row r="59847" hidden="1"/>
    <row r="59848" hidden="1"/>
    <row r="59849" hidden="1"/>
    <row r="59850" hidden="1"/>
    <row r="59851" hidden="1"/>
    <row r="59852" hidden="1"/>
    <row r="59853" hidden="1"/>
    <row r="59854" hidden="1"/>
    <row r="59855" hidden="1"/>
    <row r="59856" hidden="1"/>
    <row r="59857" hidden="1"/>
    <row r="59858" hidden="1"/>
    <row r="59859" hidden="1"/>
    <row r="59860" hidden="1"/>
    <row r="59861" hidden="1"/>
    <row r="59862" hidden="1"/>
    <row r="59863" hidden="1"/>
    <row r="59864" hidden="1"/>
    <row r="59865" hidden="1"/>
    <row r="59866" hidden="1"/>
    <row r="59867" hidden="1"/>
    <row r="59868" hidden="1"/>
    <row r="59869" hidden="1"/>
    <row r="59870" hidden="1"/>
    <row r="59871" hidden="1"/>
    <row r="59872" hidden="1"/>
    <row r="59873" hidden="1"/>
    <row r="59874" hidden="1"/>
    <row r="59875" hidden="1"/>
    <row r="59876" hidden="1"/>
    <row r="59877" hidden="1"/>
    <row r="59878" hidden="1"/>
    <row r="59879" hidden="1"/>
    <row r="59880" hidden="1"/>
    <row r="59881" hidden="1"/>
    <row r="59882" hidden="1"/>
    <row r="59883" hidden="1"/>
    <row r="59884" hidden="1"/>
    <row r="59885" hidden="1"/>
    <row r="59886" hidden="1"/>
    <row r="59887" hidden="1"/>
    <row r="59888" hidden="1"/>
    <row r="59889" hidden="1"/>
    <row r="59890" hidden="1"/>
    <row r="59891" hidden="1"/>
    <row r="59892" hidden="1"/>
    <row r="59893" hidden="1"/>
    <row r="59894" hidden="1"/>
    <row r="59895" hidden="1"/>
    <row r="59896" hidden="1"/>
    <row r="59897" hidden="1"/>
    <row r="59898" hidden="1"/>
    <row r="59899" hidden="1"/>
    <row r="59900" hidden="1"/>
    <row r="59901" hidden="1"/>
    <row r="59902" hidden="1"/>
    <row r="59903" hidden="1"/>
    <row r="59904" hidden="1"/>
    <row r="59905" hidden="1"/>
    <row r="59906" hidden="1"/>
    <row r="59907" hidden="1"/>
    <row r="59908" hidden="1"/>
    <row r="59909" hidden="1"/>
    <row r="59910" hidden="1"/>
    <row r="59911" hidden="1"/>
    <row r="59912" hidden="1"/>
    <row r="59913" hidden="1"/>
    <row r="59914" hidden="1"/>
    <row r="59915" hidden="1"/>
    <row r="59916" hidden="1"/>
    <row r="59917" hidden="1"/>
    <row r="59918" hidden="1"/>
    <row r="59919" hidden="1"/>
    <row r="59920" hidden="1"/>
    <row r="59921" hidden="1"/>
    <row r="59922" hidden="1"/>
    <row r="59923" hidden="1"/>
    <row r="59924" hidden="1"/>
    <row r="59925" hidden="1"/>
    <row r="59926" hidden="1"/>
    <row r="59927" hidden="1"/>
    <row r="59928" hidden="1"/>
    <row r="59929" hidden="1"/>
    <row r="59930" hidden="1"/>
    <row r="59931" hidden="1"/>
    <row r="59932" hidden="1"/>
    <row r="59933" hidden="1"/>
    <row r="59934" hidden="1"/>
    <row r="59935" hidden="1"/>
    <row r="59936" hidden="1"/>
    <row r="59937" hidden="1"/>
    <row r="59938" hidden="1"/>
    <row r="59939" hidden="1"/>
    <row r="59940" hidden="1"/>
    <row r="59941" hidden="1"/>
    <row r="59942" hidden="1"/>
    <row r="59943" hidden="1"/>
    <row r="59944" hidden="1"/>
    <row r="59945" hidden="1"/>
    <row r="59946" hidden="1"/>
    <row r="59947" hidden="1"/>
    <row r="59948" hidden="1"/>
    <row r="59949" hidden="1"/>
    <row r="59950" hidden="1"/>
    <row r="59951" hidden="1"/>
    <row r="59952" hidden="1"/>
    <row r="59953" hidden="1"/>
    <row r="59954" hidden="1"/>
    <row r="59955" hidden="1"/>
    <row r="59956" hidden="1"/>
    <row r="59957" hidden="1"/>
    <row r="59958" hidden="1"/>
    <row r="59959" hidden="1"/>
    <row r="59960" hidden="1"/>
    <row r="59961" hidden="1"/>
    <row r="59962" hidden="1"/>
    <row r="59963" hidden="1"/>
    <row r="59964" hidden="1"/>
    <row r="59965" hidden="1"/>
    <row r="59966" hidden="1"/>
    <row r="59967" hidden="1"/>
    <row r="59968" hidden="1"/>
    <row r="59969" hidden="1"/>
    <row r="59970" hidden="1"/>
    <row r="59971" hidden="1"/>
    <row r="59972" hidden="1"/>
    <row r="59973" hidden="1"/>
    <row r="59974" hidden="1"/>
    <row r="59975" hidden="1"/>
    <row r="59976" hidden="1"/>
    <row r="59977" hidden="1"/>
    <row r="59978" hidden="1"/>
    <row r="59979" hidden="1"/>
    <row r="59980" hidden="1"/>
    <row r="59981" hidden="1"/>
    <row r="59982" hidden="1"/>
    <row r="59983" hidden="1"/>
    <row r="59984" hidden="1"/>
    <row r="59985" hidden="1"/>
    <row r="59986" hidden="1"/>
    <row r="59987" hidden="1"/>
    <row r="59988" hidden="1"/>
    <row r="59989" hidden="1"/>
    <row r="59990" hidden="1"/>
    <row r="59991" hidden="1"/>
    <row r="59992" hidden="1"/>
    <row r="59993" hidden="1"/>
    <row r="59994" hidden="1"/>
    <row r="59995" hidden="1"/>
    <row r="59996" hidden="1"/>
    <row r="59997" hidden="1"/>
    <row r="59998" hidden="1"/>
    <row r="59999" hidden="1"/>
    <row r="60000" hidden="1"/>
    <row r="60001" hidden="1"/>
    <row r="60002" hidden="1"/>
    <row r="60003" hidden="1"/>
    <row r="60004" hidden="1"/>
    <row r="60005" hidden="1"/>
    <row r="60006" hidden="1"/>
    <row r="60007" hidden="1"/>
    <row r="60008" hidden="1"/>
    <row r="60009" hidden="1"/>
    <row r="60010" hidden="1"/>
    <row r="60011" hidden="1"/>
    <row r="60012" hidden="1"/>
    <row r="60013" hidden="1"/>
    <row r="60014" hidden="1"/>
    <row r="60015" hidden="1"/>
    <row r="60016" hidden="1"/>
    <row r="60017" hidden="1"/>
    <row r="60018" hidden="1"/>
    <row r="60019" hidden="1"/>
    <row r="60020" hidden="1"/>
    <row r="60021" hidden="1"/>
    <row r="60022" hidden="1"/>
    <row r="60023" hidden="1"/>
    <row r="60024" hidden="1"/>
    <row r="60025" hidden="1"/>
    <row r="60026" hidden="1"/>
    <row r="60027" hidden="1"/>
    <row r="60028" hidden="1"/>
    <row r="60029" hidden="1"/>
    <row r="60030" hidden="1"/>
    <row r="60031" hidden="1"/>
    <row r="60032" hidden="1"/>
    <row r="60033" hidden="1"/>
    <row r="60034" hidden="1"/>
    <row r="60035" hidden="1"/>
    <row r="60036" hidden="1"/>
    <row r="60037" hidden="1"/>
    <row r="60038" hidden="1"/>
    <row r="60039" hidden="1"/>
    <row r="60040" hidden="1"/>
    <row r="60041" hidden="1"/>
    <row r="60042" hidden="1"/>
    <row r="60043" hidden="1"/>
    <row r="60044" hidden="1"/>
    <row r="60045" hidden="1"/>
    <row r="60046" hidden="1"/>
    <row r="60047" hidden="1"/>
    <row r="60048" hidden="1"/>
    <row r="60049" hidden="1"/>
    <row r="60050" hidden="1"/>
    <row r="60051" hidden="1"/>
    <row r="60052" hidden="1"/>
    <row r="60053" hidden="1"/>
    <row r="60054" hidden="1"/>
    <row r="60055" hidden="1"/>
    <row r="60056" hidden="1"/>
    <row r="60057" hidden="1"/>
    <row r="60058" hidden="1"/>
    <row r="60059" hidden="1"/>
    <row r="60060" hidden="1"/>
    <row r="60061" hidden="1"/>
    <row r="60062" hidden="1"/>
    <row r="60063" hidden="1"/>
    <row r="60064" hidden="1"/>
    <row r="60065" hidden="1"/>
    <row r="60066" hidden="1"/>
    <row r="60067" hidden="1"/>
    <row r="60068" hidden="1"/>
    <row r="60069" hidden="1"/>
    <row r="60070" hidden="1"/>
    <row r="60071" hidden="1"/>
    <row r="60072" hidden="1"/>
    <row r="60073" hidden="1"/>
    <row r="60074" hidden="1"/>
    <row r="60075" hidden="1"/>
    <row r="60076" hidden="1"/>
    <row r="60077" hidden="1"/>
    <row r="60078" hidden="1"/>
    <row r="60079" hidden="1"/>
    <row r="60080" hidden="1"/>
    <row r="60081" hidden="1"/>
    <row r="60082" hidden="1"/>
    <row r="60083" hidden="1"/>
    <row r="60084" hidden="1"/>
    <row r="60085" hidden="1"/>
    <row r="60086" hidden="1"/>
    <row r="60087" hidden="1"/>
    <row r="60088" hidden="1"/>
    <row r="60089" hidden="1"/>
    <row r="60090" hidden="1"/>
    <row r="60091" hidden="1"/>
    <row r="60092" hidden="1"/>
    <row r="60093" hidden="1"/>
    <row r="60094" hidden="1"/>
    <row r="60095" hidden="1"/>
    <row r="60096" hidden="1"/>
    <row r="60097" hidden="1"/>
    <row r="60098" hidden="1"/>
    <row r="60099" hidden="1"/>
    <row r="60100" hidden="1"/>
    <row r="60101" hidden="1"/>
    <row r="60102" hidden="1"/>
    <row r="60103" hidden="1"/>
    <row r="60104" hidden="1"/>
    <row r="60105" hidden="1"/>
    <row r="60106" hidden="1"/>
    <row r="60107" hidden="1"/>
    <row r="60108" hidden="1"/>
    <row r="60109" hidden="1"/>
    <row r="60110" hidden="1"/>
    <row r="60111" hidden="1"/>
    <row r="60112" hidden="1"/>
    <row r="60113" hidden="1"/>
    <row r="60114" hidden="1"/>
    <row r="60115" hidden="1"/>
    <row r="60116" hidden="1"/>
    <row r="60117" hidden="1"/>
    <row r="60118" hidden="1"/>
    <row r="60119" hidden="1"/>
    <row r="60120" hidden="1"/>
    <row r="60121" hidden="1"/>
    <row r="60122" hidden="1"/>
    <row r="60123" hidden="1"/>
    <row r="60124" hidden="1"/>
    <row r="60125" hidden="1"/>
    <row r="60126" hidden="1"/>
    <row r="60127" hidden="1"/>
    <row r="60128" hidden="1"/>
    <row r="60129" hidden="1"/>
    <row r="60130" hidden="1"/>
    <row r="60131" hidden="1"/>
    <row r="60132" hidden="1"/>
    <row r="60133" hidden="1"/>
    <row r="60134" hidden="1"/>
    <row r="60135" hidden="1"/>
    <row r="60136" hidden="1"/>
    <row r="60137" hidden="1"/>
    <row r="60138" hidden="1"/>
    <row r="60139" hidden="1"/>
    <row r="60140" hidden="1"/>
    <row r="60141" hidden="1"/>
    <row r="60142" hidden="1"/>
    <row r="60143" hidden="1"/>
    <row r="60144" hidden="1"/>
    <row r="60145" hidden="1"/>
    <row r="60146" hidden="1"/>
    <row r="60147" hidden="1"/>
    <row r="60148" hidden="1"/>
    <row r="60149" hidden="1"/>
    <row r="60150" hidden="1"/>
    <row r="60151" hidden="1"/>
    <row r="60152" hidden="1"/>
    <row r="60153" hidden="1"/>
    <row r="60154" hidden="1"/>
    <row r="60155" hidden="1"/>
    <row r="60156" hidden="1"/>
    <row r="60157" hidden="1"/>
    <row r="60158" hidden="1"/>
    <row r="60159" hidden="1"/>
    <row r="60160" hidden="1"/>
    <row r="60161" hidden="1"/>
    <row r="60162" hidden="1"/>
    <row r="60163" hidden="1"/>
    <row r="60164" hidden="1"/>
    <row r="60165" hidden="1"/>
    <row r="60166" hidden="1"/>
    <row r="60167" hidden="1"/>
    <row r="60168" hidden="1"/>
    <row r="60169" hidden="1"/>
    <row r="60170" hidden="1"/>
    <row r="60171" hidden="1"/>
    <row r="60172" hidden="1"/>
    <row r="60173" hidden="1"/>
    <row r="60174" hidden="1"/>
    <row r="60175" hidden="1"/>
    <row r="60176" hidden="1"/>
    <row r="60177" hidden="1"/>
    <row r="60178" hidden="1"/>
    <row r="60179" hidden="1"/>
    <row r="60180" hidden="1"/>
    <row r="60181" hidden="1"/>
    <row r="60182" hidden="1"/>
    <row r="60183" hidden="1"/>
    <row r="60184" hidden="1"/>
    <row r="60185" hidden="1"/>
    <row r="60186" hidden="1"/>
    <row r="60187" hidden="1"/>
    <row r="60188" hidden="1"/>
    <row r="60189" hidden="1"/>
    <row r="60190" hidden="1"/>
    <row r="60191" hidden="1"/>
    <row r="60192" hidden="1"/>
    <row r="60193" hidden="1"/>
    <row r="60194" hidden="1"/>
    <row r="60195" hidden="1"/>
    <row r="60196" hidden="1"/>
    <row r="60197" hidden="1"/>
    <row r="60198" hidden="1"/>
    <row r="60199" hidden="1"/>
    <row r="60200" hidden="1"/>
    <row r="60201" hidden="1"/>
    <row r="60202" hidden="1"/>
    <row r="60203" hidden="1"/>
    <row r="60204" hidden="1"/>
    <row r="60205" hidden="1"/>
    <row r="60206" hidden="1"/>
    <row r="60207" hidden="1"/>
    <row r="60208" hidden="1"/>
    <row r="60209" hidden="1"/>
    <row r="60210" hidden="1"/>
    <row r="60211" hidden="1"/>
    <row r="60212" hidden="1"/>
    <row r="60213" hidden="1"/>
    <row r="60214" hidden="1"/>
    <row r="60215" hidden="1"/>
    <row r="60216" hidden="1"/>
    <row r="60217" hidden="1"/>
    <row r="60218" hidden="1"/>
    <row r="60219" hidden="1"/>
    <row r="60220" hidden="1"/>
    <row r="60221" hidden="1"/>
    <row r="60222" hidden="1"/>
    <row r="60223" hidden="1"/>
    <row r="60224" hidden="1"/>
    <row r="60225" hidden="1"/>
    <row r="60226" hidden="1"/>
    <row r="60227" hidden="1"/>
    <row r="60228" hidden="1"/>
    <row r="60229" hidden="1"/>
    <row r="60230" hidden="1"/>
    <row r="60231" hidden="1"/>
    <row r="60232" hidden="1"/>
    <row r="60233" hidden="1"/>
    <row r="60234" hidden="1"/>
    <row r="60235" hidden="1"/>
    <row r="60236" hidden="1"/>
    <row r="60237" hidden="1"/>
    <row r="60238" hidden="1"/>
    <row r="60239" hidden="1"/>
    <row r="60240" hidden="1"/>
    <row r="60241" hidden="1"/>
    <row r="60242" hidden="1"/>
    <row r="60243" hidden="1"/>
    <row r="60244" hidden="1"/>
    <row r="60245" hidden="1"/>
    <row r="60246" hidden="1"/>
    <row r="60247" hidden="1"/>
    <row r="60248" hidden="1"/>
    <row r="60249" hidden="1"/>
    <row r="60250" hidden="1"/>
    <row r="60251" hidden="1"/>
    <row r="60252" hidden="1"/>
    <row r="60253" hidden="1"/>
    <row r="60254" hidden="1"/>
    <row r="60255" hidden="1"/>
    <row r="60256" hidden="1"/>
    <row r="60257" hidden="1"/>
    <row r="60258" hidden="1"/>
    <row r="60259" hidden="1"/>
    <row r="60260" hidden="1"/>
    <row r="60261" hidden="1"/>
    <row r="60262" hidden="1"/>
    <row r="60263" hidden="1"/>
    <row r="60264" hidden="1"/>
    <row r="60265" hidden="1"/>
    <row r="60266" hidden="1"/>
    <row r="60267" hidden="1"/>
    <row r="60268" hidden="1"/>
    <row r="60269" hidden="1"/>
    <row r="60270" hidden="1"/>
    <row r="60271" hidden="1"/>
    <row r="60272" hidden="1"/>
    <row r="60273" hidden="1"/>
    <row r="60274" hidden="1"/>
    <row r="60275" hidden="1"/>
    <row r="60276" hidden="1"/>
    <row r="60277" hidden="1"/>
    <row r="60278" hidden="1"/>
    <row r="60279" hidden="1"/>
    <row r="60280" hidden="1"/>
    <row r="60281" hidden="1"/>
    <row r="60282" hidden="1"/>
    <row r="60283" hidden="1"/>
    <row r="60284" hidden="1"/>
    <row r="60285" hidden="1"/>
    <row r="60286" hidden="1"/>
    <row r="60287" hidden="1"/>
    <row r="60288" hidden="1"/>
    <row r="60289" hidden="1"/>
    <row r="60290" hidden="1"/>
    <row r="60291" hidden="1"/>
    <row r="60292" hidden="1"/>
    <row r="60293" hidden="1"/>
    <row r="60294" hidden="1"/>
    <row r="60295" hidden="1"/>
    <row r="60296" hidden="1"/>
    <row r="60297" hidden="1"/>
    <row r="60298" hidden="1"/>
    <row r="60299" hidden="1"/>
    <row r="60300" hidden="1"/>
    <row r="60301" hidden="1"/>
    <row r="60302" hidden="1"/>
    <row r="60303" hidden="1"/>
    <row r="60304" hidden="1"/>
    <row r="60305" hidden="1"/>
    <row r="60306" hidden="1"/>
    <row r="60307" hidden="1"/>
    <row r="60308" hidden="1"/>
    <row r="60309" hidden="1"/>
    <row r="60310" hidden="1"/>
    <row r="60311" hidden="1"/>
    <row r="60312" hidden="1"/>
    <row r="60313" hidden="1"/>
    <row r="60314" hidden="1"/>
    <row r="60315" hidden="1"/>
    <row r="60316" hidden="1"/>
    <row r="60317" hidden="1"/>
    <row r="60318" hidden="1"/>
    <row r="60319" hidden="1"/>
    <row r="60320" hidden="1"/>
    <row r="60321" hidden="1"/>
    <row r="60322" hidden="1"/>
    <row r="60323" hidden="1"/>
    <row r="60324" hidden="1"/>
    <row r="60325" hidden="1"/>
    <row r="60326" hidden="1"/>
    <row r="60327" hidden="1"/>
    <row r="60328" hidden="1"/>
    <row r="60329" hidden="1"/>
    <row r="60330" hidden="1"/>
    <row r="60331" hidden="1"/>
    <row r="60332" hidden="1"/>
    <row r="60333" hidden="1"/>
    <row r="60334" hidden="1"/>
    <row r="60335" hidden="1"/>
    <row r="60336" hidden="1"/>
    <row r="60337" hidden="1"/>
    <row r="60338" hidden="1"/>
    <row r="60339" hidden="1"/>
    <row r="60340" hidden="1"/>
    <row r="60341" hidden="1"/>
    <row r="60342" hidden="1"/>
    <row r="60343" hidden="1"/>
    <row r="60344" hidden="1"/>
    <row r="60345" hidden="1"/>
    <row r="60346" hidden="1"/>
    <row r="60347" hidden="1"/>
    <row r="60348" hidden="1"/>
    <row r="60349" hidden="1"/>
    <row r="60350" hidden="1"/>
    <row r="60351" hidden="1"/>
    <row r="60352" hidden="1"/>
    <row r="60353" hidden="1"/>
    <row r="60354" hidden="1"/>
    <row r="60355" hidden="1"/>
    <row r="60356" hidden="1"/>
    <row r="60357" hidden="1"/>
    <row r="60358" hidden="1"/>
    <row r="60359" hidden="1"/>
    <row r="60360" hidden="1"/>
    <row r="60361" hidden="1"/>
    <row r="60362" hidden="1"/>
    <row r="60363" hidden="1"/>
    <row r="60364" hidden="1"/>
    <row r="60365" hidden="1"/>
    <row r="60366" hidden="1"/>
    <row r="60367" hidden="1"/>
    <row r="60368" hidden="1"/>
    <row r="60369" hidden="1"/>
    <row r="60370" hidden="1"/>
    <row r="60371" hidden="1"/>
    <row r="60372" hidden="1"/>
    <row r="60373" hidden="1"/>
    <row r="60374" hidden="1"/>
    <row r="60375" hidden="1"/>
    <row r="60376" hidden="1"/>
    <row r="60377" hidden="1"/>
    <row r="60378" hidden="1"/>
    <row r="60379" hidden="1"/>
    <row r="60380" hidden="1"/>
    <row r="60381" hidden="1"/>
    <row r="60382" hidden="1"/>
    <row r="60383" hidden="1"/>
    <row r="60384" hidden="1"/>
    <row r="60385" hidden="1"/>
    <row r="60386" hidden="1"/>
    <row r="60387" hidden="1"/>
    <row r="60388" hidden="1"/>
    <row r="60389" hidden="1"/>
    <row r="60390" hidden="1"/>
    <row r="60391" hidden="1"/>
    <row r="60392" hidden="1"/>
    <row r="60393" hidden="1"/>
    <row r="60394" hidden="1"/>
    <row r="60395" hidden="1"/>
    <row r="60396" hidden="1"/>
    <row r="60397" hidden="1"/>
    <row r="60398" hidden="1"/>
    <row r="60399" hidden="1"/>
    <row r="60400" hidden="1"/>
    <row r="60401" hidden="1"/>
    <row r="60402" hidden="1"/>
    <row r="60403" hidden="1"/>
    <row r="60404" hidden="1"/>
    <row r="60405" hidden="1"/>
    <row r="60406" hidden="1"/>
    <row r="60407" hidden="1"/>
    <row r="60408" hidden="1"/>
    <row r="60409" hidden="1"/>
    <row r="60410" hidden="1"/>
    <row r="60411" hidden="1"/>
    <row r="60412" hidden="1"/>
    <row r="60413" hidden="1"/>
    <row r="60414" hidden="1"/>
    <row r="60415" hidden="1"/>
    <row r="60416" hidden="1"/>
    <row r="60417" hidden="1"/>
    <row r="60418" hidden="1"/>
    <row r="60419" hidden="1"/>
    <row r="60420" hidden="1"/>
    <row r="60421" hidden="1"/>
    <row r="60422" hidden="1"/>
    <row r="60423" hidden="1"/>
    <row r="60424" hidden="1"/>
    <row r="60425" hidden="1"/>
    <row r="60426" hidden="1"/>
    <row r="60427" hidden="1"/>
    <row r="60428" hidden="1"/>
    <row r="60429" hidden="1"/>
    <row r="60430" hidden="1"/>
    <row r="60431" hidden="1"/>
    <row r="60432" hidden="1"/>
    <row r="60433" hidden="1"/>
    <row r="60434" hidden="1"/>
    <row r="60435" hidden="1"/>
    <row r="60436" hidden="1"/>
    <row r="60437" hidden="1"/>
    <row r="60438" hidden="1"/>
    <row r="60439" hidden="1"/>
    <row r="60440" hidden="1"/>
    <row r="60441" hidden="1"/>
    <row r="60442" hidden="1"/>
    <row r="60443" hidden="1"/>
    <row r="60444" hidden="1"/>
    <row r="60445" hidden="1"/>
    <row r="60446" hidden="1"/>
    <row r="60447" hidden="1"/>
    <row r="60448" hidden="1"/>
    <row r="60449" hidden="1"/>
    <row r="60450" hidden="1"/>
    <row r="60451" hidden="1"/>
    <row r="60452" hidden="1"/>
    <row r="60453" hidden="1"/>
    <row r="60454" hidden="1"/>
    <row r="60455" hidden="1"/>
    <row r="60456" hidden="1"/>
    <row r="60457" hidden="1"/>
    <row r="60458" hidden="1"/>
    <row r="60459" hidden="1"/>
    <row r="60460" hidden="1"/>
    <row r="60461" hidden="1"/>
    <row r="60462" hidden="1"/>
    <row r="60463" hidden="1"/>
    <row r="60464" hidden="1"/>
    <row r="60465" hidden="1"/>
    <row r="60466" hidden="1"/>
    <row r="60467" hidden="1"/>
    <row r="60468" hidden="1"/>
    <row r="60469" hidden="1"/>
    <row r="60470" hidden="1"/>
    <row r="60471" hidden="1"/>
    <row r="60472" hidden="1"/>
    <row r="60473" hidden="1"/>
    <row r="60474" hidden="1"/>
    <row r="60475" hidden="1"/>
    <row r="60476" hidden="1"/>
    <row r="60477" hidden="1"/>
    <row r="60478" hidden="1"/>
    <row r="60479" hidden="1"/>
    <row r="60480" hidden="1"/>
    <row r="60481" hidden="1"/>
    <row r="60482" hidden="1"/>
    <row r="60483" hidden="1"/>
    <row r="60484" hidden="1"/>
    <row r="60485" hidden="1"/>
    <row r="60486" hidden="1"/>
    <row r="60487" hidden="1"/>
    <row r="60488" hidden="1"/>
    <row r="60489" hidden="1"/>
    <row r="60490" hidden="1"/>
    <row r="60491" hidden="1"/>
    <row r="60492" hidden="1"/>
    <row r="60493" hidden="1"/>
    <row r="60494" hidden="1"/>
    <row r="60495" hidden="1"/>
    <row r="60496" hidden="1"/>
    <row r="60497" hidden="1"/>
    <row r="60498" hidden="1"/>
    <row r="60499" hidden="1"/>
    <row r="60500" hidden="1"/>
    <row r="60501" hidden="1"/>
    <row r="60502" hidden="1"/>
    <row r="60503" hidden="1"/>
    <row r="60504" hidden="1"/>
    <row r="60505" hidden="1"/>
    <row r="60506" hidden="1"/>
    <row r="60507" hidden="1"/>
    <row r="60508" hidden="1"/>
    <row r="60509" hidden="1"/>
    <row r="60510" hidden="1"/>
    <row r="60511" hidden="1"/>
    <row r="60512" hidden="1"/>
    <row r="60513" hidden="1"/>
    <row r="60514" hidden="1"/>
    <row r="60515" hidden="1"/>
    <row r="60516" hidden="1"/>
    <row r="60517" hidden="1"/>
    <row r="60518" hidden="1"/>
    <row r="60519" hidden="1"/>
    <row r="60520" hidden="1"/>
    <row r="60521" hidden="1"/>
    <row r="60522" hidden="1"/>
    <row r="60523" hidden="1"/>
    <row r="60524" hidden="1"/>
    <row r="60525" hidden="1"/>
    <row r="60526" hidden="1"/>
    <row r="60527" hidden="1"/>
    <row r="60528" hidden="1"/>
    <row r="60529" hidden="1"/>
    <row r="60530" hidden="1"/>
    <row r="60531" hidden="1"/>
    <row r="60532" hidden="1"/>
    <row r="60533" hidden="1"/>
    <row r="60534" hidden="1"/>
    <row r="60535" hidden="1"/>
    <row r="60536" hidden="1"/>
    <row r="60537" hidden="1"/>
    <row r="60538" hidden="1"/>
    <row r="60539" hidden="1"/>
    <row r="60540" hidden="1"/>
    <row r="60541" hidden="1"/>
    <row r="60542" hidden="1"/>
    <row r="60543" hidden="1"/>
    <row r="60544" hidden="1"/>
    <row r="60545" hidden="1"/>
    <row r="60546" hidden="1"/>
    <row r="60547" hidden="1"/>
    <row r="60548" hidden="1"/>
    <row r="60549" hidden="1"/>
    <row r="60550" hidden="1"/>
    <row r="60551" hidden="1"/>
    <row r="60552" hidden="1"/>
    <row r="60553" hidden="1"/>
    <row r="60554" hidden="1"/>
    <row r="60555" hidden="1"/>
    <row r="60556" hidden="1"/>
    <row r="60557" hidden="1"/>
    <row r="60558" hidden="1"/>
    <row r="60559" hidden="1"/>
    <row r="60560" hidden="1"/>
    <row r="60561" hidden="1"/>
    <row r="60562" hidden="1"/>
    <row r="60563" hidden="1"/>
    <row r="60564" hidden="1"/>
    <row r="60565" hidden="1"/>
    <row r="60566" hidden="1"/>
    <row r="60567" hidden="1"/>
    <row r="60568" hidden="1"/>
    <row r="60569" hidden="1"/>
    <row r="60570" hidden="1"/>
    <row r="60571" hidden="1"/>
    <row r="60572" hidden="1"/>
    <row r="60573" hidden="1"/>
    <row r="60574" hidden="1"/>
    <row r="60575" hidden="1"/>
    <row r="60576" hidden="1"/>
    <row r="60577" hidden="1"/>
    <row r="60578" hidden="1"/>
    <row r="60579" hidden="1"/>
    <row r="60580" hidden="1"/>
    <row r="60581" hidden="1"/>
    <row r="60582" hidden="1"/>
    <row r="60583" hidden="1"/>
    <row r="60584" hidden="1"/>
    <row r="60585" hidden="1"/>
    <row r="60586" hidden="1"/>
    <row r="60587" hidden="1"/>
    <row r="60588" hidden="1"/>
    <row r="60589" hidden="1"/>
    <row r="60590" hidden="1"/>
    <row r="60591" hidden="1"/>
    <row r="60592" hidden="1"/>
    <row r="60593" hidden="1"/>
    <row r="60594" hidden="1"/>
    <row r="60595" hidden="1"/>
    <row r="60596" hidden="1"/>
    <row r="60597" hidden="1"/>
    <row r="60598" hidden="1"/>
    <row r="60599" hidden="1"/>
    <row r="60600" hidden="1"/>
    <row r="60601" hidden="1"/>
    <row r="60602" hidden="1"/>
    <row r="60603" hidden="1"/>
    <row r="60604" hidden="1"/>
    <row r="60605" hidden="1"/>
    <row r="60606" hidden="1"/>
    <row r="60607" hidden="1"/>
    <row r="60608" hidden="1"/>
    <row r="60609" hidden="1"/>
    <row r="60610" hidden="1"/>
    <row r="60611" hidden="1"/>
    <row r="60612" hidden="1"/>
    <row r="60613" hidden="1"/>
    <row r="60614" hidden="1"/>
    <row r="60615" hidden="1"/>
    <row r="60616" hidden="1"/>
    <row r="60617" hidden="1"/>
    <row r="60618" hidden="1"/>
    <row r="60619" hidden="1"/>
    <row r="60620" hidden="1"/>
    <row r="60621" hidden="1"/>
    <row r="60622" hidden="1"/>
    <row r="60623" hidden="1"/>
    <row r="60624" hidden="1"/>
    <row r="60625" hidden="1"/>
    <row r="60626" hidden="1"/>
    <row r="60627" hidden="1"/>
    <row r="60628" hidden="1"/>
    <row r="60629" hidden="1"/>
    <row r="60630" hidden="1"/>
    <row r="60631" hidden="1"/>
    <row r="60632" hidden="1"/>
    <row r="60633" hidden="1"/>
    <row r="60634" hidden="1"/>
    <row r="60635" hidden="1"/>
    <row r="60636" hidden="1"/>
    <row r="60637" hidden="1"/>
    <row r="60638" hidden="1"/>
    <row r="60639" hidden="1"/>
    <row r="60640" hidden="1"/>
    <row r="60641" hidden="1"/>
    <row r="60642" hidden="1"/>
    <row r="60643" hidden="1"/>
    <row r="60644" hidden="1"/>
    <row r="60645" hidden="1"/>
    <row r="60646" hidden="1"/>
    <row r="60647" hidden="1"/>
    <row r="60648" hidden="1"/>
    <row r="60649" hidden="1"/>
    <row r="60650" hidden="1"/>
    <row r="60651" hidden="1"/>
    <row r="60652" hidden="1"/>
    <row r="60653" hidden="1"/>
    <row r="60654" hidden="1"/>
    <row r="60655" hidden="1"/>
    <row r="60656" hidden="1"/>
    <row r="60657" hidden="1"/>
    <row r="60658" hidden="1"/>
    <row r="60659" hidden="1"/>
    <row r="60660" hidden="1"/>
    <row r="60661" hidden="1"/>
    <row r="60662" hidden="1"/>
    <row r="60663" hidden="1"/>
    <row r="60664" hidden="1"/>
    <row r="60665" hidden="1"/>
    <row r="60666" hidden="1"/>
    <row r="60667" hidden="1"/>
    <row r="60668" hidden="1"/>
    <row r="60669" hidden="1"/>
    <row r="60670" hidden="1"/>
    <row r="60671" hidden="1"/>
    <row r="60672" hidden="1"/>
    <row r="60673" hidden="1"/>
    <row r="60674" hidden="1"/>
    <row r="60675" hidden="1"/>
    <row r="60676" hidden="1"/>
    <row r="60677" hidden="1"/>
    <row r="60678" hidden="1"/>
    <row r="60679" hidden="1"/>
    <row r="60680" hidden="1"/>
    <row r="60681" hidden="1"/>
    <row r="60682" hidden="1"/>
    <row r="60683" hidden="1"/>
    <row r="60684" hidden="1"/>
    <row r="60685" hidden="1"/>
    <row r="60686" hidden="1"/>
    <row r="60687" hidden="1"/>
    <row r="60688" hidden="1"/>
    <row r="60689" hidden="1"/>
    <row r="60690" hidden="1"/>
    <row r="60691" hidden="1"/>
    <row r="60692" hidden="1"/>
    <row r="60693" hidden="1"/>
    <row r="60694" hidden="1"/>
    <row r="60695" hidden="1"/>
    <row r="60696" hidden="1"/>
    <row r="60697" hidden="1"/>
    <row r="60698" hidden="1"/>
    <row r="60699" hidden="1"/>
    <row r="60700" hidden="1"/>
    <row r="60701" hidden="1"/>
    <row r="60702" hidden="1"/>
    <row r="60703" hidden="1"/>
    <row r="60704" hidden="1"/>
    <row r="60705" hidden="1"/>
    <row r="60706" hidden="1"/>
    <row r="60707" hidden="1"/>
    <row r="60708" hidden="1"/>
    <row r="60709" hidden="1"/>
    <row r="60710" hidden="1"/>
    <row r="60711" hidden="1"/>
    <row r="60712" hidden="1"/>
    <row r="60713" hidden="1"/>
    <row r="60714" hidden="1"/>
    <row r="60715" hidden="1"/>
    <row r="60716" hidden="1"/>
    <row r="60717" hidden="1"/>
    <row r="60718" hidden="1"/>
    <row r="60719" hidden="1"/>
    <row r="60720" hidden="1"/>
    <row r="60721" hidden="1"/>
    <row r="60722" hidden="1"/>
    <row r="60723" hidden="1"/>
    <row r="60724" hidden="1"/>
    <row r="60725" hidden="1"/>
    <row r="60726" hidden="1"/>
    <row r="60727" hidden="1"/>
    <row r="60728" hidden="1"/>
    <row r="60729" hidden="1"/>
    <row r="60730" hidden="1"/>
    <row r="60731" hidden="1"/>
    <row r="60732" hidden="1"/>
    <row r="60733" hidden="1"/>
    <row r="60734" hidden="1"/>
    <row r="60735" hidden="1"/>
    <row r="60736" hidden="1"/>
    <row r="60737" hidden="1"/>
    <row r="60738" hidden="1"/>
    <row r="60739" hidden="1"/>
    <row r="60740" hidden="1"/>
    <row r="60741" hidden="1"/>
    <row r="60742" hidden="1"/>
    <row r="60743" hidden="1"/>
    <row r="60744" hidden="1"/>
    <row r="60745" hidden="1"/>
    <row r="60746" hidden="1"/>
    <row r="60747" hidden="1"/>
    <row r="60748" hidden="1"/>
    <row r="60749" hidden="1"/>
    <row r="60750" hidden="1"/>
    <row r="60751" hidden="1"/>
    <row r="60752" hidden="1"/>
    <row r="60753" hidden="1"/>
    <row r="60754" hidden="1"/>
    <row r="60755" hidden="1"/>
    <row r="60756" hidden="1"/>
    <row r="60757" hidden="1"/>
    <row r="60758" hidden="1"/>
    <row r="60759" hidden="1"/>
    <row r="60760" hidden="1"/>
    <row r="60761" hidden="1"/>
    <row r="60762" hidden="1"/>
    <row r="60763" hidden="1"/>
    <row r="60764" hidden="1"/>
    <row r="60765" hidden="1"/>
    <row r="60766" hidden="1"/>
    <row r="60767" hidden="1"/>
    <row r="60768" hidden="1"/>
    <row r="60769" hidden="1"/>
    <row r="60770" hidden="1"/>
    <row r="60771" hidden="1"/>
    <row r="60772" hidden="1"/>
    <row r="60773" hidden="1"/>
    <row r="60774" hidden="1"/>
    <row r="60775" hidden="1"/>
    <row r="60776" hidden="1"/>
    <row r="60777" hidden="1"/>
    <row r="60778" hidden="1"/>
    <row r="60779" hidden="1"/>
    <row r="60780" hidden="1"/>
    <row r="60781" hidden="1"/>
    <row r="60782" hidden="1"/>
    <row r="60783" hidden="1"/>
    <row r="60784" hidden="1"/>
    <row r="60785" hidden="1"/>
    <row r="60786" hidden="1"/>
    <row r="60787" hidden="1"/>
    <row r="60788" hidden="1"/>
    <row r="60789" hidden="1"/>
    <row r="60790" hidden="1"/>
    <row r="60791" hidden="1"/>
    <row r="60792" hidden="1"/>
    <row r="60793" hidden="1"/>
    <row r="60794" hidden="1"/>
    <row r="60795" hidden="1"/>
    <row r="60796" hidden="1"/>
    <row r="60797" hidden="1"/>
    <row r="60798" hidden="1"/>
    <row r="60799" hidden="1"/>
    <row r="60800" hidden="1"/>
    <row r="60801" hidden="1"/>
    <row r="60802" hidden="1"/>
    <row r="60803" hidden="1"/>
    <row r="60804" hidden="1"/>
    <row r="60805" hidden="1"/>
    <row r="60806" hidden="1"/>
    <row r="60807" hidden="1"/>
    <row r="60808" hidden="1"/>
    <row r="60809" hidden="1"/>
    <row r="60810" hidden="1"/>
    <row r="60811" hidden="1"/>
    <row r="60812" hidden="1"/>
    <row r="60813" hidden="1"/>
    <row r="60814" hidden="1"/>
    <row r="60815" hidden="1"/>
    <row r="60816" hidden="1"/>
    <row r="60817" hidden="1"/>
    <row r="60818" hidden="1"/>
    <row r="60819" hidden="1"/>
    <row r="60820" hidden="1"/>
    <row r="60821" hidden="1"/>
    <row r="60822" hidden="1"/>
    <row r="60823" hidden="1"/>
    <row r="60824" hidden="1"/>
    <row r="60825" hidden="1"/>
    <row r="60826" hidden="1"/>
    <row r="60827" hidden="1"/>
    <row r="60828" hidden="1"/>
    <row r="60829" hidden="1"/>
    <row r="60830" hidden="1"/>
    <row r="60831" hidden="1"/>
    <row r="60832" hidden="1"/>
    <row r="60833" hidden="1"/>
    <row r="60834" hidden="1"/>
    <row r="60835" hidden="1"/>
    <row r="60836" hidden="1"/>
    <row r="60837" hidden="1"/>
    <row r="60838" hidden="1"/>
    <row r="60839" hidden="1"/>
    <row r="60840" hidden="1"/>
    <row r="60841" hidden="1"/>
    <row r="60842" hidden="1"/>
    <row r="60843" hidden="1"/>
    <row r="60844" hidden="1"/>
    <row r="60845" hidden="1"/>
    <row r="60846" hidden="1"/>
    <row r="60847" hidden="1"/>
    <row r="60848" hidden="1"/>
    <row r="60849" hidden="1"/>
    <row r="60850" hidden="1"/>
    <row r="60851" hidden="1"/>
    <row r="60852" hidden="1"/>
    <row r="60853" hidden="1"/>
    <row r="60854" hidden="1"/>
    <row r="60855" hidden="1"/>
    <row r="60856" hidden="1"/>
    <row r="60857" hidden="1"/>
    <row r="60858" hidden="1"/>
    <row r="60859" hidden="1"/>
    <row r="60860" hidden="1"/>
    <row r="60861" hidden="1"/>
    <row r="60862" hidden="1"/>
    <row r="60863" hidden="1"/>
    <row r="60864" hidden="1"/>
    <row r="60865" hidden="1"/>
    <row r="60866" hidden="1"/>
    <row r="60867" hidden="1"/>
    <row r="60868" hidden="1"/>
    <row r="60869" hidden="1"/>
    <row r="60870" hidden="1"/>
    <row r="60871" hidden="1"/>
    <row r="60872" hidden="1"/>
    <row r="60873" hidden="1"/>
    <row r="60874" hidden="1"/>
    <row r="60875" hidden="1"/>
    <row r="60876" hidden="1"/>
    <row r="60877" hidden="1"/>
    <row r="60878" hidden="1"/>
    <row r="60879" hidden="1"/>
    <row r="60880" hidden="1"/>
    <row r="60881" hidden="1"/>
    <row r="60882" hidden="1"/>
    <row r="60883" hidden="1"/>
    <row r="60884" hidden="1"/>
    <row r="60885" hidden="1"/>
    <row r="60886" hidden="1"/>
    <row r="60887" hidden="1"/>
    <row r="60888" hidden="1"/>
    <row r="60889" hidden="1"/>
    <row r="60890" hidden="1"/>
    <row r="60891" hidden="1"/>
    <row r="60892" hidden="1"/>
    <row r="60893" hidden="1"/>
    <row r="60894" hidden="1"/>
    <row r="60895" hidden="1"/>
    <row r="60896" hidden="1"/>
    <row r="60897" hidden="1"/>
    <row r="60898" hidden="1"/>
    <row r="60899" hidden="1"/>
    <row r="60900" hidden="1"/>
    <row r="60901" hidden="1"/>
    <row r="60902" hidden="1"/>
    <row r="60903" hidden="1"/>
    <row r="60904" hidden="1"/>
    <row r="60905" hidden="1"/>
    <row r="60906" hidden="1"/>
    <row r="60907" hidden="1"/>
    <row r="60908" hidden="1"/>
    <row r="60909" hidden="1"/>
    <row r="60910" hidden="1"/>
    <row r="60911" hidden="1"/>
    <row r="60912" hidden="1"/>
    <row r="60913" hidden="1"/>
    <row r="60914" hidden="1"/>
    <row r="60915" hidden="1"/>
    <row r="60916" hidden="1"/>
    <row r="60917" hidden="1"/>
    <row r="60918" hidden="1"/>
    <row r="60919" hidden="1"/>
    <row r="60920" hidden="1"/>
    <row r="60921" hidden="1"/>
    <row r="60922" hidden="1"/>
    <row r="60923" hidden="1"/>
    <row r="60924" hidden="1"/>
    <row r="60925" hidden="1"/>
    <row r="60926" hidden="1"/>
    <row r="60927" hidden="1"/>
    <row r="60928" hidden="1"/>
    <row r="60929" hidden="1"/>
    <row r="60930" hidden="1"/>
    <row r="60931" hidden="1"/>
    <row r="60932" hidden="1"/>
    <row r="60933" hidden="1"/>
    <row r="60934" hidden="1"/>
    <row r="60935" hidden="1"/>
    <row r="60936" hidden="1"/>
    <row r="60937" hidden="1"/>
    <row r="60938" hidden="1"/>
    <row r="60939" hidden="1"/>
    <row r="60940" hidden="1"/>
    <row r="60941" hidden="1"/>
    <row r="60942" hidden="1"/>
    <row r="60943" hidden="1"/>
    <row r="60944" hidden="1"/>
    <row r="60945" hidden="1"/>
    <row r="60946" hidden="1"/>
    <row r="60947" hidden="1"/>
    <row r="60948" hidden="1"/>
    <row r="60949" hidden="1"/>
    <row r="60950" hidden="1"/>
    <row r="60951" hidden="1"/>
    <row r="60952" hidden="1"/>
    <row r="60953" hidden="1"/>
    <row r="60954" hidden="1"/>
    <row r="60955" hidden="1"/>
    <row r="60956" hidden="1"/>
    <row r="60957" hidden="1"/>
    <row r="60958" hidden="1"/>
    <row r="60959" hidden="1"/>
    <row r="60960" hidden="1"/>
    <row r="60961" hidden="1"/>
    <row r="60962" hidden="1"/>
    <row r="60963" hidden="1"/>
    <row r="60964" hidden="1"/>
    <row r="60965" hidden="1"/>
    <row r="60966" hidden="1"/>
    <row r="60967" hidden="1"/>
    <row r="60968" hidden="1"/>
    <row r="60969" hidden="1"/>
    <row r="60970" hidden="1"/>
    <row r="60971" hidden="1"/>
    <row r="60972" hidden="1"/>
    <row r="60973" hidden="1"/>
    <row r="60974" hidden="1"/>
    <row r="60975" hidden="1"/>
    <row r="60976" hidden="1"/>
    <row r="60977" hidden="1"/>
    <row r="60978" hidden="1"/>
    <row r="60979" hidden="1"/>
    <row r="60980" hidden="1"/>
    <row r="60981" hidden="1"/>
    <row r="60982" hidden="1"/>
    <row r="60983" hidden="1"/>
    <row r="60984" hidden="1"/>
    <row r="60985" hidden="1"/>
    <row r="60986" hidden="1"/>
    <row r="60987" hidden="1"/>
    <row r="60988" hidden="1"/>
    <row r="60989" hidden="1"/>
    <row r="60990" hidden="1"/>
    <row r="60991" hidden="1"/>
    <row r="60992" hidden="1"/>
    <row r="60993" hidden="1"/>
    <row r="60994" hidden="1"/>
    <row r="60995" hidden="1"/>
    <row r="60996" hidden="1"/>
    <row r="60997" hidden="1"/>
    <row r="60998" hidden="1"/>
    <row r="60999" hidden="1"/>
    <row r="61000" hidden="1"/>
    <row r="61001" hidden="1"/>
    <row r="61002" hidden="1"/>
    <row r="61003" hidden="1"/>
    <row r="61004" hidden="1"/>
    <row r="61005" hidden="1"/>
    <row r="61006" hidden="1"/>
    <row r="61007" hidden="1"/>
    <row r="61008" hidden="1"/>
    <row r="61009" hidden="1"/>
    <row r="61010" hidden="1"/>
    <row r="61011" hidden="1"/>
    <row r="61012" hidden="1"/>
    <row r="61013" hidden="1"/>
    <row r="61014" hidden="1"/>
    <row r="61015" hidden="1"/>
    <row r="61016" hidden="1"/>
    <row r="61017" hidden="1"/>
    <row r="61018" hidden="1"/>
    <row r="61019" hidden="1"/>
    <row r="61020" hidden="1"/>
    <row r="61021" hidden="1"/>
    <row r="61022" hidden="1"/>
    <row r="61023" hidden="1"/>
    <row r="61024" hidden="1"/>
    <row r="61025" hidden="1"/>
    <row r="61026" hidden="1"/>
    <row r="61027" hidden="1"/>
    <row r="61028" hidden="1"/>
    <row r="61029" hidden="1"/>
    <row r="61030" hidden="1"/>
    <row r="61031" hidden="1"/>
    <row r="61032" hidden="1"/>
    <row r="61033" hidden="1"/>
    <row r="61034" hidden="1"/>
    <row r="61035" hidden="1"/>
    <row r="61036" hidden="1"/>
    <row r="61037" hidden="1"/>
    <row r="61038" hidden="1"/>
    <row r="61039" hidden="1"/>
    <row r="61040" hidden="1"/>
    <row r="61041" hidden="1"/>
    <row r="61042" hidden="1"/>
    <row r="61043" hidden="1"/>
    <row r="61044" hidden="1"/>
    <row r="61045" hidden="1"/>
    <row r="61046" hidden="1"/>
    <row r="61047" hidden="1"/>
    <row r="61048" hidden="1"/>
    <row r="61049" hidden="1"/>
    <row r="61050" hidden="1"/>
    <row r="61051" hidden="1"/>
    <row r="61052" hidden="1"/>
    <row r="61053" hidden="1"/>
    <row r="61054" hidden="1"/>
    <row r="61055" hidden="1"/>
    <row r="61056" hidden="1"/>
    <row r="61057" hidden="1"/>
    <row r="61058" hidden="1"/>
    <row r="61059" hidden="1"/>
    <row r="61060" hidden="1"/>
    <row r="61061" hidden="1"/>
    <row r="61062" hidden="1"/>
    <row r="61063" hidden="1"/>
    <row r="61064" hidden="1"/>
    <row r="61065" hidden="1"/>
    <row r="61066" hidden="1"/>
    <row r="61067" hidden="1"/>
    <row r="61068" hidden="1"/>
    <row r="61069" hidden="1"/>
    <row r="61070" hidden="1"/>
    <row r="61071" hidden="1"/>
    <row r="61072" hidden="1"/>
    <row r="61073" hidden="1"/>
    <row r="61074" hidden="1"/>
    <row r="61075" hidden="1"/>
    <row r="61076" hidden="1"/>
    <row r="61077" hidden="1"/>
    <row r="61078" hidden="1"/>
    <row r="61079" hidden="1"/>
    <row r="61080" hidden="1"/>
    <row r="61081" hidden="1"/>
    <row r="61082" hidden="1"/>
    <row r="61083" hidden="1"/>
    <row r="61084" hidden="1"/>
    <row r="61085" hidden="1"/>
    <row r="61086" hidden="1"/>
    <row r="61087" hidden="1"/>
    <row r="61088" hidden="1"/>
    <row r="61089" hidden="1"/>
    <row r="61090" hidden="1"/>
    <row r="61091" hidden="1"/>
    <row r="61092" hidden="1"/>
    <row r="61093" hidden="1"/>
    <row r="61094" hidden="1"/>
    <row r="61095" hidden="1"/>
    <row r="61096" hidden="1"/>
    <row r="61097" hidden="1"/>
    <row r="61098" hidden="1"/>
    <row r="61099" hidden="1"/>
    <row r="61100" hidden="1"/>
    <row r="61101" hidden="1"/>
    <row r="61102" hidden="1"/>
    <row r="61103" hidden="1"/>
    <row r="61104" hidden="1"/>
    <row r="61105" hidden="1"/>
    <row r="61106" hidden="1"/>
    <row r="61107" hidden="1"/>
    <row r="61108" hidden="1"/>
    <row r="61109" hidden="1"/>
    <row r="61110" hidden="1"/>
    <row r="61111" hidden="1"/>
    <row r="61112" hidden="1"/>
    <row r="61113" hidden="1"/>
    <row r="61114" hidden="1"/>
    <row r="61115" hidden="1"/>
    <row r="61116" hidden="1"/>
    <row r="61117" hidden="1"/>
    <row r="61118" hidden="1"/>
    <row r="61119" hidden="1"/>
    <row r="61120" hidden="1"/>
    <row r="61121" hidden="1"/>
    <row r="61122" hidden="1"/>
    <row r="61123" hidden="1"/>
    <row r="61124" hidden="1"/>
    <row r="61125" hidden="1"/>
    <row r="61126" hidden="1"/>
    <row r="61127" hidden="1"/>
    <row r="61128" hidden="1"/>
    <row r="61129" hidden="1"/>
    <row r="61130" hidden="1"/>
    <row r="61131" hidden="1"/>
    <row r="61132" hidden="1"/>
    <row r="61133" hidden="1"/>
    <row r="61134" hidden="1"/>
    <row r="61135" hidden="1"/>
    <row r="61136" hidden="1"/>
    <row r="61137" hidden="1"/>
    <row r="61138" hidden="1"/>
    <row r="61139" hidden="1"/>
    <row r="61140" hidden="1"/>
    <row r="61141" hidden="1"/>
    <row r="61142" hidden="1"/>
    <row r="61143" hidden="1"/>
    <row r="61144" hidden="1"/>
    <row r="61145" hidden="1"/>
    <row r="61146" hidden="1"/>
    <row r="61147" hidden="1"/>
    <row r="61148" hidden="1"/>
    <row r="61149" hidden="1"/>
    <row r="61150" hidden="1"/>
    <row r="61151" hidden="1"/>
    <row r="61152" hidden="1"/>
    <row r="61153" hidden="1"/>
    <row r="61154" hidden="1"/>
    <row r="61155" hidden="1"/>
    <row r="61156" hidden="1"/>
    <row r="61157" hidden="1"/>
    <row r="61158" hidden="1"/>
    <row r="61159" hidden="1"/>
    <row r="61160" hidden="1"/>
    <row r="61161" hidden="1"/>
    <row r="61162" hidden="1"/>
    <row r="61163" hidden="1"/>
    <row r="61164" hidden="1"/>
    <row r="61165" hidden="1"/>
    <row r="61166" hidden="1"/>
    <row r="61167" hidden="1"/>
    <row r="61168" hidden="1"/>
    <row r="61169" hidden="1"/>
    <row r="61170" hidden="1"/>
    <row r="61171" hidden="1"/>
    <row r="61172" hidden="1"/>
    <row r="61173" hidden="1"/>
    <row r="61174" hidden="1"/>
    <row r="61175" hidden="1"/>
    <row r="61176" hidden="1"/>
    <row r="61177" hidden="1"/>
    <row r="61178" hidden="1"/>
    <row r="61179" hidden="1"/>
    <row r="61180" hidden="1"/>
    <row r="61181" hidden="1"/>
    <row r="61182" hidden="1"/>
    <row r="61183" hidden="1"/>
    <row r="61184" hidden="1"/>
    <row r="61185" hidden="1"/>
    <row r="61186" hidden="1"/>
    <row r="61187" hidden="1"/>
    <row r="61188" hidden="1"/>
    <row r="61189" hidden="1"/>
    <row r="61190" hidden="1"/>
    <row r="61191" hidden="1"/>
    <row r="61192" hidden="1"/>
    <row r="61193" hidden="1"/>
    <row r="61194" hidden="1"/>
    <row r="61195" hidden="1"/>
    <row r="61196" hidden="1"/>
    <row r="61197" hidden="1"/>
    <row r="61198" hidden="1"/>
    <row r="61199" hidden="1"/>
    <row r="61200" hidden="1"/>
    <row r="61201" hidden="1"/>
    <row r="61202" hidden="1"/>
    <row r="61203" hidden="1"/>
    <row r="61204" hidden="1"/>
    <row r="61205" hidden="1"/>
    <row r="61206" hidden="1"/>
    <row r="61207" hidden="1"/>
    <row r="61208" hidden="1"/>
    <row r="61209" hidden="1"/>
    <row r="61210" hidden="1"/>
    <row r="61211" hidden="1"/>
    <row r="61212" hidden="1"/>
    <row r="61213" hidden="1"/>
    <row r="61214" hidden="1"/>
    <row r="61215" hidden="1"/>
    <row r="61216" hidden="1"/>
    <row r="61217" hidden="1"/>
    <row r="61218" hidden="1"/>
    <row r="61219" hidden="1"/>
    <row r="61220" hidden="1"/>
    <row r="61221" hidden="1"/>
    <row r="61222" hidden="1"/>
    <row r="61223" hidden="1"/>
    <row r="61224" hidden="1"/>
    <row r="61225" hidden="1"/>
    <row r="61226" hidden="1"/>
    <row r="61227" hidden="1"/>
    <row r="61228" hidden="1"/>
    <row r="61229" hidden="1"/>
    <row r="61230" hidden="1"/>
    <row r="61231" hidden="1"/>
    <row r="61232" hidden="1"/>
    <row r="61233" hidden="1"/>
    <row r="61234" hidden="1"/>
    <row r="61235" hidden="1"/>
    <row r="61236" hidden="1"/>
    <row r="61237" hidden="1"/>
    <row r="61238" hidden="1"/>
    <row r="61239" hidden="1"/>
    <row r="61240" hidden="1"/>
    <row r="61241" hidden="1"/>
    <row r="61242" hidden="1"/>
    <row r="61243" hidden="1"/>
    <row r="61244" hidden="1"/>
    <row r="61245" hidden="1"/>
    <row r="61246" hidden="1"/>
    <row r="61247" hidden="1"/>
    <row r="61248" hidden="1"/>
    <row r="61249" hidden="1"/>
    <row r="61250" hidden="1"/>
    <row r="61251" hidden="1"/>
    <row r="61252" hidden="1"/>
    <row r="61253" hidden="1"/>
    <row r="61254" hidden="1"/>
    <row r="61255" hidden="1"/>
    <row r="61256" hidden="1"/>
    <row r="61257" hidden="1"/>
    <row r="61258" hidden="1"/>
    <row r="61259" hidden="1"/>
    <row r="61260" hidden="1"/>
    <row r="61261" hidden="1"/>
    <row r="61262" hidden="1"/>
    <row r="61263" hidden="1"/>
    <row r="61264" hidden="1"/>
    <row r="61265" hidden="1"/>
    <row r="61266" hidden="1"/>
    <row r="61267" hidden="1"/>
    <row r="61268" hidden="1"/>
    <row r="61269" hidden="1"/>
    <row r="61270" hidden="1"/>
    <row r="61271" hidden="1"/>
    <row r="61272" hidden="1"/>
    <row r="61273" hidden="1"/>
    <row r="61274" hidden="1"/>
    <row r="61275" hidden="1"/>
    <row r="61276" hidden="1"/>
    <row r="61277" hidden="1"/>
    <row r="61278" hidden="1"/>
    <row r="61279" hidden="1"/>
    <row r="61280" hidden="1"/>
    <row r="61281" hidden="1"/>
    <row r="61282" hidden="1"/>
    <row r="61283" hidden="1"/>
    <row r="61284" hidden="1"/>
    <row r="61285" hidden="1"/>
    <row r="61286" hidden="1"/>
    <row r="61287" hidden="1"/>
    <row r="61288" hidden="1"/>
    <row r="61289" hidden="1"/>
    <row r="61290" hidden="1"/>
    <row r="61291" hidden="1"/>
    <row r="61292" hidden="1"/>
    <row r="61293" hidden="1"/>
    <row r="61294" hidden="1"/>
    <row r="61295" hidden="1"/>
    <row r="61296" hidden="1"/>
    <row r="61297" hidden="1"/>
    <row r="61298" hidden="1"/>
    <row r="61299" hidden="1"/>
    <row r="61300" hidden="1"/>
    <row r="61301" hidden="1"/>
    <row r="61302" hidden="1"/>
    <row r="61303" hidden="1"/>
    <row r="61304" hidden="1"/>
    <row r="61305" hidden="1"/>
    <row r="61306" hidden="1"/>
    <row r="61307" hidden="1"/>
    <row r="61308" hidden="1"/>
    <row r="61309" hidden="1"/>
    <row r="61310" hidden="1"/>
    <row r="61311" hidden="1"/>
    <row r="61312" hidden="1"/>
    <row r="61313" hidden="1"/>
    <row r="61314" hidden="1"/>
    <row r="61315" hidden="1"/>
    <row r="61316" hidden="1"/>
    <row r="61317" hidden="1"/>
    <row r="61318" hidden="1"/>
    <row r="61319" hidden="1"/>
    <row r="61320" hidden="1"/>
    <row r="61321" hidden="1"/>
    <row r="61322" hidden="1"/>
    <row r="61323" hidden="1"/>
    <row r="61324" hidden="1"/>
    <row r="61325" hidden="1"/>
    <row r="61326" hidden="1"/>
    <row r="61327" hidden="1"/>
    <row r="61328" hidden="1"/>
    <row r="61329" hidden="1"/>
    <row r="61330" hidden="1"/>
    <row r="61331" hidden="1"/>
    <row r="61332" hidden="1"/>
    <row r="61333" hidden="1"/>
    <row r="61334" hidden="1"/>
    <row r="61335" hidden="1"/>
    <row r="61336" hidden="1"/>
    <row r="61337" hidden="1"/>
    <row r="61338" hidden="1"/>
    <row r="61339" hidden="1"/>
    <row r="61340" hidden="1"/>
    <row r="61341" hidden="1"/>
    <row r="61342" hidden="1"/>
    <row r="61343" hidden="1"/>
    <row r="61344" hidden="1"/>
    <row r="61345" hidden="1"/>
    <row r="61346" hidden="1"/>
    <row r="61347" hidden="1"/>
    <row r="61348" hidden="1"/>
    <row r="61349" hidden="1"/>
    <row r="61350" hidden="1"/>
    <row r="61351" hidden="1"/>
    <row r="61352" hidden="1"/>
    <row r="61353" hidden="1"/>
    <row r="61354" hidden="1"/>
    <row r="61355" hidden="1"/>
    <row r="61356" hidden="1"/>
    <row r="61357" hidden="1"/>
    <row r="61358" hidden="1"/>
    <row r="61359" hidden="1"/>
    <row r="61360" hidden="1"/>
    <row r="61361" hidden="1"/>
    <row r="61362" hidden="1"/>
    <row r="61363" hidden="1"/>
    <row r="61364" hidden="1"/>
    <row r="61365" hidden="1"/>
    <row r="61366" hidden="1"/>
    <row r="61367" hidden="1"/>
    <row r="61368" hidden="1"/>
    <row r="61369" hidden="1"/>
    <row r="61370" hidden="1"/>
    <row r="61371" hidden="1"/>
    <row r="61372" hidden="1"/>
    <row r="61373" hidden="1"/>
    <row r="61374" hidden="1"/>
    <row r="61375" hidden="1"/>
    <row r="61376" hidden="1"/>
    <row r="61377" hidden="1"/>
    <row r="61378" hidden="1"/>
    <row r="61379" hidden="1"/>
    <row r="61380" hidden="1"/>
    <row r="61381" hidden="1"/>
    <row r="61382" hidden="1"/>
    <row r="61383" hidden="1"/>
    <row r="61384" hidden="1"/>
    <row r="61385" hidden="1"/>
    <row r="61386" hidden="1"/>
    <row r="61387" hidden="1"/>
    <row r="61388" hidden="1"/>
    <row r="61389" hidden="1"/>
    <row r="61390" hidden="1"/>
    <row r="61391" hidden="1"/>
    <row r="61392" hidden="1"/>
    <row r="61393" hidden="1"/>
    <row r="61394" hidden="1"/>
    <row r="61395" hidden="1"/>
    <row r="61396" hidden="1"/>
    <row r="61397" hidden="1"/>
    <row r="61398" hidden="1"/>
    <row r="61399" hidden="1"/>
    <row r="61400" hidden="1"/>
    <row r="61401" hidden="1"/>
    <row r="61402" hidden="1"/>
    <row r="61403" hidden="1"/>
    <row r="61404" hidden="1"/>
    <row r="61405" hidden="1"/>
    <row r="61406" hidden="1"/>
    <row r="61407" hidden="1"/>
    <row r="61408" hidden="1"/>
    <row r="61409" hidden="1"/>
    <row r="61410" hidden="1"/>
    <row r="61411" hidden="1"/>
    <row r="61412" hidden="1"/>
    <row r="61413" hidden="1"/>
    <row r="61414" hidden="1"/>
    <row r="61415" hidden="1"/>
    <row r="61416" hidden="1"/>
    <row r="61417" hidden="1"/>
    <row r="61418" hidden="1"/>
    <row r="61419" hidden="1"/>
    <row r="61420" hidden="1"/>
    <row r="61421" hidden="1"/>
    <row r="61422" hidden="1"/>
    <row r="61423" hidden="1"/>
    <row r="61424" hidden="1"/>
    <row r="61425" hidden="1"/>
    <row r="61426" hidden="1"/>
    <row r="61427" hidden="1"/>
    <row r="61428" hidden="1"/>
    <row r="61429" hidden="1"/>
    <row r="61430" hidden="1"/>
    <row r="61431" hidden="1"/>
    <row r="61432" hidden="1"/>
    <row r="61433" hidden="1"/>
    <row r="61434" hidden="1"/>
    <row r="61435" hidden="1"/>
    <row r="61436" hidden="1"/>
    <row r="61437" hidden="1"/>
    <row r="61438" hidden="1"/>
    <row r="61439" hidden="1"/>
    <row r="61440" hidden="1"/>
    <row r="61441" hidden="1"/>
    <row r="61442" hidden="1"/>
    <row r="61443" hidden="1"/>
    <row r="61444" hidden="1"/>
    <row r="61445" hidden="1"/>
    <row r="61446" hidden="1"/>
    <row r="61447" hidden="1"/>
    <row r="61448" hidden="1"/>
    <row r="61449" hidden="1"/>
    <row r="61450" hidden="1"/>
    <row r="61451" hidden="1"/>
    <row r="61452" hidden="1"/>
    <row r="61453" hidden="1"/>
    <row r="61454" hidden="1"/>
    <row r="61455" hidden="1"/>
    <row r="61456" hidden="1"/>
    <row r="61457" hidden="1"/>
    <row r="61458" hidden="1"/>
    <row r="61459" hidden="1"/>
    <row r="61460" hidden="1"/>
    <row r="61461" hidden="1"/>
    <row r="61462" hidden="1"/>
    <row r="61463" hidden="1"/>
    <row r="61464" hidden="1"/>
    <row r="61465" hidden="1"/>
    <row r="61466" hidden="1"/>
    <row r="61467" hidden="1"/>
    <row r="61468" hidden="1"/>
    <row r="61469" hidden="1"/>
    <row r="61470" hidden="1"/>
    <row r="61471" hidden="1"/>
    <row r="61472" hidden="1"/>
    <row r="61473" hidden="1"/>
    <row r="61474" hidden="1"/>
    <row r="61475" hidden="1"/>
    <row r="61476" hidden="1"/>
    <row r="61477" hidden="1"/>
    <row r="61478" hidden="1"/>
    <row r="61479" hidden="1"/>
    <row r="61480" hidden="1"/>
    <row r="61481" hidden="1"/>
    <row r="61482" hidden="1"/>
    <row r="61483" hidden="1"/>
    <row r="61484" hidden="1"/>
    <row r="61485" hidden="1"/>
    <row r="61486" hidden="1"/>
    <row r="61487" hidden="1"/>
    <row r="61488" hidden="1"/>
    <row r="61489" hidden="1"/>
    <row r="61490" hidden="1"/>
    <row r="61491" hidden="1"/>
    <row r="61492" hidden="1"/>
    <row r="61493" hidden="1"/>
    <row r="61494" hidden="1"/>
    <row r="61495" hidden="1"/>
    <row r="61496" hidden="1"/>
    <row r="61497" hidden="1"/>
    <row r="61498" hidden="1"/>
    <row r="61499" hidden="1"/>
    <row r="61500" hidden="1"/>
    <row r="61501" hidden="1"/>
    <row r="61502" hidden="1"/>
    <row r="61503" hidden="1"/>
    <row r="61504" hidden="1"/>
    <row r="61505" hidden="1"/>
    <row r="61506" hidden="1"/>
    <row r="61507" hidden="1"/>
    <row r="61508" hidden="1"/>
    <row r="61509" hidden="1"/>
    <row r="61510" hidden="1"/>
    <row r="61511" hidden="1"/>
    <row r="61512" hidden="1"/>
    <row r="61513" hidden="1"/>
    <row r="61514" hidden="1"/>
    <row r="61515" hidden="1"/>
    <row r="61516" hidden="1"/>
    <row r="61517" hidden="1"/>
    <row r="61518" hidden="1"/>
    <row r="61519" hidden="1"/>
    <row r="61520" hidden="1"/>
    <row r="61521" hidden="1"/>
    <row r="61522" hidden="1"/>
    <row r="61523" hidden="1"/>
    <row r="61524" hidden="1"/>
    <row r="61525" hidden="1"/>
    <row r="61526" hidden="1"/>
    <row r="61527" hidden="1"/>
    <row r="61528" hidden="1"/>
    <row r="61529" hidden="1"/>
    <row r="61530" hidden="1"/>
    <row r="61531" hidden="1"/>
    <row r="61532" hidden="1"/>
    <row r="61533" hidden="1"/>
    <row r="61534" hidden="1"/>
    <row r="61535" hidden="1"/>
    <row r="61536" hidden="1"/>
    <row r="61537" hidden="1"/>
    <row r="61538" hidden="1"/>
    <row r="61539" hidden="1"/>
    <row r="61540" hidden="1"/>
    <row r="61541" hidden="1"/>
    <row r="61542" hidden="1"/>
    <row r="61543" hidden="1"/>
    <row r="61544" hidden="1"/>
    <row r="61545" hidden="1"/>
    <row r="61546" hidden="1"/>
    <row r="61547" hidden="1"/>
    <row r="61548" hidden="1"/>
    <row r="61549" hidden="1"/>
    <row r="61550" hidden="1"/>
    <row r="61551" hidden="1"/>
    <row r="61552" hidden="1"/>
    <row r="61553" hidden="1"/>
    <row r="61554" hidden="1"/>
    <row r="61555" hidden="1"/>
    <row r="61556" hidden="1"/>
    <row r="61557" hidden="1"/>
    <row r="61558" hidden="1"/>
    <row r="61559" hidden="1"/>
    <row r="61560" hidden="1"/>
    <row r="61561" hidden="1"/>
    <row r="61562" hidden="1"/>
    <row r="61563" hidden="1"/>
    <row r="61564" hidden="1"/>
    <row r="61565" hidden="1"/>
    <row r="61566" hidden="1"/>
    <row r="61567" hidden="1"/>
    <row r="61568" hidden="1"/>
    <row r="61569" hidden="1"/>
    <row r="61570" hidden="1"/>
    <row r="61571" hidden="1"/>
    <row r="61572" hidden="1"/>
    <row r="61573" hidden="1"/>
    <row r="61574" hidden="1"/>
    <row r="61575" hidden="1"/>
    <row r="61576" hidden="1"/>
    <row r="61577" hidden="1"/>
    <row r="61578" hidden="1"/>
    <row r="61579" hidden="1"/>
    <row r="61580" hidden="1"/>
    <row r="61581" hidden="1"/>
    <row r="61582" hidden="1"/>
    <row r="61583" hidden="1"/>
    <row r="61584" hidden="1"/>
    <row r="61585" hidden="1"/>
    <row r="61586" hidden="1"/>
    <row r="61587" hidden="1"/>
    <row r="61588" hidden="1"/>
    <row r="61589" hidden="1"/>
    <row r="61590" hidden="1"/>
    <row r="61591" hidden="1"/>
    <row r="61592" hidden="1"/>
    <row r="61593" hidden="1"/>
    <row r="61594" hidden="1"/>
    <row r="61595" hidden="1"/>
    <row r="61596" hidden="1"/>
    <row r="61597" hidden="1"/>
    <row r="61598" hidden="1"/>
    <row r="61599" hidden="1"/>
    <row r="61600" hidden="1"/>
    <row r="61601" hidden="1"/>
    <row r="61602" hidden="1"/>
    <row r="61603" hidden="1"/>
    <row r="61604" hidden="1"/>
    <row r="61605" hidden="1"/>
    <row r="61606" hidden="1"/>
    <row r="61607" hidden="1"/>
    <row r="61608" hidden="1"/>
    <row r="61609" hidden="1"/>
    <row r="61610" hidden="1"/>
    <row r="61611" hidden="1"/>
    <row r="61612" hidden="1"/>
    <row r="61613" hidden="1"/>
    <row r="61614" hidden="1"/>
    <row r="61615" hidden="1"/>
    <row r="61616" hidden="1"/>
    <row r="61617" hidden="1"/>
    <row r="61618" hidden="1"/>
    <row r="61619" hidden="1"/>
    <row r="61620" hidden="1"/>
    <row r="61621" hidden="1"/>
    <row r="61622" hidden="1"/>
    <row r="61623" hidden="1"/>
    <row r="61624" hidden="1"/>
    <row r="61625" hidden="1"/>
    <row r="61626" hidden="1"/>
    <row r="61627" hidden="1"/>
    <row r="61628" hidden="1"/>
    <row r="61629" hidden="1"/>
    <row r="61630" hidden="1"/>
    <row r="61631" hidden="1"/>
    <row r="61632" hidden="1"/>
    <row r="61633" hidden="1"/>
    <row r="61634" hidden="1"/>
    <row r="61635" hidden="1"/>
    <row r="61636" hidden="1"/>
    <row r="61637" hidden="1"/>
    <row r="61638" hidden="1"/>
    <row r="61639" hidden="1"/>
    <row r="61640" hidden="1"/>
    <row r="61641" hidden="1"/>
    <row r="61642" hidden="1"/>
    <row r="61643" hidden="1"/>
    <row r="61644" hidden="1"/>
    <row r="61645" hidden="1"/>
    <row r="61646" hidden="1"/>
    <row r="61647" hidden="1"/>
    <row r="61648" hidden="1"/>
    <row r="61649" hidden="1"/>
    <row r="61650" hidden="1"/>
    <row r="61651" hidden="1"/>
    <row r="61652" hidden="1"/>
    <row r="61653" hidden="1"/>
    <row r="61654" hidden="1"/>
    <row r="61655" hidden="1"/>
    <row r="61656" hidden="1"/>
    <row r="61657" hidden="1"/>
    <row r="61658" hidden="1"/>
    <row r="61659" hidden="1"/>
    <row r="61660" hidden="1"/>
    <row r="61661" hidden="1"/>
    <row r="61662" hidden="1"/>
    <row r="61663" hidden="1"/>
    <row r="61664" hidden="1"/>
    <row r="61665" hidden="1"/>
    <row r="61666" hidden="1"/>
    <row r="61667" hidden="1"/>
    <row r="61668" hidden="1"/>
    <row r="61669" hidden="1"/>
    <row r="61670" hidden="1"/>
    <row r="61671" hidden="1"/>
    <row r="61672" hidden="1"/>
    <row r="61673" hidden="1"/>
    <row r="61674" hidden="1"/>
    <row r="61675" hidden="1"/>
    <row r="61676" hidden="1"/>
    <row r="61677" hidden="1"/>
    <row r="61678" hidden="1"/>
    <row r="61679" hidden="1"/>
    <row r="61680" hidden="1"/>
    <row r="61681" hidden="1"/>
    <row r="61682" hidden="1"/>
    <row r="61683" hidden="1"/>
    <row r="61684" hidden="1"/>
    <row r="61685" hidden="1"/>
    <row r="61686" hidden="1"/>
    <row r="61687" hidden="1"/>
    <row r="61688" hidden="1"/>
    <row r="61689" hidden="1"/>
    <row r="61690" hidden="1"/>
    <row r="61691" hidden="1"/>
    <row r="61692" hidden="1"/>
    <row r="61693" hidden="1"/>
    <row r="61694" hidden="1"/>
    <row r="61695" hidden="1"/>
    <row r="61696" hidden="1"/>
    <row r="61697" hidden="1"/>
    <row r="61698" hidden="1"/>
    <row r="61699" hidden="1"/>
    <row r="61700" hidden="1"/>
    <row r="61701" hidden="1"/>
    <row r="61702" hidden="1"/>
    <row r="61703" hidden="1"/>
    <row r="61704" hidden="1"/>
    <row r="61705" hidden="1"/>
    <row r="61706" hidden="1"/>
    <row r="61707" hidden="1"/>
    <row r="61708" hidden="1"/>
    <row r="61709" hidden="1"/>
    <row r="61710" hidden="1"/>
    <row r="61711" hidden="1"/>
    <row r="61712" hidden="1"/>
    <row r="61713" hidden="1"/>
    <row r="61714" hidden="1"/>
    <row r="61715" hidden="1"/>
    <row r="61716" hidden="1"/>
    <row r="61717" hidden="1"/>
    <row r="61718" hidden="1"/>
    <row r="61719" hidden="1"/>
    <row r="61720" hidden="1"/>
    <row r="61721" hidden="1"/>
    <row r="61722" hidden="1"/>
    <row r="61723" hidden="1"/>
    <row r="61724" hidden="1"/>
    <row r="61725" hidden="1"/>
    <row r="61726" hidden="1"/>
    <row r="61727" hidden="1"/>
    <row r="61728" hidden="1"/>
    <row r="61729" hidden="1"/>
    <row r="61730" hidden="1"/>
    <row r="61731" hidden="1"/>
    <row r="61732" hidden="1"/>
    <row r="61733" hidden="1"/>
    <row r="61734" hidden="1"/>
    <row r="61735" hidden="1"/>
    <row r="61736" hidden="1"/>
    <row r="61737" hidden="1"/>
    <row r="61738" hidden="1"/>
    <row r="61739" hidden="1"/>
    <row r="61740" hidden="1"/>
    <row r="61741" hidden="1"/>
    <row r="61742" hidden="1"/>
    <row r="61743" hidden="1"/>
    <row r="61744" hidden="1"/>
    <row r="61745" hidden="1"/>
    <row r="61746" hidden="1"/>
    <row r="61747" hidden="1"/>
    <row r="61748" hidden="1"/>
    <row r="61749" hidden="1"/>
    <row r="61750" hidden="1"/>
    <row r="61751" hidden="1"/>
    <row r="61752" hidden="1"/>
    <row r="61753" hidden="1"/>
    <row r="61754" hidden="1"/>
    <row r="61755" hidden="1"/>
    <row r="61756" hidden="1"/>
    <row r="61757" hidden="1"/>
    <row r="61758" hidden="1"/>
    <row r="61759" hidden="1"/>
    <row r="61760" hidden="1"/>
    <row r="61761" hidden="1"/>
    <row r="61762" hidden="1"/>
    <row r="61763" hidden="1"/>
    <row r="61764" hidden="1"/>
    <row r="61765" hidden="1"/>
    <row r="61766" hidden="1"/>
    <row r="61767" hidden="1"/>
    <row r="61768" hidden="1"/>
    <row r="61769" hidden="1"/>
    <row r="61770" hidden="1"/>
    <row r="61771" hidden="1"/>
    <row r="61772" hidden="1"/>
    <row r="61773" hidden="1"/>
    <row r="61774" hidden="1"/>
    <row r="61775" hidden="1"/>
    <row r="61776" hidden="1"/>
    <row r="61777" hidden="1"/>
    <row r="61778" hidden="1"/>
    <row r="61779" hidden="1"/>
    <row r="61780" hidden="1"/>
    <row r="61781" hidden="1"/>
    <row r="61782" hidden="1"/>
    <row r="61783" hidden="1"/>
    <row r="61784" hidden="1"/>
    <row r="61785" hidden="1"/>
    <row r="61786" hidden="1"/>
    <row r="61787" hidden="1"/>
    <row r="61788" hidden="1"/>
    <row r="61789" hidden="1"/>
    <row r="61790" hidden="1"/>
    <row r="61791" hidden="1"/>
    <row r="61792" hidden="1"/>
    <row r="61793" hidden="1"/>
    <row r="61794" hidden="1"/>
    <row r="61795" hidden="1"/>
    <row r="61796" hidden="1"/>
    <row r="61797" hidden="1"/>
    <row r="61798" hidden="1"/>
    <row r="61799" hidden="1"/>
    <row r="61800" hidden="1"/>
    <row r="61801" hidden="1"/>
    <row r="61802" hidden="1"/>
    <row r="61803" hidden="1"/>
    <row r="61804" hidden="1"/>
    <row r="61805" hidden="1"/>
    <row r="61806" hidden="1"/>
    <row r="61807" hidden="1"/>
    <row r="61808" hidden="1"/>
    <row r="61809" hidden="1"/>
    <row r="61810" hidden="1"/>
    <row r="61811" hidden="1"/>
    <row r="61812" hidden="1"/>
    <row r="61813" hidden="1"/>
    <row r="61814" hidden="1"/>
    <row r="61815" hidden="1"/>
    <row r="61816" hidden="1"/>
    <row r="61817" hidden="1"/>
    <row r="61818" hidden="1"/>
    <row r="61819" hidden="1"/>
    <row r="61820" hidden="1"/>
    <row r="61821" hidden="1"/>
    <row r="61822" hidden="1"/>
    <row r="61823" hidden="1"/>
    <row r="61824" hidden="1"/>
    <row r="61825" hidden="1"/>
    <row r="61826" hidden="1"/>
    <row r="61827" hidden="1"/>
    <row r="61828" hidden="1"/>
    <row r="61829" hidden="1"/>
    <row r="61830" hidden="1"/>
    <row r="61831" hidden="1"/>
    <row r="61832" hidden="1"/>
    <row r="61833" hidden="1"/>
    <row r="61834" hidden="1"/>
    <row r="61835" hidden="1"/>
    <row r="61836" hidden="1"/>
    <row r="61837" hidden="1"/>
    <row r="61838" hidden="1"/>
    <row r="61839" hidden="1"/>
    <row r="61840" hidden="1"/>
    <row r="61841" hidden="1"/>
    <row r="61842" hidden="1"/>
    <row r="61843" hidden="1"/>
    <row r="61844" hidden="1"/>
    <row r="61845" hidden="1"/>
    <row r="61846" hidden="1"/>
    <row r="61847" hidden="1"/>
    <row r="61848" hidden="1"/>
    <row r="61849" hidden="1"/>
    <row r="61850" hidden="1"/>
    <row r="61851" hidden="1"/>
    <row r="61852" hidden="1"/>
    <row r="61853" hidden="1"/>
    <row r="61854" hidden="1"/>
    <row r="61855" hidden="1"/>
    <row r="61856" hidden="1"/>
    <row r="61857" hidden="1"/>
    <row r="61858" hidden="1"/>
    <row r="61859" hidden="1"/>
    <row r="61860" hidden="1"/>
    <row r="61861" hidden="1"/>
    <row r="61862" hidden="1"/>
    <row r="61863" hidden="1"/>
    <row r="61864" hidden="1"/>
    <row r="61865" hidden="1"/>
    <row r="61866" hidden="1"/>
    <row r="61867" hidden="1"/>
    <row r="61868" hidden="1"/>
    <row r="61869" hidden="1"/>
    <row r="61870" hidden="1"/>
    <row r="61871" hidden="1"/>
    <row r="61872" hidden="1"/>
    <row r="61873" hidden="1"/>
    <row r="61874" hidden="1"/>
    <row r="61875" hidden="1"/>
    <row r="61876" hidden="1"/>
    <row r="61877" hidden="1"/>
    <row r="61878" hidden="1"/>
    <row r="61879" hidden="1"/>
    <row r="61880" hidden="1"/>
    <row r="61881" hidden="1"/>
    <row r="61882" hidden="1"/>
    <row r="61883" hidden="1"/>
    <row r="61884" hidden="1"/>
    <row r="61885" hidden="1"/>
    <row r="61886" hidden="1"/>
    <row r="61887" hidden="1"/>
    <row r="61888" hidden="1"/>
    <row r="61889" hidden="1"/>
    <row r="61890" hidden="1"/>
    <row r="61891" hidden="1"/>
    <row r="61892" hidden="1"/>
    <row r="61893" hidden="1"/>
    <row r="61894" hidden="1"/>
    <row r="61895" hidden="1"/>
    <row r="61896" hidden="1"/>
    <row r="61897" hidden="1"/>
    <row r="61898" hidden="1"/>
    <row r="61899" hidden="1"/>
    <row r="61900" hidden="1"/>
    <row r="61901" hidden="1"/>
    <row r="61902" hidden="1"/>
    <row r="61903" hidden="1"/>
    <row r="61904" hidden="1"/>
    <row r="61905" hidden="1"/>
    <row r="61906" hidden="1"/>
    <row r="61907" hidden="1"/>
    <row r="61908" hidden="1"/>
    <row r="61909" hidden="1"/>
    <row r="61910" hidden="1"/>
    <row r="61911" hidden="1"/>
    <row r="61912" hidden="1"/>
    <row r="61913" hidden="1"/>
    <row r="61914" hidden="1"/>
    <row r="61915" hidden="1"/>
    <row r="61916" hidden="1"/>
    <row r="61917" hidden="1"/>
    <row r="61918" hidden="1"/>
    <row r="61919" hidden="1"/>
    <row r="61920" hidden="1"/>
    <row r="61921" hidden="1"/>
    <row r="61922" hidden="1"/>
    <row r="61923" hidden="1"/>
    <row r="61924" hidden="1"/>
    <row r="61925" hidden="1"/>
    <row r="61926" hidden="1"/>
    <row r="61927" hidden="1"/>
    <row r="61928" hidden="1"/>
    <row r="61929" hidden="1"/>
    <row r="61930" hidden="1"/>
    <row r="61931" hidden="1"/>
    <row r="61932" hidden="1"/>
    <row r="61933" hidden="1"/>
    <row r="61934" hidden="1"/>
    <row r="61935" hidden="1"/>
    <row r="61936" hidden="1"/>
    <row r="61937" hidden="1"/>
    <row r="61938" hidden="1"/>
    <row r="61939" hidden="1"/>
    <row r="61940" hidden="1"/>
    <row r="61941" hidden="1"/>
    <row r="61942" hidden="1"/>
    <row r="61943" hidden="1"/>
    <row r="61944" hidden="1"/>
    <row r="61945" hidden="1"/>
    <row r="61946" hidden="1"/>
    <row r="61947" hidden="1"/>
    <row r="61948" hidden="1"/>
    <row r="61949" hidden="1"/>
    <row r="61950" hidden="1"/>
    <row r="61951" hidden="1"/>
    <row r="61952" hidden="1"/>
    <row r="61953" hidden="1"/>
    <row r="61954" hidden="1"/>
    <row r="61955" hidden="1"/>
    <row r="61956" hidden="1"/>
    <row r="61957" hidden="1"/>
    <row r="61958" hidden="1"/>
    <row r="61959" hidden="1"/>
    <row r="61960" hidden="1"/>
    <row r="61961" hidden="1"/>
    <row r="61962" hidden="1"/>
    <row r="61963" hidden="1"/>
    <row r="61964" hidden="1"/>
    <row r="61965" hidden="1"/>
    <row r="61966" hidden="1"/>
    <row r="61967" hidden="1"/>
    <row r="61968" hidden="1"/>
    <row r="61969" hidden="1"/>
    <row r="61970" hidden="1"/>
    <row r="61971" hidden="1"/>
    <row r="61972" hidden="1"/>
    <row r="61973" hidden="1"/>
    <row r="61974" hidden="1"/>
    <row r="61975" hidden="1"/>
    <row r="61976" hidden="1"/>
    <row r="61977" hidden="1"/>
    <row r="61978" hidden="1"/>
    <row r="61979" hidden="1"/>
    <row r="61980" hidden="1"/>
    <row r="61981" hidden="1"/>
    <row r="61982" hidden="1"/>
    <row r="61983" hidden="1"/>
    <row r="61984" hidden="1"/>
    <row r="61985" hidden="1"/>
    <row r="61986" hidden="1"/>
    <row r="61987" hidden="1"/>
    <row r="61988" hidden="1"/>
    <row r="61989" hidden="1"/>
    <row r="61990" hidden="1"/>
    <row r="61991" hidden="1"/>
    <row r="61992" hidden="1"/>
    <row r="61993" hidden="1"/>
    <row r="61994" hidden="1"/>
    <row r="61995" hidden="1"/>
    <row r="61996" hidden="1"/>
    <row r="61997" hidden="1"/>
    <row r="61998" hidden="1"/>
    <row r="61999" hidden="1"/>
    <row r="62000" hidden="1"/>
    <row r="62001" hidden="1"/>
    <row r="62002" hidden="1"/>
    <row r="62003" hidden="1"/>
    <row r="62004" hidden="1"/>
    <row r="62005" hidden="1"/>
    <row r="62006" hidden="1"/>
    <row r="62007" hidden="1"/>
    <row r="62008" hidden="1"/>
    <row r="62009" hidden="1"/>
    <row r="62010" hidden="1"/>
    <row r="62011" hidden="1"/>
    <row r="62012" hidden="1"/>
    <row r="62013" hidden="1"/>
    <row r="62014" hidden="1"/>
    <row r="62015" hidden="1"/>
    <row r="62016" hidden="1"/>
    <row r="62017" hidden="1"/>
    <row r="62018" hidden="1"/>
    <row r="62019" hidden="1"/>
    <row r="62020" hidden="1"/>
    <row r="62021" hidden="1"/>
    <row r="62022" hidden="1"/>
    <row r="62023" hidden="1"/>
    <row r="62024" hidden="1"/>
    <row r="62025" hidden="1"/>
    <row r="62026" hidden="1"/>
    <row r="62027" hidden="1"/>
    <row r="62028" hidden="1"/>
    <row r="62029" hidden="1"/>
    <row r="62030" hidden="1"/>
    <row r="62031" hidden="1"/>
    <row r="62032" hidden="1"/>
    <row r="62033" hidden="1"/>
    <row r="62034" hidden="1"/>
    <row r="62035" hidden="1"/>
    <row r="62036" hidden="1"/>
    <row r="62037" hidden="1"/>
    <row r="62038" hidden="1"/>
    <row r="62039" hidden="1"/>
    <row r="62040" hidden="1"/>
    <row r="62041" hidden="1"/>
    <row r="62042" hidden="1"/>
    <row r="62043" hidden="1"/>
    <row r="62044" hidden="1"/>
    <row r="62045" hidden="1"/>
    <row r="62046" hidden="1"/>
    <row r="62047" hidden="1"/>
    <row r="62048" hidden="1"/>
    <row r="62049" hidden="1"/>
    <row r="62050" hidden="1"/>
    <row r="62051" hidden="1"/>
    <row r="62052" hidden="1"/>
    <row r="62053" hidden="1"/>
    <row r="62054" hidden="1"/>
    <row r="62055" hidden="1"/>
    <row r="62056" hidden="1"/>
    <row r="62057" hidden="1"/>
    <row r="62058" hidden="1"/>
    <row r="62059" hidden="1"/>
    <row r="62060" hidden="1"/>
    <row r="62061" hidden="1"/>
    <row r="62062" hidden="1"/>
    <row r="62063" hidden="1"/>
    <row r="62064" hidden="1"/>
    <row r="62065" hidden="1"/>
    <row r="62066" hidden="1"/>
    <row r="62067" hidden="1"/>
    <row r="62068" hidden="1"/>
    <row r="62069" hidden="1"/>
    <row r="62070" hidden="1"/>
    <row r="62071" hidden="1"/>
    <row r="62072" hidden="1"/>
    <row r="62073" hidden="1"/>
    <row r="62074" hidden="1"/>
    <row r="62075" hidden="1"/>
    <row r="62076" hidden="1"/>
    <row r="62077" hidden="1"/>
    <row r="62078" hidden="1"/>
    <row r="62079" hidden="1"/>
    <row r="62080" hidden="1"/>
    <row r="62081" hidden="1"/>
    <row r="62082" hidden="1"/>
    <row r="62083" hidden="1"/>
    <row r="62084" hidden="1"/>
    <row r="62085" hidden="1"/>
    <row r="62086" hidden="1"/>
    <row r="62087" hidden="1"/>
    <row r="62088" hidden="1"/>
    <row r="62089" hidden="1"/>
    <row r="62090" hidden="1"/>
    <row r="62091" hidden="1"/>
    <row r="62092" hidden="1"/>
    <row r="62093" hidden="1"/>
    <row r="62094" hidden="1"/>
    <row r="62095" hidden="1"/>
    <row r="62096" hidden="1"/>
    <row r="62097" hidden="1"/>
    <row r="62098" hidden="1"/>
    <row r="62099" hidden="1"/>
    <row r="62100" hidden="1"/>
    <row r="62101" hidden="1"/>
    <row r="62102" hidden="1"/>
    <row r="62103" hidden="1"/>
    <row r="62104" hidden="1"/>
    <row r="62105" hidden="1"/>
    <row r="62106" hidden="1"/>
    <row r="62107" hidden="1"/>
    <row r="62108" hidden="1"/>
    <row r="62109" hidden="1"/>
    <row r="62110" hidden="1"/>
    <row r="62111" hidden="1"/>
    <row r="62112" hidden="1"/>
    <row r="62113" hidden="1"/>
    <row r="62114" hidden="1"/>
    <row r="62115" hidden="1"/>
    <row r="62116" hidden="1"/>
    <row r="62117" hidden="1"/>
    <row r="62118" hidden="1"/>
    <row r="62119" hidden="1"/>
    <row r="62120" hidden="1"/>
    <row r="62121" hidden="1"/>
    <row r="62122" hidden="1"/>
    <row r="62123" hidden="1"/>
    <row r="62124" hidden="1"/>
    <row r="62125" hidden="1"/>
    <row r="62126" hidden="1"/>
    <row r="62127" hidden="1"/>
    <row r="62128" hidden="1"/>
    <row r="62129" hidden="1"/>
    <row r="62130" hidden="1"/>
    <row r="62131" hidden="1"/>
    <row r="62132" hidden="1"/>
    <row r="62133" hidden="1"/>
    <row r="62134" hidden="1"/>
    <row r="62135" hidden="1"/>
    <row r="62136" hidden="1"/>
    <row r="62137" hidden="1"/>
    <row r="62138" hidden="1"/>
    <row r="62139" hidden="1"/>
    <row r="62140" hidden="1"/>
    <row r="62141" hidden="1"/>
    <row r="62142" hidden="1"/>
    <row r="62143" hidden="1"/>
    <row r="62144" hidden="1"/>
    <row r="62145" hidden="1"/>
    <row r="62146" hidden="1"/>
    <row r="62147" hidden="1"/>
    <row r="62148" hidden="1"/>
    <row r="62149" hidden="1"/>
    <row r="62150" hidden="1"/>
    <row r="62151" hidden="1"/>
    <row r="62152" hidden="1"/>
    <row r="62153" hidden="1"/>
    <row r="62154" hidden="1"/>
    <row r="62155" hidden="1"/>
    <row r="62156" hidden="1"/>
    <row r="62157" hidden="1"/>
    <row r="62158" hidden="1"/>
    <row r="62159" hidden="1"/>
    <row r="62160" hidden="1"/>
    <row r="62161" hidden="1"/>
    <row r="62162" hidden="1"/>
    <row r="62163" hidden="1"/>
    <row r="62164" hidden="1"/>
    <row r="62165" hidden="1"/>
    <row r="62166" hidden="1"/>
    <row r="62167" hidden="1"/>
    <row r="62168" hidden="1"/>
    <row r="62169" hidden="1"/>
    <row r="62170" hidden="1"/>
    <row r="62171" hidden="1"/>
    <row r="62172" hidden="1"/>
    <row r="62173" hidden="1"/>
    <row r="62174" hidden="1"/>
    <row r="62175" hidden="1"/>
    <row r="62176" hidden="1"/>
    <row r="62177" hidden="1"/>
    <row r="62178" hidden="1"/>
    <row r="62179" hidden="1"/>
    <row r="62180" hidden="1"/>
    <row r="62181" hidden="1"/>
    <row r="62182" hidden="1"/>
    <row r="62183" hidden="1"/>
    <row r="62184" hidden="1"/>
    <row r="62185" hidden="1"/>
    <row r="62186" hidden="1"/>
    <row r="62187" hidden="1"/>
    <row r="62188" hidden="1"/>
    <row r="62189" hidden="1"/>
    <row r="62190" hidden="1"/>
    <row r="62191" hidden="1"/>
    <row r="62192" hidden="1"/>
    <row r="62193" hidden="1"/>
    <row r="62194" hidden="1"/>
    <row r="62195" hidden="1"/>
    <row r="62196" hidden="1"/>
    <row r="62197" hidden="1"/>
    <row r="62198" hidden="1"/>
    <row r="62199" hidden="1"/>
    <row r="62200" hidden="1"/>
    <row r="62201" hidden="1"/>
    <row r="62202" hidden="1"/>
    <row r="62203" hidden="1"/>
    <row r="62204" hidden="1"/>
    <row r="62205" hidden="1"/>
    <row r="62206" hidden="1"/>
    <row r="62207" hidden="1"/>
    <row r="62208" hidden="1"/>
    <row r="62209" hidden="1"/>
    <row r="62210" hidden="1"/>
    <row r="62211" hidden="1"/>
    <row r="62212" hidden="1"/>
    <row r="62213" hidden="1"/>
    <row r="62214" hidden="1"/>
    <row r="62215" hidden="1"/>
    <row r="62216" hidden="1"/>
    <row r="62217" hidden="1"/>
    <row r="62218" hidden="1"/>
    <row r="62219" hidden="1"/>
    <row r="62220" hidden="1"/>
    <row r="62221" hidden="1"/>
    <row r="62222" hidden="1"/>
    <row r="62223" hidden="1"/>
    <row r="62224" hidden="1"/>
    <row r="62225" hidden="1"/>
    <row r="62226" hidden="1"/>
    <row r="62227" hidden="1"/>
    <row r="62228" hidden="1"/>
    <row r="62229" hidden="1"/>
    <row r="62230" hidden="1"/>
    <row r="62231" hidden="1"/>
    <row r="62232" hidden="1"/>
    <row r="62233" hidden="1"/>
    <row r="62234" hidden="1"/>
    <row r="62235" hidden="1"/>
    <row r="62236" hidden="1"/>
    <row r="62237" hidden="1"/>
    <row r="62238" hidden="1"/>
    <row r="62239" hidden="1"/>
    <row r="62240" hidden="1"/>
    <row r="62241" hidden="1"/>
    <row r="62242" hidden="1"/>
    <row r="62243" hidden="1"/>
    <row r="62244" hidden="1"/>
    <row r="62245" hidden="1"/>
    <row r="62246" hidden="1"/>
    <row r="62247" hidden="1"/>
    <row r="62248" hidden="1"/>
    <row r="62249" hidden="1"/>
    <row r="62250" hidden="1"/>
    <row r="62251" hidden="1"/>
    <row r="62252" hidden="1"/>
    <row r="62253" hidden="1"/>
    <row r="62254" hidden="1"/>
    <row r="62255" hidden="1"/>
    <row r="62256" hidden="1"/>
    <row r="62257" hidden="1"/>
    <row r="62258" hidden="1"/>
    <row r="62259" hidden="1"/>
    <row r="62260" hidden="1"/>
    <row r="62261" hidden="1"/>
    <row r="62262" hidden="1"/>
    <row r="62263" hidden="1"/>
    <row r="62264" hidden="1"/>
    <row r="62265" hidden="1"/>
    <row r="62266" hidden="1"/>
    <row r="62267" hidden="1"/>
    <row r="62268" hidden="1"/>
    <row r="62269" hidden="1"/>
    <row r="62270" hidden="1"/>
    <row r="62271" hidden="1"/>
    <row r="62272" hidden="1"/>
    <row r="62273" hidden="1"/>
    <row r="62274" hidden="1"/>
    <row r="62275" hidden="1"/>
    <row r="62276" hidden="1"/>
    <row r="62277" hidden="1"/>
    <row r="62278" hidden="1"/>
    <row r="62279" hidden="1"/>
    <row r="62280" hidden="1"/>
    <row r="62281" hidden="1"/>
    <row r="62282" hidden="1"/>
    <row r="62283" hidden="1"/>
    <row r="62284" hidden="1"/>
    <row r="62285" hidden="1"/>
    <row r="62286" hidden="1"/>
    <row r="62287" hidden="1"/>
    <row r="62288" hidden="1"/>
    <row r="62289" hidden="1"/>
    <row r="62290" hidden="1"/>
    <row r="62291" hidden="1"/>
    <row r="62292" hidden="1"/>
    <row r="62293" hidden="1"/>
    <row r="62294" hidden="1"/>
    <row r="62295" hidden="1"/>
    <row r="62296" hidden="1"/>
    <row r="62297" hidden="1"/>
    <row r="62298" hidden="1"/>
    <row r="62299" hidden="1"/>
    <row r="62300" hidden="1"/>
    <row r="62301" hidden="1"/>
    <row r="62302" hidden="1"/>
    <row r="62303" hidden="1"/>
    <row r="62304" hidden="1"/>
    <row r="62305" hidden="1"/>
    <row r="62306" hidden="1"/>
    <row r="62307" hidden="1"/>
    <row r="62308" hidden="1"/>
    <row r="62309" hidden="1"/>
    <row r="62310" hidden="1"/>
    <row r="62311" hidden="1"/>
    <row r="62312" hidden="1"/>
    <row r="62313" hidden="1"/>
    <row r="62314" hidden="1"/>
    <row r="62315" hidden="1"/>
    <row r="62316" hidden="1"/>
    <row r="62317" hidden="1"/>
    <row r="62318" hidden="1"/>
    <row r="62319" hidden="1"/>
    <row r="62320" hidden="1"/>
    <row r="62321" hidden="1"/>
    <row r="62322" hidden="1"/>
    <row r="62323" hidden="1"/>
    <row r="62324" hidden="1"/>
    <row r="62325" hidden="1"/>
    <row r="62326" hidden="1"/>
    <row r="62327" hidden="1"/>
    <row r="62328" hidden="1"/>
    <row r="62329" hidden="1"/>
    <row r="62330" hidden="1"/>
    <row r="62331" hidden="1"/>
    <row r="62332" hidden="1"/>
    <row r="62333" hidden="1"/>
    <row r="62334" hidden="1"/>
    <row r="62335" hidden="1"/>
    <row r="62336" hidden="1"/>
    <row r="62337" hidden="1"/>
    <row r="62338" hidden="1"/>
    <row r="62339" hidden="1"/>
    <row r="62340" hidden="1"/>
    <row r="62341" hidden="1"/>
    <row r="62342" hidden="1"/>
    <row r="62343" hidden="1"/>
    <row r="62344" hidden="1"/>
    <row r="62345" hidden="1"/>
    <row r="62346" hidden="1"/>
    <row r="62347" hidden="1"/>
    <row r="62348" hidden="1"/>
    <row r="62349" hidden="1"/>
    <row r="62350" hidden="1"/>
    <row r="62351" hidden="1"/>
    <row r="62352" hidden="1"/>
    <row r="62353" hidden="1"/>
    <row r="62354" hidden="1"/>
    <row r="62355" hidden="1"/>
    <row r="62356" hidden="1"/>
    <row r="62357" hidden="1"/>
    <row r="62358" hidden="1"/>
    <row r="62359" hidden="1"/>
    <row r="62360" hidden="1"/>
    <row r="62361" hidden="1"/>
    <row r="62362" hidden="1"/>
    <row r="62363" hidden="1"/>
    <row r="62364" hidden="1"/>
    <row r="62365" hidden="1"/>
    <row r="62366" hidden="1"/>
    <row r="62367" hidden="1"/>
    <row r="62368" hidden="1"/>
    <row r="62369" hidden="1"/>
    <row r="62370" hidden="1"/>
    <row r="62371" hidden="1"/>
    <row r="62372" hidden="1"/>
    <row r="62373" hidden="1"/>
    <row r="62374" hidden="1"/>
    <row r="62375" hidden="1"/>
    <row r="62376" hidden="1"/>
    <row r="62377" hidden="1"/>
    <row r="62378" hidden="1"/>
    <row r="62379" hidden="1"/>
    <row r="62380" hidden="1"/>
    <row r="62381" hidden="1"/>
    <row r="62382" hidden="1"/>
    <row r="62383" hidden="1"/>
    <row r="62384" hidden="1"/>
    <row r="62385" hidden="1"/>
    <row r="62386" hidden="1"/>
    <row r="62387" hidden="1"/>
    <row r="62388" hidden="1"/>
    <row r="62389" hidden="1"/>
    <row r="62390" hidden="1"/>
    <row r="62391" hidden="1"/>
    <row r="62392" hidden="1"/>
    <row r="62393" hidden="1"/>
    <row r="62394" hidden="1"/>
    <row r="62395" hidden="1"/>
    <row r="62396" hidden="1"/>
    <row r="62397" hidden="1"/>
    <row r="62398" hidden="1"/>
    <row r="62399" hidden="1"/>
    <row r="62400" hidden="1"/>
    <row r="62401" hidden="1"/>
    <row r="62402" hidden="1"/>
    <row r="62403" hidden="1"/>
    <row r="62404" hidden="1"/>
    <row r="62405" hidden="1"/>
    <row r="62406" hidden="1"/>
    <row r="62407" hidden="1"/>
    <row r="62408" hidden="1"/>
    <row r="62409" hidden="1"/>
    <row r="62410" hidden="1"/>
    <row r="62411" hidden="1"/>
    <row r="62412" hidden="1"/>
    <row r="62413" hidden="1"/>
    <row r="62414" hidden="1"/>
    <row r="62415" hidden="1"/>
    <row r="62416" hidden="1"/>
    <row r="62417" hidden="1"/>
    <row r="62418" hidden="1"/>
    <row r="62419" hidden="1"/>
    <row r="62420" hidden="1"/>
    <row r="62421" hidden="1"/>
    <row r="62422" hidden="1"/>
    <row r="62423" hidden="1"/>
    <row r="62424" hidden="1"/>
    <row r="62425" hidden="1"/>
    <row r="62426" hidden="1"/>
    <row r="62427" hidden="1"/>
    <row r="62428" hidden="1"/>
    <row r="62429" hidden="1"/>
    <row r="62430" hidden="1"/>
    <row r="62431" hidden="1"/>
    <row r="62432" hidden="1"/>
    <row r="62433" hidden="1"/>
    <row r="62434" hidden="1"/>
    <row r="62435" hidden="1"/>
    <row r="62436" hidden="1"/>
    <row r="62437" hidden="1"/>
    <row r="62438" hidden="1"/>
    <row r="62439" hidden="1"/>
    <row r="62440" hidden="1"/>
    <row r="62441" hidden="1"/>
    <row r="62442" hidden="1"/>
    <row r="62443" hidden="1"/>
    <row r="62444" hidden="1"/>
    <row r="62445" hidden="1"/>
    <row r="62446" hidden="1"/>
    <row r="62447" hidden="1"/>
    <row r="62448" hidden="1"/>
    <row r="62449" hidden="1"/>
    <row r="62450" hidden="1"/>
    <row r="62451" hidden="1"/>
    <row r="62452" hidden="1"/>
    <row r="62453" hidden="1"/>
    <row r="62454" hidden="1"/>
    <row r="62455" hidden="1"/>
    <row r="62456" hidden="1"/>
    <row r="62457" hidden="1"/>
    <row r="62458" hidden="1"/>
    <row r="62459" hidden="1"/>
    <row r="62460" hidden="1"/>
    <row r="62461" hidden="1"/>
    <row r="62462" hidden="1"/>
    <row r="62463" hidden="1"/>
    <row r="62464" hidden="1"/>
    <row r="62465" hidden="1"/>
    <row r="62466" hidden="1"/>
    <row r="62467" hidden="1"/>
    <row r="62468" hidden="1"/>
    <row r="62469" hidden="1"/>
    <row r="62470" hidden="1"/>
    <row r="62471" hidden="1"/>
    <row r="62472" hidden="1"/>
    <row r="62473" hidden="1"/>
    <row r="62474" hidden="1"/>
    <row r="62475" hidden="1"/>
    <row r="62476" hidden="1"/>
    <row r="62477" hidden="1"/>
    <row r="62478" hidden="1"/>
    <row r="62479" hidden="1"/>
    <row r="62480" hidden="1"/>
    <row r="62481" hidden="1"/>
    <row r="62482" hidden="1"/>
    <row r="62483" hidden="1"/>
    <row r="62484" hidden="1"/>
    <row r="62485" hidden="1"/>
    <row r="62486" hidden="1"/>
    <row r="62487" hidden="1"/>
    <row r="62488" hidden="1"/>
    <row r="62489" hidden="1"/>
    <row r="62490" hidden="1"/>
    <row r="62491" hidden="1"/>
    <row r="62492" hidden="1"/>
    <row r="62493" hidden="1"/>
    <row r="62494" hidden="1"/>
    <row r="62495" hidden="1"/>
    <row r="62496" hidden="1"/>
    <row r="62497" hidden="1"/>
    <row r="62498" hidden="1"/>
    <row r="62499" hidden="1"/>
    <row r="62500" hidden="1"/>
    <row r="62501" hidden="1"/>
    <row r="62502" hidden="1"/>
    <row r="62503" hidden="1"/>
    <row r="62504" hidden="1"/>
    <row r="62505" hidden="1"/>
    <row r="62506" hidden="1"/>
    <row r="62507" hidden="1"/>
    <row r="62508" hidden="1"/>
    <row r="62509" hidden="1"/>
    <row r="62510" hidden="1"/>
    <row r="62511" hidden="1"/>
    <row r="62512" hidden="1"/>
    <row r="62513" hidden="1"/>
    <row r="62514" hidden="1"/>
    <row r="62515" hidden="1"/>
    <row r="62516" hidden="1"/>
    <row r="62517" hidden="1"/>
    <row r="62518" hidden="1"/>
    <row r="62519" hidden="1"/>
    <row r="62520" hidden="1"/>
    <row r="62521" hidden="1"/>
    <row r="62522" hidden="1"/>
    <row r="62523" hidden="1"/>
    <row r="62524" hidden="1"/>
    <row r="62525" hidden="1"/>
    <row r="62526" hidden="1"/>
    <row r="62527" hidden="1"/>
    <row r="62528" hidden="1"/>
    <row r="62529" hidden="1"/>
    <row r="62530" hidden="1"/>
    <row r="62531" hidden="1"/>
    <row r="62532" hidden="1"/>
    <row r="62533" hidden="1"/>
    <row r="62534" hidden="1"/>
    <row r="62535" hidden="1"/>
    <row r="62536" hidden="1"/>
    <row r="62537" hidden="1"/>
    <row r="62538" hidden="1"/>
    <row r="62539" hidden="1"/>
    <row r="62540" hidden="1"/>
    <row r="62541" hidden="1"/>
    <row r="62542" hidden="1"/>
    <row r="62543" hidden="1"/>
    <row r="62544" hidden="1"/>
    <row r="62545" hidden="1"/>
    <row r="62546" hidden="1"/>
    <row r="62547" hidden="1"/>
    <row r="62548" hidden="1"/>
    <row r="62549" hidden="1"/>
    <row r="62550" hidden="1"/>
    <row r="62551" hidden="1"/>
    <row r="62552" hidden="1"/>
    <row r="62553" hidden="1"/>
    <row r="62554" hidden="1"/>
    <row r="62555" hidden="1"/>
    <row r="62556" hidden="1"/>
    <row r="62557" hidden="1"/>
    <row r="62558" hidden="1"/>
    <row r="62559" hidden="1"/>
    <row r="62560" hidden="1"/>
    <row r="62561" hidden="1"/>
    <row r="62562" hidden="1"/>
    <row r="62563" hidden="1"/>
    <row r="62564" hidden="1"/>
    <row r="62565" hidden="1"/>
    <row r="62566" hidden="1"/>
    <row r="62567" hidden="1"/>
    <row r="62568" hidden="1"/>
    <row r="62569" hidden="1"/>
    <row r="62570" hidden="1"/>
    <row r="62571" hidden="1"/>
    <row r="62572" hidden="1"/>
    <row r="62573" hidden="1"/>
    <row r="62574" hidden="1"/>
    <row r="62575" hidden="1"/>
    <row r="62576" hidden="1"/>
    <row r="62577" hidden="1"/>
    <row r="62578" hidden="1"/>
    <row r="62579" hidden="1"/>
    <row r="62580" hidden="1"/>
    <row r="62581" hidden="1"/>
    <row r="62582" hidden="1"/>
    <row r="62583" hidden="1"/>
    <row r="62584" hidden="1"/>
    <row r="62585" hidden="1"/>
    <row r="62586" hidden="1"/>
    <row r="62587" hidden="1"/>
    <row r="62588" hidden="1"/>
    <row r="62589" hidden="1"/>
    <row r="62590" hidden="1"/>
    <row r="62591" hidden="1"/>
    <row r="62592" hidden="1"/>
    <row r="62593" hidden="1"/>
    <row r="62594" hidden="1"/>
    <row r="62595" hidden="1"/>
    <row r="62596" hidden="1"/>
    <row r="62597" hidden="1"/>
    <row r="62598" hidden="1"/>
    <row r="62599" hidden="1"/>
    <row r="62600" hidden="1"/>
    <row r="62601" hidden="1"/>
    <row r="62602" hidden="1"/>
    <row r="62603" hidden="1"/>
    <row r="62604" hidden="1"/>
    <row r="62605" hidden="1"/>
    <row r="62606" hidden="1"/>
    <row r="62607" hidden="1"/>
    <row r="62608" hidden="1"/>
    <row r="62609" hidden="1"/>
    <row r="62610" hidden="1"/>
    <row r="62611" hidden="1"/>
    <row r="62612" hidden="1"/>
    <row r="62613" hidden="1"/>
    <row r="62614" hidden="1"/>
    <row r="62615" hidden="1"/>
    <row r="62616" hidden="1"/>
    <row r="62617" hidden="1"/>
    <row r="62618" hidden="1"/>
    <row r="62619" hidden="1"/>
    <row r="62620" hidden="1"/>
    <row r="62621" hidden="1"/>
    <row r="62622" hidden="1"/>
    <row r="62623" hidden="1"/>
    <row r="62624" hidden="1"/>
    <row r="62625" hidden="1"/>
    <row r="62626" hidden="1"/>
    <row r="62627" hidden="1"/>
    <row r="62628" hidden="1"/>
    <row r="62629" hidden="1"/>
    <row r="62630" hidden="1"/>
    <row r="62631" hidden="1"/>
    <row r="62632" hidden="1"/>
    <row r="62633" hidden="1"/>
    <row r="62634" hidden="1"/>
    <row r="62635" hidden="1"/>
    <row r="62636" hidden="1"/>
    <row r="62637" hidden="1"/>
    <row r="62638" hidden="1"/>
    <row r="62639" hidden="1"/>
    <row r="62640" hidden="1"/>
    <row r="62641" hidden="1"/>
    <row r="62642" hidden="1"/>
    <row r="62643" hidden="1"/>
    <row r="62644" hidden="1"/>
    <row r="62645" hidden="1"/>
    <row r="62646" hidden="1"/>
    <row r="62647" hidden="1"/>
    <row r="62648" hidden="1"/>
    <row r="62649" hidden="1"/>
    <row r="62650" hidden="1"/>
    <row r="62651" hidden="1"/>
    <row r="62652" hidden="1"/>
    <row r="62653" hidden="1"/>
    <row r="62654" hidden="1"/>
    <row r="62655" hidden="1"/>
    <row r="62656" hidden="1"/>
    <row r="62657" hidden="1"/>
    <row r="62658" hidden="1"/>
    <row r="62659" hidden="1"/>
    <row r="62660" hidden="1"/>
    <row r="62661" hidden="1"/>
    <row r="62662" hidden="1"/>
    <row r="62663" hidden="1"/>
    <row r="62664" hidden="1"/>
    <row r="62665" hidden="1"/>
    <row r="62666" hidden="1"/>
    <row r="62667" hidden="1"/>
    <row r="62668" hidden="1"/>
    <row r="62669" hidden="1"/>
    <row r="62670" hidden="1"/>
    <row r="62671" hidden="1"/>
    <row r="62672" hidden="1"/>
    <row r="62673" hidden="1"/>
    <row r="62674" hidden="1"/>
    <row r="62675" hidden="1"/>
    <row r="62676" hidden="1"/>
    <row r="62677" hidden="1"/>
    <row r="62678" hidden="1"/>
    <row r="62679" hidden="1"/>
    <row r="62680" hidden="1"/>
    <row r="62681" hidden="1"/>
    <row r="62682" hidden="1"/>
    <row r="62683" hidden="1"/>
    <row r="62684" hidden="1"/>
    <row r="62685" hidden="1"/>
    <row r="62686" hidden="1"/>
    <row r="62687" hidden="1"/>
    <row r="62688" hidden="1"/>
    <row r="62689" hidden="1"/>
    <row r="62690" hidden="1"/>
    <row r="62691" hidden="1"/>
    <row r="62692" hidden="1"/>
    <row r="62693" hidden="1"/>
    <row r="62694" hidden="1"/>
    <row r="62695" hidden="1"/>
    <row r="62696" hidden="1"/>
    <row r="62697" hidden="1"/>
    <row r="62698" hidden="1"/>
    <row r="62699" hidden="1"/>
    <row r="62700" hidden="1"/>
    <row r="62701" hidden="1"/>
    <row r="62702" hidden="1"/>
    <row r="62703" hidden="1"/>
    <row r="62704" hidden="1"/>
    <row r="62705" hidden="1"/>
    <row r="62706" hidden="1"/>
    <row r="62707" hidden="1"/>
    <row r="62708" hidden="1"/>
    <row r="62709" hidden="1"/>
    <row r="62710" hidden="1"/>
    <row r="62711" hidden="1"/>
    <row r="62712" hidden="1"/>
    <row r="62713" hidden="1"/>
    <row r="62714" hidden="1"/>
    <row r="62715" hidden="1"/>
    <row r="62716" hidden="1"/>
    <row r="62717" hidden="1"/>
    <row r="62718" hidden="1"/>
    <row r="62719" hidden="1"/>
    <row r="62720" hidden="1"/>
    <row r="62721" hidden="1"/>
    <row r="62722" hidden="1"/>
    <row r="62723" hidden="1"/>
    <row r="62724" hidden="1"/>
    <row r="62725" hidden="1"/>
    <row r="62726" hidden="1"/>
    <row r="62727" hidden="1"/>
    <row r="62728" hidden="1"/>
    <row r="62729" hidden="1"/>
    <row r="62730" hidden="1"/>
    <row r="62731" hidden="1"/>
    <row r="62732" hidden="1"/>
    <row r="62733" hidden="1"/>
    <row r="62734" hidden="1"/>
    <row r="62735" hidden="1"/>
    <row r="62736" hidden="1"/>
    <row r="62737" hidden="1"/>
    <row r="62738" hidden="1"/>
    <row r="62739" hidden="1"/>
    <row r="62740" hidden="1"/>
    <row r="62741" hidden="1"/>
    <row r="62742" hidden="1"/>
    <row r="62743" hidden="1"/>
    <row r="62744" hidden="1"/>
    <row r="62745" hidden="1"/>
    <row r="62746" hidden="1"/>
    <row r="62747" hidden="1"/>
    <row r="62748" hidden="1"/>
    <row r="62749" hidden="1"/>
    <row r="62750" hidden="1"/>
    <row r="62751" hidden="1"/>
    <row r="62752" hidden="1"/>
    <row r="62753" hidden="1"/>
    <row r="62754" hidden="1"/>
    <row r="62755" hidden="1"/>
    <row r="62756" hidden="1"/>
    <row r="62757" hidden="1"/>
    <row r="62758" hidden="1"/>
    <row r="62759" hidden="1"/>
    <row r="62760" hidden="1"/>
    <row r="62761" hidden="1"/>
    <row r="62762" hidden="1"/>
    <row r="62763" hidden="1"/>
    <row r="62764" hidden="1"/>
    <row r="62765" hidden="1"/>
    <row r="62766" hidden="1"/>
    <row r="62767" hidden="1"/>
    <row r="62768" hidden="1"/>
    <row r="62769" hidden="1"/>
    <row r="62770" hidden="1"/>
    <row r="62771" hidden="1"/>
    <row r="62772" hidden="1"/>
    <row r="62773" hidden="1"/>
    <row r="62774" hidden="1"/>
    <row r="62775" hidden="1"/>
    <row r="62776" hidden="1"/>
    <row r="62777" hidden="1"/>
    <row r="62778" hidden="1"/>
    <row r="62779" hidden="1"/>
    <row r="62780" hidden="1"/>
    <row r="62781" hidden="1"/>
    <row r="62782" hidden="1"/>
    <row r="62783" hidden="1"/>
    <row r="62784" hidden="1"/>
    <row r="62785" hidden="1"/>
    <row r="62786" hidden="1"/>
    <row r="62787" hidden="1"/>
    <row r="62788" hidden="1"/>
    <row r="62789" hidden="1"/>
    <row r="62790" hidden="1"/>
    <row r="62791" hidden="1"/>
    <row r="62792" hidden="1"/>
    <row r="62793" hidden="1"/>
    <row r="62794" hidden="1"/>
    <row r="62795" hidden="1"/>
    <row r="62796" hidden="1"/>
    <row r="62797" hidden="1"/>
    <row r="62798" hidden="1"/>
    <row r="62799" hidden="1"/>
    <row r="62800" hidden="1"/>
    <row r="62801" hidden="1"/>
    <row r="62802" hidden="1"/>
    <row r="62803" hidden="1"/>
    <row r="62804" hidden="1"/>
    <row r="62805" hidden="1"/>
    <row r="62806" hidden="1"/>
    <row r="62807" hidden="1"/>
    <row r="62808" hidden="1"/>
    <row r="62809" hidden="1"/>
    <row r="62810" hidden="1"/>
    <row r="62811" hidden="1"/>
    <row r="62812" hidden="1"/>
    <row r="62813" hidden="1"/>
    <row r="62814" hidden="1"/>
    <row r="62815" hidden="1"/>
    <row r="62816" hidden="1"/>
    <row r="62817" hidden="1"/>
    <row r="62818" hidden="1"/>
    <row r="62819" hidden="1"/>
    <row r="62820" hidden="1"/>
    <row r="62821" hidden="1"/>
    <row r="62822" hidden="1"/>
    <row r="62823" hidden="1"/>
    <row r="62824" hidden="1"/>
    <row r="62825" hidden="1"/>
    <row r="62826" hidden="1"/>
    <row r="62827" hidden="1"/>
    <row r="62828" hidden="1"/>
    <row r="62829" hidden="1"/>
    <row r="62830" hidden="1"/>
    <row r="62831" hidden="1"/>
    <row r="62832" hidden="1"/>
    <row r="62833" hidden="1"/>
    <row r="62834" hidden="1"/>
    <row r="62835" hidden="1"/>
    <row r="62836" hidden="1"/>
    <row r="62837" hidden="1"/>
    <row r="62838" hidden="1"/>
    <row r="62839" hidden="1"/>
    <row r="62840" hidden="1"/>
    <row r="62841" hidden="1"/>
    <row r="62842" hidden="1"/>
    <row r="62843" hidden="1"/>
    <row r="62844" hidden="1"/>
    <row r="62845" hidden="1"/>
    <row r="62846" hidden="1"/>
    <row r="62847" hidden="1"/>
    <row r="62848" hidden="1"/>
    <row r="62849" hidden="1"/>
    <row r="62850" hidden="1"/>
    <row r="62851" hidden="1"/>
    <row r="62852" hidden="1"/>
    <row r="62853" hidden="1"/>
    <row r="62854" hidden="1"/>
    <row r="62855" hidden="1"/>
    <row r="62856" hidden="1"/>
    <row r="62857" hidden="1"/>
    <row r="62858" hidden="1"/>
    <row r="62859" hidden="1"/>
    <row r="62860" hidden="1"/>
    <row r="62861" hidden="1"/>
    <row r="62862" hidden="1"/>
    <row r="62863" hidden="1"/>
    <row r="62864" hidden="1"/>
    <row r="62865" hidden="1"/>
    <row r="62866" hidden="1"/>
    <row r="62867" hidden="1"/>
    <row r="62868" hidden="1"/>
    <row r="62869" hidden="1"/>
    <row r="62870" hidden="1"/>
    <row r="62871" hidden="1"/>
    <row r="62872" hidden="1"/>
    <row r="62873" hidden="1"/>
    <row r="62874" hidden="1"/>
    <row r="62875" hidden="1"/>
    <row r="62876" hidden="1"/>
    <row r="62877" hidden="1"/>
    <row r="62878" hidden="1"/>
    <row r="62879" hidden="1"/>
    <row r="62880" hidden="1"/>
    <row r="62881" hidden="1"/>
    <row r="62882" hidden="1"/>
    <row r="62883" hidden="1"/>
    <row r="62884" hidden="1"/>
    <row r="62885" hidden="1"/>
    <row r="62886" hidden="1"/>
    <row r="62887" hidden="1"/>
    <row r="62888" hidden="1"/>
    <row r="62889" hidden="1"/>
    <row r="62890" hidden="1"/>
    <row r="62891" hidden="1"/>
    <row r="62892" hidden="1"/>
    <row r="62893" hidden="1"/>
    <row r="62894" hidden="1"/>
    <row r="62895" hidden="1"/>
    <row r="62896" hidden="1"/>
    <row r="62897" hidden="1"/>
    <row r="62898" hidden="1"/>
    <row r="62899" hidden="1"/>
    <row r="62900" hidden="1"/>
    <row r="62901" hidden="1"/>
    <row r="62902" hidden="1"/>
    <row r="62903" hidden="1"/>
    <row r="62904" hidden="1"/>
    <row r="62905" hidden="1"/>
    <row r="62906" hidden="1"/>
    <row r="62907" hidden="1"/>
    <row r="62908" hidden="1"/>
    <row r="62909" hidden="1"/>
    <row r="62910" hidden="1"/>
    <row r="62911" hidden="1"/>
    <row r="62912" hidden="1"/>
    <row r="62913" hidden="1"/>
    <row r="62914" hidden="1"/>
    <row r="62915" hidden="1"/>
    <row r="62916" hidden="1"/>
    <row r="62917" hidden="1"/>
    <row r="62918" hidden="1"/>
    <row r="62919" hidden="1"/>
    <row r="62920" hidden="1"/>
    <row r="62921" hidden="1"/>
    <row r="62922" hidden="1"/>
    <row r="62923" hidden="1"/>
    <row r="62924" hidden="1"/>
    <row r="62925" hidden="1"/>
    <row r="62926" hidden="1"/>
    <row r="62927" hidden="1"/>
    <row r="62928" hidden="1"/>
    <row r="62929" hidden="1"/>
    <row r="62930" hidden="1"/>
    <row r="62931" hidden="1"/>
    <row r="62932" hidden="1"/>
    <row r="62933" hidden="1"/>
    <row r="62934" hidden="1"/>
    <row r="62935" hidden="1"/>
    <row r="62936" hidden="1"/>
    <row r="62937" hidden="1"/>
    <row r="62938" hidden="1"/>
    <row r="62939" hidden="1"/>
    <row r="62940" hidden="1"/>
    <row r="62941" hidden="1"/>
    <row r="62942" hidden="1"/>
    <row r="62943" hidden="1"/>
    <row r="62944" hidden="1"/>
    <row r="62945" hidden="1"/>
    <row r="62946" hidden="1"/>
    <row r="62947" hidden="1"/>
    <row r="62948" hidden="1"/>
    <row r="62949" hidden="1"/>
    <row r="62950" hidden="1"/>
    <row r="62951" hidden="1"/>
    <row r="62952" hidden="1"/>
    <row r="62953" hidden="1"/>
    <row r="62954" hidden="1"/>
    <row r="62955" hidden="1"/>
    <row r="62956" hidden="1"/>
    <row r="62957" hidden="1"/>
    <row r="62958" hidden="1"/>
    <row r="62959" hidden="1"/>
    <row r="62960" hidden="1"/>
    <row r="62961" hidden="1"/>
    <row r="62962" hidden="1"/>
    <row r="62963" hidden="1"/>
    <row r="62964" hidden="1"/>
    <row r="62965" hidden="1"/>
    <row r="62966" hidden="1"/>
    <row r="62967" hidden="1"/>
    <row r="62968" hidden="1"/>
    <row r="62969" hidden="1"/>
    <row r="62970" hidden="1"/>
    <row r="62971" hidden="1"/>
    <row r="62972" hidden="1"/>
    <row r="62973" hidden="1"/>
    <row r="62974" hidden="1"/>
    <row r="62975" hidden="1"/>
    <row r="62976" hidden="1"/>
    <row r="62977" hidden="1"/>
    <row r="62978" hidden="1"/>
    <row r="62979" hidden="1"/>
    <row r="62980" hidden="1"/>
    <row r="62981" hidden="1"/>
    <row r="62982" hidden="1"/>
    <row r="62983" hidden="1"/>
    <row r="62984" hidden="1"/>
    <row r="62985" hidden="1"/>
    <row r="62986" hidden="1"/>
    <row r="62987" hidden="1"/>
    <row r="62988" hidden="1"/>
    <row r="62989" hidden="1"/>
    <row r="62990" hidden="1"/>
    <row r="62991" hidden="1"/>
    <row r="62992" hidden="1"/>
    <row r="62993" hidden="1"/>
    <row r="62994" hidden="1"/>
    <row r="62995" hidden="1"/>
    <row r="62996" hidden="1"/>
    <row r="62997" hidden="1"/>
    <row r="62998" hidden="1"/>
    <row r="62999" hidden="1"/>
    <row r="63000" hidden="1"/>
    <row r="63001" hidden="1"/>
    <row r="63002" hidden="1"/>
    <row r="63003" hidden="1"/>
    <row r="63004" hidden="1"/>
    <row r="63005" hidden="1"/>
    <row r="63006" hidden="1"/>
    <row r="63007" hidden="1"/>
    <row r="63008" hidden="1"/>
    <row r="63009" hidden="1"/>
    <row r="63010" hidden="1"/>
    <row r="63011" hidden="1"/>
    <row r="63012" hidden="1"/>
    <row r="63013" hidden="1"/>
    <row r="63014" hidden="1"/>
    <row r="63015" hidden="1"/>
    <row r="63016" hidden="1"/>
    <row r="63017" hidden="1"/>
    <row r="63018" hidden="1"/>
    <row r="63019" hidden="1"/>
    <row r="63020" hidden="1"/>
    <row r="63021" hidden="1"/>
    <row r="63022" hidden="1"/>
    <row r="63023" hidden="1"/>
    <row r="63024" hidden="1"/>
    <row r="63025" hidden="1"/>
    <row r="63026" hidden="1"/>
    <row r="63027" hidden="1"/>
    <row r="63028" hidden="1"/>
    <row r="63029" hidden="1"/>
    <row r="63030" hidden="1"/>
    <row r="63031" hidden="1"/>
    <row r="63032" hidden="1"/>
    <row r="63033" hidden="1"/>
    <row r="63034" hidden="1"/>
    <row r="63035" hidden="1"/>
    <row r="63036" hidden="1"/>
    <row r="63037" hidden="1"/>
    <row r="63038" hidden="1"/>
    <row r="63039" hidden="1"/>
    <row r="63040" hidden="1"/>
    <row r="63041" hidden="1"/>
    <row r="63042" hidden="1"/>
    <row r="63043" hidden="1"/>
    <row r="63044" hidden="1"/>
    <row r="63045" hidden="1"/>
    <row r="63046" hidden="1"/>
    <row r="63047" hidden="1"/>
    <row r="63048" hidden="1"/>
    <row r="63049" hidden="1"/>
    <row r="63050" hidden="1"/>
    <row r="63051" hidden="1"/>
    <row r="63052" hidden="1"/>
    <row r="63053" hidden="1"/>
    <row r="63054" hidden="1"/>
    <row r="63055" hidden="1"/>
    <row r="63056" hidden="1"/>
    <row r="63057" hidden="1"/>
    <row r="63058" hidden="1"/>
    <row r="63059" hidden="1"/>
    <row r="63060" hidden="1"/>
    <row r="63061" hidden="1"/>
    <row r="63062" hidden="1"/>
    <row r="63063" hidden="1"/>
    <row r="63064" hidden="1"/>
    <row r="63065" hidden="1"/>
    <row r="63066" hidden="1"/>
    <row r="63067" hidden="1"/>
    <row r="63068" hidden="1"/>
    <row r="63069" hidden="1"/>
    <row r="63070" hidden="1"/>
    <row r="63071" hidden="1"/>
    <row r="63072" hidden="1"/>
    <row r="63073" hidden="1"/>
    <row r="63074" hidden="1"/>
    <row r="63075" hidden="1"/>
    <row r="63076" hidden="1"/>
    <row r="63077" hidden="1"/>
    <row r="63078" hidden="1"/>
    <row r="63079" hidden="1"/>
    <row r="63080" hidden="1"/>
    <row r="63081" hidden="1"/>
    <row r="63082" hidden="1"/>
    <row r="63083" hidden="1"/>
    <row r="63084" hidden="1"/>
    <row r="63085" hidden="1"/>
    <row r="63086" hidden="1"/>
    <row r="63087" hidden="1"/>
    <row r="63088" hidden="1"/>
    <row r="63089" hidden="1"/>
    <row r="63090" hidden="1"/>
    <row r="63091" hidden="1"/>
    <row r="63092" hidden="1"/>
    <row r="63093" hidden="1"/>
    <row r="63094" hidden="1"/>
    <row r="63095" hidden="1"/>
    <row r="63096" hidden="1"/>
    <row r="63097" hidden="1"/>
    <row r="63098" hidden="1"/>
    <row r="63099" hidden="1"/>
    <row r="63100" hidden="1"/>
    <row r="63101" hidden="1"/>
    <row r="63102" hidden="1"/>
    <row r="63103" hidden="1"/>
    <row r="63104" hidden="1"/>
    <row r="63105" hidden="1"/>
    <row r="63106" hidden="1"/>
    <row r="63107" hidden="1"/>
    <row r="63108" hidden="1"/>
    <row r="63109" hidden="1"/>
    <row r="63110" hidden="1"/>
    <row r="63111" hidden="1"/>
    <row r="63112" hidden="1"/>
    <row r="63113" hidden="1"/>
    <row r="63114" hidden="1"/>
    <row r="63115" hidden="1"/>
    <row r="63116" hidden="1"/>
    <row r="63117" hidden="1"/>
    <row r="63118" hidden="1"/>
    <row r="63119" hidden="1"/>
    <row r="63120" hidden="1"/>
    <row r="63121" hidden="1"/>
    <row r="63122" hidden="1"/>
    <row r="63123" hidden="1"/>
    <row r="63124" hidden="1"/>
    <row r="63125" hidden="1"/>
    <row r="63126" hidden="1"/>
    <row r="63127" hidden="1"/>
    <row r="63128" hidden="1"/>
    <row r="63129" hidden="1"/>
    <row r="63130" hidden="1"/>
    <row r="63131" hidden="1"/>
    <row r="63132" hidden="1"/>
    <row r="63133" hidden="1"/>
    <row r="63134" hidden="1"/>
    <row r="63135" hidden="1"/>
    <row r="63136" hidden="1"/>
    <row r="63137" hidden="1"/>
    <row r="63138" hidden="1"/>
    <row r="63139" hidden="1"/>
    <row r="63140" hidden="1"/>
    <row r="63141" hidden="1"/>
    <row r="63142" hidden="1"/>
    <row r="63143" hidden="1"/>
    <row r="63144" hidden="1"/>
    <row r="63145" hidden="1"/>
    <row r="63146" hidden="1"/>
    <row r="63147" hidden="1"/>
    <row r="63148" hidden="1"/>
    <row r="63149" hidden="1"/>
    <row r="63150" hidden="1"/>
    <row r="63151" hidden="1"/>
    <row r="63152" hidden="1"/>
    <row r="63153" hidden="1"/>
    <row r="63154" hidden="1"/>
    <row r="63155" hidden="1"/>
    <row r="63156" hidden="1"/>
    <row r="63157" hidden="1"/>
    <row r="63158" hidden="1"/>
    <row r="63159" hidden="1"/>
    <row r="63160" hidden="1"/>
    <row r="63161" hidden="1"/>
    <row r="63162" hidden="1"/>
    <row r="63163" hidden="1"/>
    <row r="63164" hidden="1"/>
    <row r="63165" hidden="1"/>
    <row r="63166" hidden="1"/>
    <row r="63167" hidden="1"/>
    <row r="63168" hidden="1"/>
    <row r="63169" hidden="1"/>
    <row r="63170" hidden="1"/>
    <row r="63171" hidden="1"/>
    <row r="63172" hidden="1"/>
    <row r="63173" hidden="1"/>
    <row r="63174" hidden="1"/>
    <row r="63175" hidden="1"/>
    <row r="63176" hidden="1"/>
    <row r="63177" hidden="1"/>
    <row r="63178" hidden="1"/>
    <row r="63179" hidden="1"/>
    <row r="63180" hidden="1"/>
    <row r="63181" hidden="1"/>
    <row r="63182" hidden="1"/>
    <row r="63183" hidden="1"/>
    <row r="63184" hidden="1"/>
    <row r="63185" hidden="1"/>
    <row r="63186" hidden="1"/>
    <row r="63187" hidden="1"/>
    <row r="63188" hidden="1"/>
    <row r="63189" hidden="1"/>
    <row r="63190" hidden="1"/>
    <row r="63191" hidden="1"/>
    <row r="63192" hidden="1"/>
    <row r="63193" hidden="1"/>
    <row r="63194" hidden="1"/>
    <row r="63195" hidden="1"/>
    <row r="63196" hidden="1"/>
    <row r="63197" hidden="1"/>
    <row r="63198" hidden="1"/>
    <row r="63199" hidden="1"/>
    <row r="63200" hidden="1"/>
    <row r="63201" hidden="1"/>
    <row r="63202" hidden="1"/>
    <row r="63203" hidden="1"/>
    <row r="63204" hidden="1"/>
    <row r="63205" hidden="1"/>
    <row r="63206" hidden="1"/>
    <row r="63207" hidden="1"/>
    <row r="63208" hidden="1"/>
    <row r="63209" hidden="1"/>
    <row r="63210" hidden="1"/>
    <row r="63211" hidden="1"/>
    <row r="63212" hidden="1"/>
    <row r="63213" hidden="1"/>
    <row r="63214" hidden="1"/>
    <row r="63215" hidden="1"/>
    <row r="63216" hidden="1"/>
    <row r="63217" hidden="1"/>
    <row r="63218" hidden="1"/>
    <row r="63219" hidden="1"/>
    <row r="63220" hidden="1"/>
    <row r="63221" hidden="1"/>
    <row r="63222" hidden="1"/>
    <row r="63223" hidden="1"/>
    <row r="63224" hidden="1"/>
    <row r="63225" hidden="1"/>
    <row r="63226" hidden="1"/>
    <row r="63227" hidden="1"/>
    <row r="63228" hidden="1"/>
    <row r="63229" hidden="1"/>
    <row r="63230" hidden="1"/>
    <row r="63231" hidden="1"/>
    <row r="63232" hidden="1"/>
    <row r="63233" hidden="1"/>
    <row r="63234" hidden="1"/>
    <row r="63235" hidden="1"/>
    <row r="63236" hidden="1"/>
    <row r="63237" hidden="1"/>
    <row r="63238" hidden="1"/>
    <row r="63239" hidden="1"/>
    <row r="63240" hidden="1"/>
    <row r="63241" hidden="1"/>
    <row r="63242" hidden="1"/>
    <row r="63243" hidden="1"/>
    <row r="63244" hidden="1"/>
    <row r="63245" hidden="1"/>
    <row r="63246" hidden="1"/>
    <row r="63247" hidden="1"/>
    <row r="63248" hidden="1"/>
    <row r="63249" hidden="1"/>
    <row r="63250" hidden="1"/>
    <row r="63251" hidden="1"/>
    <row r="63252" hidden="1"/>
    <row r="63253" hidden="1"/>
    <row r="63254" hidden="1"/>
    <row r="63255" hidden="1"/>
    <row r="63256" hidden="1"/>
    <row r="63257" hidden="1"/>
    <row r="63258" hidden="1"/>
    <row r="63259" hidden="1"/>
    <row r="63260" hidden="1"/>
    <row r="63261" hidden="1"/>
    <row r="63262" hidden="1"/>
    <row r="63263" hidden="1"/>
    <row r="63264" hidden="1"/>
    <row r="63265" hidden="1"/>
    <row r="63266" hidden="1"/>
    <row r="63267" hidden="1"/>
    <row r="63268" hidden="1"/>
    <row r="63269" hidden="1"/>
    <row r="63270" hidden="1"/>
    <row r="63271" hidden="1"/>
    <row r="63272" hidden="1"/>
    <row r="63273" hidden="1"/>
    <row r="63274" hidden="1"/>
    <row r="63275" hidden="1"/>
    <row r="63276" hidden="1"/>
    <row r="63277" hidden="1"/>
    <row r="63278" hidden="1"/>
    <row r="63279" hidden="1"/>
    <row r="63280" hidden="1"/>
    <row r="63281" hidden="1"/>
    <row r="63282" hidden="1"/>
    <row r="63283" hidden="1"/>
    <row r="63284" hidden="1"/>
    <row r="63285" hidden="1"/>
    <row r="63286" hidden="1"/>
    <row r="63287" hidden="1"/>
    <row r="63288" hidden="1"/>
    <row r="63289" hidden="1"/>
    <row r="63290" hidden="1"/>
    <row r="63291" hidden="1"/>
    <row r="63292" hidden="1"/>
    <row r="63293" hidden="1"/>
    <row r="63294" hidden="1"/>
    <row r="63295" hidden="1"/>
    <row r="63296" hidden="1"/>
    <row r="63297" hidden="1"/>
    <row r="63298" hidden="1"/>
    <row r="63299" hidden="1"/>
    <row r="63300" hidden="1"/>
    <row r="63301" hidden="1"/>
    <row r="63302" hidden="1"/>
    <row r="63303" hidden="1"/>
    <row r="63304" hidden="1"/>
    <row r="63305" hidden="1"/>
    <row r="63306" hidden="1"/>
    <row r="63307" hidden="1"/>
    <row r="63308" hidden="1"/>
    <row r="63309" hidden="1"/>
    <row r="63310" hidden="1"/>
    <row r="63311" hidden="1"/>
    <row r="63312" hidden="1"/>
    <row r="63313" hidden="1"/>
    <row r="63314" hidden="1"/>
    <row r="63315" hidden="1"/>
    <row r="63316" hidden="1"/>
    <row r="63317" hidden="1"/>
    <row r="63318" hidden="1"/>
    <row r="63319" hidden="1"/>
    <row r="63320" hidden="1"/>
    <row r="63321" hidden="1"/>
    <row r="63322" hidden="1"/>
    <row r="63323" hidden="1"/>
    <row r="63324" hidden="1"/>
    <row r="63325" hidden="1"/>
    <row r="63326" hidden="1"/>
    <row r="63327" hidden="1"/>
    <row r="63328" hidden="1"/>
    <row r="63329" hidden="1"/>
    <row r="63330" hidden="1"/>
    <row r="63331" hidden="1"/>
    <row r="63332" hidden="1"/>
    <row r="63333" hidden="1"/>
    <row r="63334" hidden="1"/>
    <row r="63335" hidden="1"/>
    <row r="63336" hidden="1"/>
    <row r="63337" hidden="1"/>
    <row r="63338" hidden="1"/>
    <row r="63339" hidden="1"/>
    <row r="63340" hidden="1"/>
    <row r="63341" hidden="1"/>
    <row r="63342" hidden="1"/>
    <row r="63343" hidden="1"/>
    <row r="63344" hidden="1"/>
    <row r="63345" hidden="1"/>
    <row r="63346" hidden="1"/>
    <row r="63347" hidden="1"/>
    <row r="63348" hidden="1"/>
    <row r="63349" hidden="1"/>
    <row r="63350" hidden="1"/>
    <row r="63351" hidden="1"/>
    <row r="63352" hidden="1"/>
    <row r="63353" hidden="1"/>
    <row r="63354" hidden="1"/>
    <row r="63355" hidden="1"/>
    <row r="63356" hidden="1"/>
    <row r="63357" hidden="1"/>
    <row r="63358" hidden="1"/>
    <row r="63359" hidden="1"/>
    <row r="63360" hidden="1"/>
    <row r="63361" hidden="1"/>
    <row r="63362" hidden="1"/>
    <row r="63363" hidden="1"/>
    <row r="63364" hidden="1"/>
    <row r="63365" hidden="1"/>
    <row r="63366" hidden="1"/>
    <row r="63367" hidden="1"/>
    <row r="63368" hidden="1"/>
    <row r="63369" hidden="1"/>
    <row r="63370" hidden="1"/>
    <row r="63371" hidden="1"/>
    <row r="63372" hidden="1"/>
    <row r="63373" hidden="1"/>
    <row r="63374" hidden="1"/>
    <row r="63375" hidden="1"/>
    <row r="63376" hidden="1"/>
    <row r="63377" hidden="1"/>
    <row r="63378" hidden="1"/>
    <row r="63379" hidden="1"/>
    <row r="63380" hidden="1"/>
    <row r="63381" hidden="1"/>
    <row r="63382" hidden="1"/>
    <row r="63383" hidden="1"/>
    <row r="63384" hidden="1"/>
    <row r="63385" hidden="1"/>
    <row r="63386" hidden="1"/>
    <row r="63387" hidden="1"/>
    <row r="63388" hidden="1"/>
    <row r="63389" hidden="1"/>
    <row r="63390" hidden="1"/>
    <row r="63391" hidden="1"/>
    <row r="63392" hidden="1"/>
    <row r="63393" hidden="1"/>
    <row r="63394" hidden="1"/>
    <row r="63395" hidden="1"/>
    <row r="63396" hidden="1"/>
    <row r="63397" hidden="1"/>
    <row r="63398" hidden="1"/>
    <row r="63399" hidden="1"/>
    <row r="63400" hidden="1"/>
    <row r="63401" hidden="1"/>
    <row r="63402" hidden="1"/>
    <row r="63403" hidden="1"/>
    <row r="63404" hidden="1"/>
    <row r="63405" hidden="1"/>
    <row r="63406" hidden="1"/>
    <row r="63407" hidden="1"/>
    <row r="63408" hidden="1"/>
    <row r="63409" hidden="1"/>
    <row r="63410" hidden="1"/>
    <row r="63411" hidden="1"/>
    <row r="63412" hidden="1"/>
    <row r="63413" hidden="1"/>
    <row r="63414" hidden="1"/>
    <row r="63415" hidden="1"/>
    <row r="63416" hidden="1"/>
    <row r="63417" hidden="1"/>
    <row r="63418" hidden="1"/>
    <row r="63419" hidden="1"/>
    <row r="63420" hidden="1"/>
    <row r="63421" hidden="1"/>
    <row r="63422" hidden="1"/>
    <row r="63423" hidden="1"/>
    <row r="63424" hidden="1"/>
    <row r="63425" hidden="1"/>
    <row r="63426" hidden="1"/>
    <row r="63427" hidden="1"/>
    <row r="63428" hidden="1"/>
    <row r="63429" hidden="1"/>
    <row r="63430" hidden="1"/>
    <row r="63431" hidden="1"/>
    <row r="63432" hidden="1"/>
    <row r="63433" hidden="1"/>
    <row r="63434" hidden="1"/>
    <row r="63435" hidden="1"/>
    <row r="63436" hidden="1"/>
    <row r="63437" hidden="1"/>
    <row r="63438" hidden="1"/>
    <row r="63439" hidden="1"/>
    <row r="63440" hidden="1"/>
    <row r="63441" hidden="1"/>
    <row r="63442" hidden="1"/>
    <row r="63443" hidden="1"/>
    <row r="63444" hidden="1"/>
    <row r="63445" hidden="1"/>
    <row r="63446" hidden="1"/>
    <row r="63447" hidden="1"/>
    <row r="63448" hidden="1"/>
    <row r="63449" hidden="1"/>
    <row r="63450" hidden="1"/>
    <row r="63451" hidden="1"/>
    <row r="63452" hidden="1"/>
    <row r="63453" hidden="1"/>
    <row r="63454" hidden="1"/>
    <row r="63455" hidden="1"/>
    <row r="63456" hidden="1"/>
    <row r="63457" hidden="1"/>
    <row r="63458" hidden="1"/>
    <row r="63459" hidden="1"/>
    <row r="63460" hidden="1"/>
    <row r="63461" hidden="1"/>
    <row r="63462" hidden="1"/>
    <row r="63463" hidden="1"/>
    <row r="63464" hidden="1"/>
    <row r="63465" hidden="1"/>
    <row r="63466" hidden="1"/>
    <row r="63467" hidden="1"/>
    <row r="63468" hidden="1"/>
    <row r="63469" hidden="1"/>
    <row r="63470" hidden="1"/>
    <row r="63471" hidden="1"/>
    <row r="63472" hidden="1"/>
    <row r="63473" hidden="1"/>
    <row r="63474" hidden="1"/>
    <row r="63475" hidden="1"/>
    <row r="63476" hidden="1"/>
    <row r="63477" hidden="1"/>
    <row r="63478" hidden="1"/>
    <row r="63479" hidden="1"/>
    <row r="63480" hidden="1"/>
    <row r="63481" hidden="1"/>
    <row r="63482" hidden="1"/>
    <row r="63483" hidden="1"/>
    <row r="63484" hidden="1"/>
    <row r="63485" hidden="1"/>
    <row r="63486" hidden="1"/>
    <row r="63487" hidden="1"/>
    <row r="63488" hidden="1"/>
    <row r="63489" hidden="1"/>
    <row r="63490" hidden="1"/>
    <row r="63491" hidden="1"/>
    <row r="63492" hidden="1"/>
    <row r="63493" hidden="1"/>
    <row r="63494" hidden="1"/>
    <row r="63495" hidden="1"/>
    <row r="63496" hidden="1"/>
    <row r="63497" hidden="1"/>
    <row r="63498" hidden="1"/>
    <row r="63499" hidden="1"/>
    <row r="63500" hidden="1"/>
    <row r="63501" hidden="1"/>
    <row r="63502" hidden="1"/>
    <row r="63503" hidden="1"/>
    <row r="63504" hidden="1"/>
    <row r="63505" hidden="1"/>
    <row r="63506" hidden="1"/>
    <row r="63507" hidden="1"/>
    <row r="63508" hidden="1"/>
    <row r="63509" hidden="1"/>
    <row r="63510" hidden="1"/>
    <row r="63511" hidden="1"/>
    <row r="63512" hidden="1"/>
    <row r="63513" hidden="1"/>
    <row r="63514" hidden="1"/>
    <row r="63515" hidden="1"/>
    <row r="63516" hidden="1"/>
    <row r="63517" hidden="1"/>
    <row r="63518" hidden="1"/>
    <row r="63519" hidden="1"/>
    <row r="63520" hidden="1"/>
    <row r="63521" hidden="1"/>
    <row r="63522" hidden="1"/>
    <row r="63523" hidden="1"/>
    <row r="63524" hidden="1"/>
    <row r="63525" hidden="1"/>
    <row r="63526" hidden="1"/>
    <row r="63527" hidden="1"/>
    <row r="63528" hidden="1"/>
    <row r="63529" hidden="1"/>
    <row r="63530" hidden="1"/>
    <row r="63531" hidden="1"/>
    <row r="63532" hidden="1"/>
    <row r="63533" hidden="1"/>
    <row r="63534" hidden="1"/>
    <row r="63535" hidden="1"/>
    <row r="63536" hidden="1"/>
    <row r="63537" hidden="1"/>
    <row r="63538" hidden="1"/>
    <row r="63539" hidden="1"/>
    <row r="63540" hidden="1"/>
    <row r="63541" hidden="1"/>
    <row r="63542" hidden="1"/>
    <row r="63543" hidden="1"/>
    <row r="63544" hidden="1"/>
    <row r="63545" hidden="1"/>
    <row r="63546" hidden="1"/>
    <row r="63547" hidden="1"/>
    <row r="63548" hidden="1"/>
    <row r="63549" hidden="1"/>
    <row r="63550" hidden="1"/>
    <row r="63551" hidden="1"/>
    <row r="63552" hidden="1"/>
    <row r="63553" hidden="1"/>
    <row r="63554" hidden="1"/>
    <row r="63555" hidden="1"/>
    <row r="63556" hidden="1"/>
    <row r="63557" hidden="1"/>
    <row r="63558" hidden="1"/>
    <row r="63559" hidden="1"/>
    <row r="63560" hidden="1"/>
    <row r="63561" hidden="1"/>
    <row r="63562" hidden="1"/>
    <row r="63563" hidden="1"/>
    <row r="63564" hidden="1"/>
    <row r="63565" hidden="1"/>
    <row r="63566" hidden="1"/>
    <row r="63567" hidden="1"/>
    <row r="63568" hidden="1"/>
    <row r="63569" hidden="1"/>
    <row r="63570" hidden="1"/>
    <row r="63571" hidden="1"/>
    <row r="63572" hidden="1"/>
    <row r="63573" hidden="1"/>
    <row r="63574" hidden="1"/>
    <row r="63575" hidden="1"/>
    <row r="63576" hidden="1"/>
    <row r="63577" hidden="1"/>
    <row r="63578" hidden="1"/>
    <row r="63579" hidden="1"/>
    <row r="63580" hidden="1"/>
    <row r="63581" hidden="1"/>
    <row r="63582" hidden="1"/>
    <row r="63583" hidden="1"/>
    <row r="63584" hidden="1"/>
    <row r="63585" hidden="1"/>
    <row r="63586" hidden="1"/>
    <row r="63587" hidden="1"/>
    <row r="63588" hidden="1"/>
    <row r="63589" hidden="1"/>
    <row r="63590" hidden="1"/>
    <row r="63591" hidden="1"/>
    <row r="63592" hidden="1"/>
    <row r="63593" hidden="1"/>
    <row r="63594" hidden="1"/>
    <row r="63595" hidden="1"/>
    <row r="63596" hidden="1"/>
    <row r="63597" hidden="1"/>
    <row r="63598" hidden="1"/>
    <row r="63599" hidden="1"/>
    <row r="63600" hidden="1"/>
    <row r="63601" hidden="1"/>
    <row r="63602" hidden="1"/>
    <row r="63603" hidden="1"/>
    <row r="63604" hidden="1"/>
    <row r="63605" hidden="1"/>
    <row r="63606" hidden="1"/>
    <row r="63607" hidden="1"/>
    <row r="63608" hidden="1"/>
    <row r="63609" hidden="1"/>
    <row r="63610" hidden="1"/>
    <row r="63611" hidden="1"/>
    <row r="63612" hidden="1"/>
    <row r="63613" hidden="1"/>
    <row r="63614" hidden="1"/>
    <row r="63615" hidden="1"/>
    <row r="63616" hidden="1"/>
    <row r="63617" hidden="1"/>
    <row r="63618" hidden="1"/>
    <row r="63619" hidden="1"/>
    <row r="63620" hidden="1"/>
    <row r="63621" hidden="1"/>
    <row r="63622" hidden="1"/>
    <row r="63623" hidden="1"/>
    <row r="63624" hidden="1"/>
    <row r="63625" hidden="1"/>
    <row r="63626" hidden="1"/>
    <row r="63627" hidden="1"/>
    <row r="63628" hidden="1"/>
    <row r="63629" hidden="1"/>
    <row r="63630" hidden="1"/>
    <row r="63631" hidden="1"/>
    <row r="63632" hidden="1"/>
    <row r="63633" hidden="1"/>
    <row r="63634" hidden="1"/>
    <row r="63635" hidden="1"/>
    <row r="63636" hidden="1"/>
    <row r="63637" hidden="1"/>
    <row r="63638" hidden="1"/>
    <row r="63639" hidden="1"/>
    <row r="63640" hidden="1"/>
    <row r="63641" hidden="1"/>
    <row r="63642" hidden="1"/>
    <row r="63643" hidden="1"/>
    <row r="63644" hidden="1"/>
    <row r="63645" hidden="1"/>
    <row r="63646" hidden="1"/>
    <row r="63647" hidden="1"/>
    <row r="63648" hidden="1"/>
    <row r="63649" hidden="1"/>
    <row r="63650" hidden="1"/>
    <row r="63651" hidden="1"/>
    <row r="63652" hidden="1"/>
    <row r="63653" hidden="1"/>
    <row r="63654" hidden="1"/>
    <row r="63655" hidden="1"/>
    <row r="63656" hidden="1"/>
    <row r="63657" hidden="1"/>
    <row r="63658" hidden="1"/>
    <row r="63659" hidden="1"/>
    <row r="63660" hidden="1"/>
    <row r="63661" hidden="1"/>
    <row r="63662" hidden="1"/>
    <row r="63663" hidden="1"/>
    <row r="63664" hidden="1"/>
    <row r="63665" hidden="1"/>
    <row r="63666" hidden="1"/>
    <row r="63667" hidden="1"/>
    <row r="63668" hidden="1"/>
    <row r="63669" hidden="1"/>
    <row r="63670" hidden="1"/>
    <row r="63671" hidden="1"/>
    <row r="63672" hidden="1"/>
    <row r="63673" hidden="1"/>
    <row r="63674" hidden="1"/>
    <row r="63675" hidden="1"/>
    <row r="63676" hidden="1"/>
    <row r="63677" hidden="1"/>
    <row r="63678" hidden="1"/>
    <row r="63679" hidden="1"/>
    <row r="63680" hidden="1"/>
    <row r="63681" hidden="1"/>
    <row r="63682" hidden="1"/>
    <row r="63683" hidden="1"/>
    <row r="63684" hidden="1"/>
    <row r="63685" hidden="1"/>
    <row r="63686" hidden="1"/>
    <row r="63687" hidden="1"/>
    <row r="63688" hidden="1"/>
    <row r="63689" hidden="1"/>
    <row r="63690" hidden="1"/>
    <row r="63691" hidden="1"/>
    <row r="63692" hidden="1"/>
    <row r="63693" hidden="1"/>
    <row r="63694" hidden="1"/>
    <row r="63695" hidden="1"/>
    <row r="63696" hidden="1"/>
    <row r="63697" hidden="1"/>
    <row r="63698" hidden="1"/>
    <row r="63699" hidden="1"/>
    <row r="63700" hidden="1"/>
    <row r="63701" hidden="1"/>
    <row r="63702" hidden="1"/>
    <row r="63703" hidden="1"/>
    <row r="63704" hidden="1"/>
    <row r="63705" hidden="1"/>
    <row r="63706" hidden="1"/>
    <row r="63707" hidden="1"/>
    <row r="63708" hidden="1"/>
    <row r="63709" hidden="1"/>
    <row r="63710" hidden="1"/>
    <row r="63711" hidden="1"/>
    <row r="63712" hidden="1"/>
    <row r="63713" hidden="1"/>
    <row r="63714" hidden="1"/>
    <row r="63715" hidden="1"/>
    <row r="63716" hidden="1"/>
    <row r="63717" hidden="1"/>
    <row r="63718" hidden="1"/>
    <row r="63719" hidden="1"/>
    <row r="63720" hidden="1"/>
    <row r="63721" hidden="1"/>
    <row r="63722" hidden="1"/>
    <row r="63723" hidden="1"/>
    <row r="63724" hidden="1"/>
    <row r="63725" hidden="1"/>
    <row r="63726" hidden="1"/>
    <row r="63727" hidden="1"/>
    <row r="63728" hidden="1"/>
    <row r="63729" hidden="1"/>
    <row r="63730" hidden="1"/>
    <row r="63731" hidden="1"/>
    <row r="63732" hidden="1"/>
    <row r="63733" hidden="1"/>
    <row r="63734" hidden="1"/>
    <row r="63735" hidden="1"/>
    <row r="63736" hidden="1"/>
    <row r="63737" hidden="1"/>
    <row r="63738" hidden="1"/>
    <row r="63739" hidden="1"/>
    <row r="63740" hidden="1"/>
    <row r="63741" hidden="1"/>
    <row r="63742" hidden="1"/>
    <row r="63743" hidden="1"/>
    <row r="63744" hidden="1"/>
    <row r="63745" hidden="1"/>
    <row r="63746" hidden="1"/>
    <row r="63747" hidden="1"/>
    <row r="63748" hidden="1"/>
    <row r="63749" hidden="1"/>
    <row r="63750" hidden="1"/>
    <row r="63751" hidden="1"/>
    <row r="63752" hidden="1"/>
    <row r="63753" hidden="1"/>
    <row r="63754" hidden="1"/>
    <row r="63755" hidden="1"/>
    <row r="63756" hidden="1"/>
    <row r="63757" hidden="1"/>
    <row r="63758" hidden="1"/>
    <row r="63759" hidden="1"/>
    <row r="63760" hidden="1"/>
    <row r="63761" hidden="1"/>
    <row r="63762" hidden="1"/>
    <row r="63763" hidden="1"/>
    <row r="63764" hidden="1"/>
    <row r="63765" hidden="1"/>
    <row r="63766" hidden="1"/>
    <row r="63767" hidden="1"/>
    <row r="63768" hidden="1"/>
    <row r="63769" hidden="1"/>
    <row r="63770" hidden="1"/>
    <row r="63771" hidden="1"/>
    <row r="63772" hidden="1"/>
    <row r="63773" hidden="1"/>
    <row r="63774" hidden="1"/>
    <row r="63775" hidden="1"/>
    <row r="63776" hidden="1"/>
    <row r="63777" hidden="1"/>
    <row r="63778" hidden="1"/>
    <row r="63779" hidden="1"/>
    <row r="63780" hidden="1"/>
    <row r="63781" hidden="1"/>
    <row r="63782" hidden="1"/>
    <row r="63783" hidden="1"/>
    <row r="63784" hidden="1"/>
    <row r="63785" hidden="1"/>
    <row r="63786" hidden="1"/>
    <row r="63787" hidden="1"/>
    <row r="63788" hidden="1"/>
    <row r="63789" hidden="1"/>
    <row r="63790" hidden="1"/>
    <row r="63791" hidden="1"/>
    <row r="63792" hidden="1"/>
    <row r="63793" hidden="1"/>
    <row r="63794" hidden="1"/>
    <row r="63795" hidden="1"/>
    <row r="63796" hidden="1"/>
    <row r="63797" hidden="1"/>
    <row r="63798" hidden="1"/>
    <row r="63799" hidden="1"/>
    <row r="63800" hidden="1"/>
    <row r="63801" hidden="1"/>
    <row r="63802" hidden="1"/>
    <row r="63803" hidden="1"/>
    <row r="63804" hidden="1"/>
    <row r="63805" hidden="1"/>
    <row r="63806" hidden="1"/>
    <row r="63807" hidden="1"/>
    <row r="63808" hidden="1"/>
    <row r="63809" hidden="1"/>
    <row r="63810" hidden="1"/>
    <row r="63811" hidden="1"/>
    <row r="63812" hidden="1"/>
    <row r="63813" hidden="1"/>
    <row r="63814" hidden="1"/>
    <row r="63815" hidden="1"/>
    <row r="63816" hidden="1"/>
    <row r="63817" hidden="1"/>
    <row r="63818" hidden="1"/>
    <row r="63819" hidden="1"/>
    <row r="63820" hidden="1"/>
    <row r="63821" hidden="1"/>
    <row r="63822" hidden="1"/>
    <row r="63823" hidden="1"/>
    <row r="63824" hidden="1"/>
    <row r="63825" hidden="1"/>
    <row r="63826" hidden="1"/>
    <row r="63827" hidden="1"/>
    <row r="63828" hidden="1"/>
    <row r="63829" hidden="1"/>
    <row r="63830" hidden="1"/>
    <row r="63831" hidden="1"/>
    <row r="63832" hidden="1"/>
    <row r="63833" hidden="1"/>
    <row r="63834" hidden="1"/>
    <row r="63835" hidden="1"/>
    <row r="63836" hidden="1"/>
    <row r="63837" hidden="1"/>
    <row r="63838" hidden="1"/>
    <row r="63839" hidden="1"/>
    <row r="63840" hidden="1"/>
    <row r="63841" hidden="1"/>
    <row r="63842" hidden="1"/>
    <row r="63843" hidden="1"/>
    <row r="63844" hidden="1"/>
    <row r="63845" hidden="1"/>
    <row r="63846" hidden="1"/>
    <row r="63847" hidden="1"/>
    <row r="63848" hidden="1"/>
    <row r="63849" hidden="1"/>
    <row r="63850" hidden="1"/>
    <row r="63851" hidden="1"/>
    <row r="63852" hidden="1"/>
    <row r="63853" hidden="1"/>
    <row r="63854" hidden="1"/>
    <row r="63855" hidden="1"/>
    <row r="63856" hidden="1"/>
    <row r="63857" hidden="1"/>
    <row r="63858" hidden="1"/>
    <row r="63859" hidden="1"/>
    <row r="63860" hidden="1"/>
    <row r="63861" hidden="1"/>
    <row r="63862" hidden="1"/>
    <row r="63863" hidden="1"/>
    <row r="63864" hidden="1"/>
    <row r="63865" hidden="1"/>
    <row r="63866" hidden="1"/>
    <row r="63867" hidden="1"/>
    <row r="63868" hidden="1"/>
    <row r="63869" hidden="1"/>
    <row r="63870" hidden="1"/>
    <row r="63871" hidden="1"/>
    <row r="63872" hidden="1"/>
    <row r="63873" hidden="1"/>
    <row r="63874" hidden="1"/>
    <row r="63875" hidden="1"/>
    <row r="63876" hidden="1"/>
    <row r="63877" hidden="1"/>
    <row r="63878" hidden="1"/>
    <row r="63879" hidden="1"/>
    <row r="63880" hidden="1"/>
    <row r="63881" hidden="1"/>
    <row r="63882" hidden="1"/>
    <row r="63883" hidden="1"/>
    <row r="63884" hidden="1"/>
    <row r="63885" hidden="1"/>
    <row r="63886" hidden="1"/>
    <row r="63887" hidden="1"/>
    <row r="63888" hidden="1"/>
    <row r="63889" hidden="1"/>
    <row r="63890" hidden="1"/>
    <row r="63891" hidden="1"/>
    <row r="63892" hidden="1"/>
    <row r="63893" hidden="1"/>
    <row r="63894" hidden="1"/>
    <row r="63895" hidden="1"/>
    <row r="63896" hidden="1"/>
    <row r="63897" hidden="1"/>
    <row r="63898" hidden="1"/>
    <row r="63899" hidden="1"/>
    <row r="63900" hidden="1"/>
    <row r="63901" hidden="1"/>
    <row r="63902" hidden="1"/>
    <row r="63903" hidden="1"/>
    <row r="63904" hidden="1"/>
    <row r="63905" hidden="1"/>
    <row r="63906" hidden="1"/>
    <row r="63907" hidden="1"/>
    <row r="63908" hidden="1"/>
    <row r="63909" hidden="1"/>
    <row r="63910" hidden="1"/>
    <row r="63911" hidden="1"/>
    <row r="63912" hidden="1"/>
    <row r="63913" hidden="1"/>
    <row r="63914" hidden="1"/>
    <row r="63915" hidden="1"/>
    <row r="63916" hidden="1"/>
    <row r="63917" hidden="1"/>
    <row r="63918" hidden="1"/>
    <row r="63919" hidden="1"/>
    <row r="63920" hidden="1"/>
    <row r="63921" hidden="1"/>
    <row r="63922" hidden="1"/>
    <row r="63923" hidden="1"/>
    <row r="63924" hidden="1"/>
    <row r="63925" hidden="1"/>
    <row r="63926" hidden="1"/>
    <row r="63927" hidden="1"/>
    <row r="63928" hidden="1"/>
    <row r="63929" hidden="1"/>
    <row r="63930" hidden="1"/>
    <row r="63931" hidden="1"/>
    <row r="63932" hidden="1"/>
    <row r="63933" hidden="1"/>
    <row r="63934" hidden="1"/>
    <row r="63935" hidden="1"/>
    <row r="63936" hidden="1"/>
    <row r="63937" hidden="1"/>
    <row r="63938" hidden="1"/>
    <row r="63939" hidden="1"/>
    <row r="63940" hidden="1"/>
    <row r="63941" hidden="1"/>
    <row r="63942" hidden="1"/>
    <row r="63943" hidden="1"/>
    <row r="63944" hidden="1"/>
    <row r="63945" hidden="1"/>
    <row r="63946" hidden="1"/>
    <row r="63947" hidden="1"/>
    <row r="63948" hidden="1"/>
    <row r="63949" hidden="1"/>
    <row r="63950" hidden="1"/>
    <row r="63951" hidden="1"/>
    <row r="63952" hidden="1"/>
    <row r="63953" hidden="1"/>
    <row r="63954" hidden="1"/>
    <row r="63955" hidden="1"/>
    <row r="63956" hidden="1"/>
    <row r="63957" hidden="1"/>
    <row r="63958" hidden="1"/>
    <row r="63959" hidden="1"/>
    <row r="63960" hidden="1"/>
    <row r="63961" hidden="1"/>
    <row r="63962" hidden="1"/>
    <row r="63963" hidden="1"/>
    <row r="63964" hidden="1"/>
    <row r="63965" hidden="1"/>
    <row r="63966" hidden="1"/>
    <row r="63967" hidden="1"/>
    <row r="63968" hidden="1"/>
    <row r="63969" hidden="1"/>
    <row r="63970" hidden="1"/>
    <row r="63971" hidden="1"/>
    <row r="63972" hidden="1"/>
    <row r="63973" hidden="1"/>
    <row r="63974" hidden="1"/>
    <row r="63975" hidden="1"/>
    <row r="63976" hidden="1"/>
    <row r="63977" hidden="1"/>
    <row r="63978" hidden="1"/>
    <row r="63979" hidden="1"/>
    <row r="63980" hidden="1"/>
    <row r="63981" hidden="1"/>
    <row r="63982" hidden="1"/>
    <row r="63983" hidden="1"/>
    <row r="63984" hidden="1"/>
    <row r="63985" hidden="1"/>
    <row r="63986" hidden="1"/>
    <row r="63987" hidden="1"/>
    <row r="63988" hidden="1"/>
    <row r="63989" hidden="1"/>
    <row r="63990" hidden="1"/>
    <row r="63991" hidden="1"/>
    <row r="63992" hidden="1"/>
    <row r="63993" hidden="1"/>
    <row r="63994" hidden="1"/>
    <row r="63995" hidden="1"/>
    <row r="63996" hidden="1"/>
    <row r="63997" hidden="1"/>
    <row r="63998" hidden="1"/>
    <row r="63999" hidden="1"/>
    <row r="64000" hidden="1"/>
    <row r="64001" hidden="1"/>
    <row r="64002" hidden="1"/>
    <row r="64003" hidden="1"/>
    <row r="64004" hidden="1"/>
    <row r="64005" hidden="1"/>
    <row r="64006" hidden="1"/>
    <row r="64007" hidden="1"/>
    <row r="64008" hidden="1"/>
    <row r="64009" hidden="1"/>
    <row r="64010" hidden="1"/>
    <row r="64011" hidden="1"/>
    <row r="64012" hidden="1"/>
    <row r="64013" hidden="1"/>
    <row r="64014" hidden="1"/>
    <row r="64015" hidden="1"/>
    <row r="64016" hidden="1"/>
    <row r="64017" hidden="1"/>
    <row r="64018" hidden="1"/>
    <row r="64019" hidden="1"/>
    <row r="64020" hidden="1"/>
    <row r="64021" hidden="1"/>
    <row r="64022" hidden="1"/>
    <row r="64023" hidden="1"/>
    <row r="64024" hidden="1"/>
    <row r="64025" hidden="1"/>
    <row r="64026" hidden="1"/>
    <row r="64027" hidden="1"/>
    <row r="64028" hidden="1"/>
    <row r="64029" hidden="1"/>
    <row r="64030" hidden="1"/>
    <row r="64031" hidden="1"/>
    <row r="64032" hidden="1"/>
    <row r="64033" hidden="1"/>
    <row r="64034" hidden="1"/>
    <row r="64035" hidden="1"/>
    <row r="64036" hidden="1"/>
    <row r="64037" hidden="1"/>
    <row r="64038" hidden="1"/>
    <row r="64039" hidden="1"/>
    <row r="64040" hidden="1"/>
    <row r="64041" hidden="1"/>
    <row r="64042" hidden="1"/>
    <row r="64043" hidden="1"/>
    <row r="64044" hidden="1"/>
    <row r="64045" hidden="1"/>
    <row r="64046" hidden="1"/>
    <row r="64047" hidden="1"/>
    <row r="64048" hidden="1"/>
    <row r="64049" hidden="1"/>
    <row r="64050" hidden="1"/>
    <row r="64051" hidden="1"/>
    <row r="64052" hidden="1"/>
    <row r="64053" hidden="1"/>
    <row r="64054" hidden="1"/>
    <row r="64055" hidden="1"/>
    <row r="64056" hidden="1"/>
    <row r="64057" hidden="1"/>
    <row r="64058" hidden="1"/>
    <row r="64059" hidden="1"/>
    <row r="64060" hidden="1"/>
    <row r="64061" hidden="1"/>
    <row r="64062" hidden="1"/>
    <row r="64063" hidden="1"/>
    <row r="64064" hidden="1"/>
    <row r="64065" hidden="1"/>
    <row r="64066" hidden="1"/>
    <row r="64067" hidden="1"/>
    <row r="64068" hidden="1"/>
    <row r="64069" hidden="1"/>
    <row r="64070" hidden="1"/>
    <row r="64071" hidden="1"/>
    <row r="64072" hidden="1"/>
    <row r="64073" hidden="1"/>
    <row r="64074" hidden="1"/>
    <row r="64075" hidden="1"/>
    <row r="64076" hidden="1"/>
    <row r="64077" hidden="1"/>
    <row r="64078" hidden="1"/>
    <row r="64079" hidden="1"/>
    <row r="64080" hidden="1"/>
    <row r="64081" hidden="1"/>
    <row r="64082" hidden="1"/>
    <row r="64083" hidden="1"/>
    <row r="64084" hidden="1"/>
    <row r="64085" hidden="1"/>
    <row r="64086" hidden="1"/>
    <row r="64087" hidden="1"/>
    <row r="64088" hidden="1"/>
    <row r="64089" hidden="1"/>
    <row r="64090" hidden="1"/>
    <row r="64091" hidden="1"/>
    <row r="64092" hidden="1"/>
    <row r="64093" hidden="1"/>
    <row r="64094" hidden="1"/>
    <row r="64095" hidden="1"/>
    <row r="64096" hidden="1"/>
    <row r="64097" hidden="1"/>
    <row r="64098" hidden="1"/>
    <row r="64099" hidden="1"/>
    <row r="64100" hidden="1"/>
    <row r="64101" hidden="1"/>
    <row r="64102" hidden="1"/>
    <row r="64103" hidden="1"/>
    <row r="64104" hidden="1"/>
    <row r="64105" hidden="1"/>
    <row r="64106" hidden="1"/>
    <row r="64107" hidden="1"/>
    <row r="64108" hidden="1"/>
    <row r="64109" hidden="1"/>
    <row r="64110" hidden="1"/>
    <row r="64111" hidden="1"/>
    <row r="64112" hidden="1"/>
    <row r="64113" hidden="1"/>
    <row r="64114" hidden="1"/>
    <row r="64115" hidden="1"/>
    <row r="64116" hidden="1"/>
    <row r="64117" hidden="1"/>
    <row r="64118" hidden="1"/>
    <row r="64119" hidden="1"/>
    <row r="64120" hidden="1"/>
    <row r="64121" hidden="1"/>
    <row r="64122" hidden="1"/>
    <row r="64123" hidden="1"/>
    <row r="64124" hidden="1"/>
    <row r="64125" hidden="1"/>
    <row r="64126" hidden="1"/>
    <row r="64127" hidden="1"/>
    <row r="64128" hidden="1"/>
    <row r="64129" hidden="1"/>
    <row r="64130" hidden="1"/>
    <row r="64131" hidden="1"/>
    <row r="64132" hidden="1"/>
    <row r="64133" hidden="1"/>
    <row r="64134" hidden="1"/>
    <row r="64135" hidden="1"/>
    <row r="64136" hidden="1"/>
    <row r="64137" hidden="1"/>
    <row r="64138" hidden="1"/>
    <row r="64139" hidden="1"/>
    <row r="64140" hidden="1"/>
    <row r="64141" hidden="1"/>
    <row r="64142" hidden="1"/>
    <row r="64143" hidden="1"/>
    <row r="64144" hidden="1"/>
    <row r="64145" hidden="1"/>
    <row r="64146" hidden="1"/>
    <row r="64147" hidden="1"/>
    <row r="64148" hidden="1"/>
    <row r="64149" hidden="1"/>
    <row r="64150" hidden="1"/>
    <row r="64151" hidden="1"/>
    <row r="64152" hidden="1"/>
    <row r="64153" hidden="1"/>
    <row r="64154" hidden="1"/>
    <row r="64155" hidden="1"/>
    <row r="64156" hidden="1"/>
    <row r="64157" hidden="1"/>
    <row r="64158" hidden="1"/>
    <row r="64159" hidden="1"/>
    <row r="64160" hidden="1"/>
    <row r="64161" hidden="1"/>
    <row r="64162" hidden="1"/>
    <row r="64163" hidden="1"/>
    <row r="64164" hidden="1"/>
    <row r="64165" hidden="1"/>
    <row r="64166" hidden="1"/>
    <row r="64167" hidden="1"/>
    <row r="64168" hidden="1"/>
    <row r="64169" hidden="1"/>
    <row r="64170" hidden="1"/>
    <row r="64171" hidden="1"/>
    <row r="64172" hidden="1"/>
    <row r="64173" hidden="1"/>
    <row r="64174" hidden="1"/>
    <row r="64175" hidden="1"/>
    <row r="64176" hidden="1"/>
    <row r="64177" hidden="1"/>
    <row r="64178" hidden="1"/>
    <row r="64179" hidden="1"/>
    <row r="64180" hidden="1"/>
    <row r="64181" hidden="1"/>
    <row r="64182" hidden="1"/>
    <row r="64183" hidden="1"/>
    <row r="64184" hidden="1"/>
    <row r="64185" hidden="1"/>
    <row r="64186" hidden="1"/>
    <row r="64187" hidden="1"/>
    <row r="64188" hidden="1"/>
    <row r="64189" hidden="1"/>
    <row r="64190" hidden="1"/>
    <row r="64191" hidden="1"/>
    <row r="64192" hidden="1"/>
    <row r="64193" hidden="1"/>
    <row r="64194" hidden="1"/>
    <row r="64195" hidden="1"/>
    <row r="64196" hidden="1"/>
    <row r="64197" hidden="1"/>
    <row r="64198" hidden="1"/>
    <row r="64199" hidden="1"/>
    <row r="64200" hidden="1"/>
    <row r="64201" hidden="1"/>
    <row r="64202" hidden="1"/>
    <row r="64203" hidden="1"/>
    <row r="64204" hidden="1"/>
    <row r="64205" hidden="1"/>
    <row r="64206" hidden="1"/>
    <row r="64207" hidden="1"/>
    <row r="64208" hidden="1"/>
    <row r="64209" hidden="1"/>
    <row r="64210" hidden="1"/>
    <row r="64211" hidden="1"/>
    <row r="64212" hidden="1"/>
    <row r="64213" hidden="1"/>
    <row r="64214" hidden="1"/>
    <row r="64215" hidden="1"/>
    <row r="64216" hidden="1"/>
    <row r="64217" hidden="1"/>
    <row r="64218" hidden="1"/>
    <row r="64219" hidden="1"/>
    <row r="64220" hidden="1"/>
    <row r="64221" hidden="1"/>
    <row r="64222" hidden="1"/>
    <row r="64223" hidden="1"/>
    <row r="64224" hidden="1"/>
    <row r="64225" hidden="1"/>
    <row r="64226" hidden="1"/>
    <row r="64227" hidden="1"/>
    <row r="64228" hidden="1"/>
    <row r="64229" hidden="1"/>
    <row r="64230" hidden="1"/>
    <row r="64231" hidden="1"/>
    <row r="64232" hidden="1"/>
    <row r="64233" hidden="1"/>
    <row r="64234" hidden="1"/>
    <row r="64235" hidden="1"/>
    <row r="64236" hidden="1"/>
    <row r="64237" hidden="1"/>
    <row r="64238" hidden="1"/>
    <row r="64239" hidden="1"/>
    <row r="64240" hidden="1"/>
    <row r="64241" hidden="1"/>
    <row r="64242" hidden="1"/>
    <row r="64243" hidden="1"/>
    <row r="64244" hidden="1"/>
    <row r="64245" hidden="1"/>
    <row r="64246" hidden="1"/>
    <row r="64247" hidden="1"/>
    <row r="64248" hidden="1"/>
    <row r="64249" hidden="1"/>
    <row r="64250" hidden="1"/>
    <row r="64251" hidden="1"/>
    <row r="64252" hidden="1"/>
    <row r="64253" hidden="1"/>
    <row r="64254" hidden="1"/>
    <row r="64255" hidden="1"/>
    <row r="64256" hidden="1"/>
    <row r="64257" hidden="1"/>
    <row r="64258" hidden="1"/>
    <row r="64259" hidden="1"/>
    <row r="64260" hidden="1"/>
    <row r="64261" hidden="1"/>
    <row r="64262" hidden="1"/>
    <row r="64263" hidden="1"/>
    <row r="64264" hidden="1"/>
    <row r="64265" hidden="1"/>
    <row r="64266" hidden="1"/>
    <row r="64267" hidden="1"/>
    <row r="64268" hidden="1"/>
    <row r="64269" hidden="1"/>
    <row r="64270" hidden="1"/>
    <row r="64271" hidden="1"/>
    <row r="64272" hidden="1"/>
    <row r="64273" hidden="1"/>
    <row r="64274" hidden="1"/>
    <row r="64275" hidden="1"/>
    <row r="64276" hidden="1"/>
    <row r="64277" hidden="1"/>
    <row r="64278" hidden="1"/>
    <row r="64279" hidden="1"/>
    <row r="64280" hidden="1"/>
    <row r="64281" hidden="1"/>
    <row r="64282" hidden="1"/>
    <row r="64283" hidden="1"/>
    <row r="64284" hidden="1"/>
    <row r="64285" hidden="1"/>
    <row r="64286" hidden="1"/>
    <row r="64287" hidden="1"/>
    <row r="64288" hidden="1"/>
    <row r="64289" hidden="1"/>
    <row r="64290" hidden="1"/>
    <row r="64291" hidden="1"/>
    <row r="64292" hidden="1"/>
    <row r="64293" hidden="1"/>
    <row r="64294" hidden="1"/>
    <row r="64295" hidden="1"/>
    <row r="64296" hidden="1"/>
    <row r="64297" hidden="1"/>
    <row r="64298" hidden="1"/>
    <row r="64299" hidden="1"/>
    <row r="64300" hidden="1"/>
    <row r="64301" hidden="1"/>
    <row r="64302" hidden="1"/>
    <row r="64303" hidden="1"/>
    <row r="64304" hidden="1"/>
    <row r="64305" hidden="1"/>
    <row r="64306" hidden="1"/>
    <row r="64307" hidden="1"/>
    <row r="64308" hidden="1"/>
    <row r="64309" hidden="1"/>
    <row r="64310" hidden="1"/>
    <row r="64311" hidden="1"/>
    <row r="64312" hidden="1"/>
    <row r="64313" hidden="1"/>
    <row r="64314" hidden="1"/>
    <row r="64315" hidden="1"/>
    <row r="64316" hidden="1"/>
    <row r="64317" hidden="1"/>
    <row r="64318" hidden="1"/>
    <row r="64319" hidden="1"/>
    <row r="64320" hidden="1"/>
    <row r="64321" hidden="1"/>
    <row r="64322" hidden="1"/>
    <row r="64323" hidden="1"/>
    <row r="64324" hidden="1"/>
    <row r="64325" hidden="1"/>
    <row r="64326" hidden="1"/>
    <row r="64327" hidden="1"/>
    <row r="64328" hidden="1"/>
    <row r="64329" hidden="1"/>
    <row r="64330" hidden="1"/>
    <row r="64331" hidden="1"/>
    <row r="64332" hidden="1"/>
    <row r="64333" hidden="1"/>
    <row r="64334" hidden="1"/>
    <row r="64335" hidden="1"/>
    <row r="64336" hidden="1"/>
    <row r="64337" hidden="1"/>
    <row r="64338" hidden="1"/>
    <row r="64339" hidden="1"/>
    <row r="64340" hidden="1"/>
    <row r="64341" hidden="1"/>
    <row r="64342" hidden="1"/>
    <row r="64343" hidden="1"/>
    <row r="64344" hidden="1"/>
    <row r="64345" hidden="1"/>
    <row r="64346" hidden="1"/>
    <row r="64347" hidden="1"/>
    <row r="64348" hidden="1"/>
    <row r="64349" hidden="1"/>
    <row r="64350" hidden="1"/>
    <row r="64351" hidden="1"/>
    <row r="64352" hidden="1"/>
    <row r="64353" hidden="1"/>
    <row r="64354" hidden="1"/>
    <row r="64355" hidden="1"/>
    <row r="64356" hidden="1"/>
    <row r="64357" hidden="1"/>
    <row r="64358" hidden="1"/>
    <row r="64359" hidden="1"/>
    <row r="64360" hidden="1"/>
    <row r="64361" hidden="1"/>
    <row r="64362" hidden="1"/>
    <row r="64363" hidden="1"/>
    <row r="64364" hidden="1"/>
    <row r="64365" hidden="1"/>
    <row r="64366" hidden="1"/>
    <row r="64367" hidden="1"/>
    <row r="64368" hidden="1"/>
    <row r="64369" hidden="1"/>
    <row r="64370" hidden="1"/>
    <row r="64371" hidden="1"/>
    <row r="64372" hidden="1"/>
    <row r="64373" hidden="1"/>
    <row r="64374" hidden="1"/>
    <row r="64375" hidden="1"/>
    <row r="64376" hidden="1"/>
    <row r="64377" hidden="1"/>
    <row r="64378" hidden="1"/>
    <row r="64379" hidden="1"/>
    <row r="64380" hidden="1"/>
    <row r="64381" hidden="1"/>
    <row r="64382" hidden="1"/>
    <row r="64383" hidden="1"/>
    <row r="64384" hidden="1"/>
    <row r="64385" hidden="1"/>
    <row r="64386" hidden="1"/>
    <row r="64387" hidden="1"/>
    <row r="64388" hidden="1"/>
    <row r="64389" hidden="1"/>
    <row r="64390" hidden="1"/>
    <row r="64391" hidden="1"/>
    <row r="64392" hidden="1"/>
    <row r="64393" hidden="1"/>
    <row r="64394" hidden="1"/>
    <row r="64395" hidden="1"/>
    <row r="64396" hidden="1"/>
    <row r="64397" hidden="1"/>
    <row r="64398" hidden="1"/>
    <row r="64399" hidden="1"/>
    <row r="64400" hidden="1"/>
    <row r="64401" hidden="1"/>
    <row r="64402" hidden="1"/>
    <row r="64403" hidden="1"/>
    <row r="64404" hidden="1"/>
    <row r="64405" hidden="1"/>
    <row r="64406" hidden="1"/>
    <row r="64407" hidden="1"/>
    <row r="64408" hidden="1"/>
    <row r="64409" hidden="1"/>
    <row r="64410" hidden="1"/>
    <row r="64411" hidden="1"/>
    <row r="64412" hidden="1"/>
    <row r="64413" hidden="1"/>
    <row r="64414" hidden="1"/>
    <row r="64415" hidden="1"/>
    <row r="64416" hidden="1"/>
    <row r="64417" hidden="1"/>
    <row r="64418" hidden="1"/>
    <row r="64419" hidden="1"/>
    <row r="64420" hidden="1"/>
    <row r="64421" hidden="1"/>
    <row r="64422" hidden="1"/>
    <row r="64423" hidden="1"/>
    <row r="64424" hidden="1"/>
    <row r="64425" hidden="1"/>
    <row r="64426" hidden="1"/>
    <row r="64427" hidden="1"/>
    <row r="64428" hidden="1"/>
    <row r="64429" hidden="1"/>
    <row r="64430" hidden="1"/>
    <row r="64431" hidden="1"/>
    <row r="64432" hidden="1"/>
    <row r="64433" hidden="1"/>
    <row r="64434" hidden="1"/>
    <row r="64435" hidden="1"/>
    <row r="64436" hidden="1"/>
    <row r="64437" hidden="1"/>
    <row r="64438" hidden="1"/>
    <row r="64439" hidden="1"/>
    <row r="64440" hidden="1"/>
    <row r="64441" hidden="1"/>
    <row r="64442" hidden="1"/>
    <row r="64443" hidden="1"/>
    <row r="64444" hidden="1"/>
    <row r="64445" hidden="1"/>
    <row r="64446" hidden="1"/>
    <row r="64447" hidden="1"/>
    <row r="64448" hidden="1"/>
    <row r="64449" hidden="1"/>
    <row r="64450" hidden="1"/>
    <row r="64451" hidden="1"/>
    <row r="64452" hidden="1"/>
    <row r="64453" hidden="1"/>
    <row r="64454" hidden="1"/>
    <row r="64455" hidden="1"/>
    <row r="64456" hidden="1"/>
    <row r="64457" hidden="1"/>
    <row r="64458" hidden="1"/>
    <row r="64459" hidden="1"/>
    <row r="64460" hidden="1"/>
    <row r="64461" hidden="1"/>
    <row r="64462" hidden="1"/>
    <row r="64463" hidden="1"/>
    <row r="64464" hidden="1"/>
    <row r="64465" hidden="1"/>
    <row r="64466" hidden="1"/>
    <row r="64467" hidden="1"/>
    <row r="64468" hidden="1"/>
    <row r="64469" hidden="1"/>
    <row r="64470" hidden="1"/>
    <row r="64471" hidden="1"/>
    <row r="64472" hidden="1"/>
    <row r="64473" hidden="1"/>
    <row r="64474" hidden="1"/>
    <row r="64475" hidden="1"/>
    <row r="64476" hidden="1"/>
    <row r="64477" hidden="1"/>
    <row r="64478" hidden="1"/>
    <row r="64479" hidden="1"/>
    <row r="64480" hidden="1"/>
    <row r="64481" hidden="1"/>
    <row r="64482" hidden="1"/>
    <row r="64483" hidden="1"/>
    <row r="64484" hidden="1"/>
    <row r="64485" hidden="1"/>
    <row r="64486" hidden="1"/>
    <row r="64487" hidden="1"/>
    <row r="64488" hidden="1"/>
    <row r="64489" hidden="1"/>
    <row r="64490" hidden="1"/>
    <row r="64491" hidden="1"/>
    <row r="64492" hidden="1"/>
    <row r="64493" hidden="1"/>
    <row r="64494" hidden="1"/>
    <row r="64495" hidden="1"/>
    <row r="64496" hidden="1"/>
    <row r="64497" hidden="1"/>
    <row r="64498" hidden="1"/>
    <row r="64499" hidden="1"/>
    <row r="64500" hidden="1"/>
    <row r="64501" hidden="1"/>
    <row r="64502" hidden="1"/>
    <row r="64503" hidden="1"/>
    <row r="64504" hidden="1"/>
    <row r="64505" hidden="1"/>
    <row r="64506" hidden="1"/>
    <row r="64507" hidden="1"/>
    <row r="64508" hidden="1"/>
    <row r="64509" hidden="1"/>
    <row r="64510" hidden="1"/>
    <row r="64511" hidden="1"/>
    <row r="64512" hidden="1"/>
    <row r="64513" hidden="1"/>
    <row r="64514" hidden="1"/>
    <row r="64515" hidden="1"/>
    <row r="64516" hidden="1"/>
    <row r="64517" hidden="1"/>
    <row r="64518" hidden="1"/>
    <row r="64519" hidden="1"/>
    <row r="64520" hidden="1"/>
    <row r="64521" hidden="1"/>
    <row r="64522" hidden="1"/>
    <row r="64523" hidden="1"/>
    <row r="64524" hidden="1"/>
    <row r="64525" hidden="1"/>
    <row r="64526" hidden="1"/>
    <row r="64527" hidden="1"/>
    <row r="64528" hidden="1"/>
    <row r="64529" hidden="1"/>
    <row r="64530" hidden="1"/>
    <row r="64531" hidden="1"/>
    <row r="64532" hidden="1"/>
    <row r="64533" hidden="1"/>
    <row r="64534" hidden="1"/>
    <row r="64535" hidden="1"/>
    <row r="64536" hidden="1"/>
    <row r="64537" hidden="1"/>
    <row r="64538" hidden="1"/>
    <row r="64539" hidden="1"/>
    <row r="64540" hidden="1"/>
    <row r="64541" hidden="1"/>
    <row r="64542" hidden="1"/>
    <row r="64543" hidden="1"/>
    <row r="64544" hidden="1"/>
    <row r="64545" hidden="1"/>
    <row r="64546" hidden="1"/>
    <row r="64547" hidden="1"/>
    <row r="64548" hidden="1"/>
    <row r="64549" hidden="1"/>
    <row r="64550" hidden="1"/>
    <row r="64551" hidden="1"/>
    <row r="64552" hidden="1"/>
    <row r="64553" hidden="1"/>
    <row r="64554" hidden="1"/>
    <row r="64555" hidden="1"/>
    <row r="64556" hidden="1"/>
    <row r="64557" hidden="1"/>
    <row r="64558" hidden="1"/>
    <row r="64559" hidden="1"/>
    <row r="64560" hidden="1"/>
    <row r="64561" hidden="1"/>
    <row r="64562" hidden="1"/>
    <row r="64563" hidden="1"/>
    <row r="64564" hidden="1"/>
    <row r="64565" hidden="1"/>
    <row r="64566" hidden="1"/>
    <row r="64567" hidden="1"/>
    <row r="64568" hidden="1"/>
    <row r="64569" hidden="1"/>
    <row r="64570" hidden="1"/>
    <row r="64571" hidden="1"/>
    <row r="64572" hidden="1"/>
    <row r="64573" hidden="1"/>
    <row r="64574" hidden="1"/>
    <row r="64575" hidden="1"/>
    <row r="64576" hidden="1"/>
    <row r="64577" hidden="1"/>
    <row r="64578" hidden="1"/>
    <row r="64579" hidden="1"/>
    <row r="64580" hidden="1"/>
    <row r="64581" hidden="1"/>
    <row r="64582" hidden="1"/>
    <row r="64583" hidden="1"/>
    <row r="64584" hidden="1"/>
    <row r="64585" hidden="1"/>
    <row r="64586" hidden="1"/>
    <row r="64587" hidden="1"/>
    <row r="64588" hidden="1"/>
    <row r="64589" hidden="1"/>
    <row r="64590" hidden="1"/>
    <row r="64591" hidden="1"/>
    <row r="64592" hidden="1"/>
    <row r="64593" hidden="1"/>
    <row r="64594" hidden="1"/>
    <row r="64595" hidden="1"/>
    <row r="64596" hidden="1"/>
    <row r="64597" hidden="1"/>
    <row r="64598" hidden="1"/>
    <row r="64599" hidden="1"/>
    <row r="64600" hidden="1"/>
    <row r="64601" hidden="1"/>
    <row r="64602" hidden="1"/>
    <row r="64603" hidden="1"/>
    <row r="64604" hidden="1"/>
    <row r="64605" hidden="1"/>
    <row r="64606" hidden="1"/>
    <row r="64607" hidden="1"/>
    <row r="64608" hidden="1"/>
    <row r="64609" hidden="1"/>
    <row r="64610" hidden="1"/>
    <row r="64611" hidden="1"/>
    <row r="64612" hidden="1"/>
    <row r="64613" hidden="1"/>
    <row r="64614" hidden="1"/>
    <row r="64615" hidden="1"/>
    <row r="64616" hidden="1"/>
    <row r="64617" hidden="1"/>
    <row r="64618" hidden="1"/>
    <row r="64619" hidden="1"/>
    <row r="64620" hidden="1"/>
    <row r="64621" hidden="1"/>
    <row r="64622" hidden="1"/>
    <row r="64623" hidden="1"/>
    <row r="64624" hidden="1"/>
    <row r="64625" hidden="1"/>
    <row r="64626" hidden="1"/>
    <row r="64627" hidden="1"/>
    <row r="64628" hidden="1"/>
    <row r="64629" hidden="1"/>
    <row r="64630" hidden="1"/>
    <row r="64631" hidden="1"/>
    <row r="64632" hidden="1"/>
    <row r="64633" hidden="1"/>
    <row r="64634" hidden="1"/>
    <row r="64635" hidden="1"/>
    <row r="64636" hidden="1"/>
    <row r="64637" hidden="1"/>
    <row r="64638" hidden="1"/>
    <row r="64639" hidden="1"/>
    <row r="64640" hidden="1"/>
    <row r="64641" hidden="1"/>
    <row r="64642" hidden="1"/>
    <row r="64643" hidden="1"/>
    <row r="64644" hidden="1"/>
    <row r="64645" hidden="1"/>
    <row r="64646" hidden="1"/>
    <row r="64647" hidden="1"/>
    <row r="64648" hidden="1"/>
    <row r="64649" hidden="1"/>
    <row r="64650" hidden="1"/>
    <row r="64651" hidden="1"/>
    <row r="64652" hidden="1"/>
    <row r="64653" hidden="1"/>
    <row r="64654" hidden="1"/>
    <row r="64655" hidden="1"/>
    <row r="64656" hidden="1"/>
    <row r="64657" hidden="1"/>
    <row r="64658" hidden="1"/>
    <row r="64659" hidden="1"/>
    <row r="64660" hidden="1"/>
    <row r="64661" hidden="1"/>
    <row r="64662" hidden="1"/>
    <row r="64663" hidden="1"/>
    <row r="64664" hidden="1"/>
    <row r="64665" hidden="1"/>
    <row r="64666" hidden="1"/>
    <row r="64667" hidden="1"/>
    <row r="64668" hidden="1"/>
    <row r="64669" hidden="1"/>
    <row r="64670" hidden="1"/>
    <row r="64671" hidden="1"/>
    <row r="64672" hidden="1"/>
    <row r="64673" hidden="1"/>
    <row r="64674" hidden="1"/>
    <row r="64675" hidden="1"/>
    <row r="64676" hidden="1"/>
    <row r="64677" hidden="1"/>
    <row r="64678" hidden="1"/>
    <row r="64679" hidden="1"/>
    <row r="64680" hidden="1"/>
    <row r="64681" hidden="1"/>
    <row r="64682" hidden="1"/>
    <row r="64683" hidden="1"/>
    <row r="64684" hidden="1"/>
    <row r="64685" hidden="1"/>
    <row r="64686" hidden="1"/>
    <row r="64687" hidden="1"/>
    <row r="64688" hidden="1"/>
    <row r="64689" hidden="1"/>
    <row r="64690" hidden="1"/>
    <row r="64691" hidden="1"/>
    <row r="64692" hidden="1"/>
    <row r="64693" hidden="1"/>
    <row r="64694" hidden="1"/>
    <row r="64695" hidden="1"/>
    <row r="64696" hidden="1"/>
    <row r="64697" hidden="1"/>
    <row r="64698" hidden="1"/>
    <row r="64699" hidden="1"/>
    <row r="64700" hidden="1"/>
    <row r="64701" hidden="1"/>
    <row r="64702" hidden="1"/>
    <row r="64703" hidden="1"/>
    <row r="64704" hidden="1"/>
    <row r="64705" hidden="1"/>
    <row r="64706" hidden="1"/>
    <row r="64707" hidden="1"/>
    <row r="64708" hidden="1"/>
    <row r="64709" hidden="1"/>
    <row r="64710" hidden="1"/>
    <row r="64711" hidden="1"/>
    <row r="64712" hidden="1"/>
    <row r="64713" hidden="1"/>
    <row r="64714" hidden="1"/>
    <row r="64715" hidden="1"/>
    <row r="64716" hidden="1"/>
    <row r="64717" hidden="1"/>
    <row r="64718" hidden="1"/>
    <row r="64719" hidden="1"/>
    <row r="64720" hidden="1"/>
    <row r="64721" hidden="1"/>
    <row r="64722" hidden="1"/>
    <row r="64723" hidden="1"/>
    <row r="64724" hidden="1"/>
    <row r="64725" hidden="1"/>
    <row r="64726" hidden="1"/>
    <row r="64727" hidden="1"/>
    <row r="64728" hidden="1"/>
    <row r="64729" hidden="1"/>
    <row r="64730" hidden="1"/>
    <row r="64731" hidden="1"/>
    <row r="64732" hidden="1"/>
    <row r="64733" hidden="1"/>
    <row r="64734" hidden="1"/>
    <row r="64735" hidden="1"/>
    <row r="64736" hidden="1"/>
    <row r="64737" hidden="1"/>
    <row r="64738" hidden="1"/>
    <row r="64739" hidden="1"/>
    <row r="64740" hidden="1"/>
    <row r="64741" hidden="1"/>
    <row r="64742" hidden="1"/>
    <row r="64743" hidden="1"/>
    <row r="64744" hidden="1"/>
    <row r="64745" hidden="1"/>
    <row r="64746" hidden="1"/>
    <row r="64747" hidden="1"/>
    <row r="64748" hidden="1"/>
    <row r="64749" hidden="1"/>
    <row r="64750" hidden="1"/>
    <row r="64751" hidden="1"/>
    <row r="64752" hidden="1"/>
    <row r="64753" hidden="1"/>
    <row r="64754" hidden="1"/>
    <row r="64755" hidden="1"/>
    <row r="64756" hidden="1"/>
    <row r="64757" hidden="1"/>
    <row r="64758" hidden="1"/>
    <row r="64759" hidden="1"/>
    <row r="64760" hidden="1"/>
    <row r="64761" hidden="1"/>
    <row r="64762" hidden="1"/>
    <row r="64763" hidden="1"/>
    <row r="64764" hidden="1"/>
    <row r="64765" hidden="1"/>
    <row r="64766" hidden="1"/>
    <row r="64767" hidden="1"/>
    <row r="64768" hidden="1"/>
    <row r="64769" hidden="1"/>
    <row r="64770" hidden="1"/>
    <row r="64771" hidden="1"/>
    <row r="64772" hidden="1"/>
    <row r="64773" hidden="1"/>
    <row r="64774" hidden="1"/>
    <row r="64775" hidden="1"/>
    <row r="64776" hidden="1"/>
    <row r="64777" hidden="1"/>
    <row r="64778" hidden="1"/>
    <row r="64779" hidden="1"/>
    <row r="64780" hidden="1"/>
    <row r="64781" hidden="1"/>
    <row r="64782" hidden="1"/>
    <row r="64783" hidden="1"/>
    <row r="64784" hidden="1"/>
    <row r="64785" hidden="1"/>
    <row r="64786" hidden="1"/>
    <row r="64787" hidden="1"/>
    <row r="64788" hidden="1"/>
    <row r="64789" hidden="1"/>
    <row r="64790" hidden="1"/>
    <row r="64791" hidden="1"/>
    <row r="64792" hidden="1"/>
    <row r="64793" hidden="1"/>
    <row r="64794" hidden="1"/>
    <row r="64795" hidden="1"/>
    <row r="64796" hidden="1"/>
    <row r="64797" hidden="1"/>
    <row r="64798" hidden="1"/>
    <row r="64799" hidden="1"/>
    <row r="64800" hidden="1"/>
    <row r="64801" hidden="1"/>
    <row r="64802" hidden="1"/>
    <row r="64803" hidden="1"/>
    <row r="64804" hidden="1"/>
    <row r="64805" hidden="1"/>
    <row r="64806" hidden="1"/>
    <row r="64807" hidden="1"/>
    <row r="64808" hidden="1"/>
    <row r="64809" hidden="1"/>
    <row r="64810" hidden="1"/>
    <row r="64811" hidden="1"/>
    <row r="64812" hidden="1"/>
    <row r="64813" hidden="1"/>
    <row r="64814" hidden="1"/>
    <row r="64815" hidden="1"/>
    <row r="64816" hidden="1"/>
    <row r="64817" hidden="1"/>
    <row r="64818" hidden="1"/>
    <row r="64819" hidden="1"/>
    <row r="64820" hidden="1"/>
    <row r="64821" hidden="1"/>
    <row r="64822" hidden="1"/>
    <row r="64823" hidden="1"/>
    <row r="64824" hidden="1"/>
    <row r="64825" hidden="1"/>
    <row r="64826" hidden="1"/>
    <row r="64827" hidden="1"/>
    <row r="64828" hidden="1"/>
    <row r="64829" hidden="1"/>
    <row r="64830" hidden="1"/>
    <row r="64831" hidden="1"/>
    <row r="64832" hidden="1"/>
    <row r="64833" hidden="1"/>
    <row r="64834" hidden="1"/>
    <row r="64835" hidden="1"/>
    <row r="64836" hidden="1"/>
    <row r="64837" hidden="1"/>
    <row r="64838" hidden="1"/>
    <row r="64839" hidden="1"/>
    <row r="64840" hidden="1"/>
    <row r="64841" hidden="1"/>
    <row r="64842" hidden="1"/>
    <row r="64843" hidden="1"/>
    <row r="64844" hidden="1"/>
    <row r="64845" hidden="1"/>
    <row r="64846" hidden="1"/>
    <row r="64847" hidden="1"/>
    <row r="64848" hidden="1"/>
    <row r="64849" hidden="1"/>
    <row r="64850" hidden="1"/>
    <row r="64851" hidden="1"/>
    <row r="64852" hidden="1"/>
    <row r="64853" hidden="1"/>
    <row r="64854" hidden="1"/>
    <row r="64855" hidden="1"/>
    <row r="64856" hidden="1"/>
    <row r="64857" hidden="1"/>
    <row r="64858" hidden="1"/>
    <row r="64859" hidden="1"/>
    <row r="64860" hidden="1"/>
    <row r="64861" hidden="1"/>
    <row r="64862" hidden="1"/>
    <row r="64863" hidden="1"/>
    <row r="64864" hidden="1"/>
    <row r="64865" hidden="1"/>
    <row r="64866" hidden="1"/>
    <row r="64867" hidden="1"/>
    <row r="64868" hidden="1"/>
    <row r="64869" hidden="1"/>
    <row r="64870" hidden="1"/>
    <row r="64871" hidden="1"/>
    <row r="64872" hidden="1"/>
    <row r="64873" hidden="1"/>
    <row r="64874" hidden="1"/>
    <row r="64875" hidden="1"/>
    <row r="64876" hidden="1"/>
    <row r="64877" hidden="1"/>
    <row r="64878" hidden="1"/>
    <row r="64879" hidden="1"/>
    <row r="64880" hidden="1"/>
    <row r="64881" hidden="1"/>
    <row r="64882" hidden="1"/>
    <row r="64883" hidden="1"/>
    <row r="64884" hidden="1"/>
    <row r="64885" hidden="1"/>
    <row r="64886" hidden="1"/>
    <row r="64887" hidden="1"/>
    <row r="64888" hidden="1"/>
    <row r="64889" hidden="1"/>
    <row r="64890" hidden="1"/>
    <row r="64891" hidden="1"/>
    <row r="64892" hidden="1"/>
    <row r="64893" hidden="1"/>
    <row r="64894" hidden="1"/>
    <row r="64895" hidden="1"/>
    <row r="64896" hidden="1"/>
    <row r="64897" hidden="1"/>
    <row r="64898" hidden="1"/>
    <row r="64899" hidden="1"/>
    <row r="64900" hidden="1"/>
    <row r="64901" hidden="1"/>
    <row r="64902" hidden="1"/>
    <row r="64903" hidden="1"/>
    <row r="64904" hidden="1"/>
    <row r="64905" hidden="1"/>
    <row r="64906" hidden="1"/>
    <row r="64907" hidden="1"/>
    <row r="64908" hidden="1"/>
    <row r="64909" hidden="1"/>
    <row r="64910" hidden="1"/>
    <row r="64911" hidden="1"/>
    <row r="64912" hidden="1"/>
    <row r="64913" hidden="1"/>
    <row r="64914" hidden="1"/>
    <row r="64915" hidden="1"/>
    <row r="64916" hidden="1"/>
    <row r="64917" hidden="1"/>
    <row r="64918" hidden="1"/>
    <row r="64919" hidden="1"/>
    <row r="64920" hidden="1"/>
    <row r="64921" hidden="1"/>
    <row r="64922" hidden="1"/>
    <row r="64923" hidden="1"/>
    <row r="64924" hidden="1"/>
    <row r="64925" hidden="1"/>
    <row r="64926" hidden="1"/>
    <row r="64927" hidden="1"/>
    <row r="64928" hidden="1"/>
    <row r="64929" hidden="1"/>
    <row r="64930" hidden="1"/>
    <row r="64931" hidden="1"/>
    <row r="64932" hidden="1"/>
    <row r="64933" hidden="1"/>
    <row r="64934" hidden="1"/>
    <row r="64935" hidden="1"/>
    <row r="64936" hidden="1"/>
    <row r="64937" hidden="1"/>
    <row r="64938" hidden="1"/>
    <row r="64939" hidden="1"/>
    <row r="64940" hidden="1"/>
    <row r="64941" hidden="1"/>
    <row r="64942" hidden="1"/>
    <row r="64943" hidden="1"/>
    <row r="64944" hidden="1"/>
    <row r="64945" hidden="1"/>
    <row r="64946" hidden="1"/>
    <row r="64947" hidden="1"/>
    <row r="64948" hidden="1"/>
    <row r="64949" hidden="1"/>
    <row r="64950" hidden="1"/>
    <row r="64951" hidden="1"/>
    <row r="64952" hidden="1"/>
    <row r="64953" hidden="1"/>
    <row r="64954" hidden="1"/>
    <row r="64955" hidden="1"/>
    <row r="64956" hidden="1"/>
    <row r="64957" hidden="1"/>
    <row r="64958" hidden="1"/>
    <row r="64959" hidden="1"/>
    <row r="64960" hidden="1"/>
    <row r="64961" hidden="1"/>
    <row r="64962" hidden="1"/>
    <row r="64963" hidden="1"/>
    <row r="64964" hidden="1"/>
    <row r="64965" hidden="1"/>
    <row r="64966" hidden="1"/>
    <row r="64967" hidden="1"/>
    <row r="64968" hidden="1"/>
    <row r="64969" hidden="1"/>
    <row r="64970" hidden="1"/>
    <row r="64971" hidden="1"/>
    <row r="64972" hidden="1"/>
    <row r="64973" hidden="1"/>
    <row r="64974" hidden="1"/>
    <row r="64975" hidden="1"/>
    <row r="64976" hidden="1"/>
    <row r="64977" hidden="1"/>
    <row r="64978" hidden="1"/>
    <row r="64979" hidden="1"/>
    <row r="64980" hidden="1"/>
    <row r="64981" hidden="1"/>
    <row r="64982" hidden="1"/>
    <row r="64983" hidden="1"/>
    <row r="64984" hidden="1"/>
    <row r="64985" hidden="1"/>
    <row r="64986" hidden="1"/>
    <row r="64987" hidden="1"/>
    <row r="64988" hidden="1"/>
    <row r="64989" hidden="1"/>
    <row r="64990" hidden="1"/>
    <row r="64991" hidden="1"/>
    <row r="64992" hidden="1"/>
    <row r="64993" hidden="1"/>
    <row r="64994" hidden="1"/>
    <row r="64995" hidden="1"/>
    <row r="64996" hidden="1"/>
    <row r="64997" hidden="1"/>
    <row r="64998" hidden="1"/>
    <row r="64999" hidden="1"/>
    <row r="65000" hidden="1"/>
    <row r="65001" hidden="1"/>
    <row r="65002" hidden="1"/>
    <row r="65003" hidden="1"/>
    <row r="65004" hidden="1"/>
    <row r="65005" hidden="1"/>
    <row r="65006" hidden="1"/>
    <row r="65007" hidden="1"/>
    <row r="65008" hidden="1"/>
    <row r="65009" hidden="1"/>
    <row r="65010" hidden="1"/>
    <row r="65011" hidden="1"/>
    <row r="65012" hidden="1"/>
    <row r="65013" hidden="1"/>
    <row r="65014" hidden="1"/>
    <row r="65015" hidden="1"/>
    <row r="65016" hidden="1"/>
    <row r="65017" hidden="1"/>
    <row r="65018" hidden="1"/>
    <row r="65019" hidden="1"/>
    <row r="65020" hidden="1"/>
    <row r="65021" hidden="1"/>
    <row r="65022" hidden="1"/>
    <row r="65023" hidden="1"/>
    <row r="65024" hidden="1"/>
    <row r="65025" hidden="1"/>
    <row r="65026" hidden="1"/>
    <row r="65027" hidden="1"/>
    <row r="65028" hidden="1"/>
    <row r="65029" hidden="1"/>
    <row r="65030" hidden="1"/>
    <row r="65031" hidden="1"/>
    <row r="65032" hidden="1"/>
    <row r="65033" hidden="1"/>
    <row r="65034" hidden="1"/>
    <row r="65035" hidden="1"/>
    <row r="65036" hidden="1"/>
    <row r="65037" hidden="1"/>
    <row r="65038" hidden="1"/>
    <row r="65039" hidden="1"/>
    <row r="65040" hidden="1"/>
    <row r="65041" hidden="1"/>
    <row r="65042" hidden="1"/>
    <row r="65043" hidden="1"/>
    <row r="65044" hidden="1"/>
    <row r="65045" hidden="1"/>
    <row r="65046" hidden="1"/>
    <row r="65047" hidden="1"/>
    <row r="65048" hidden="1"/>
    <row r="65049" hidden="1"/>
    <row r="65050" hidden="1"/>
    <row r="65051" hidden="1"/>
    <row r="65052" hidden="1"/>
    <row r="65053" hidden="1"/>
    <row r="65054" hidden="1"/>
    <row r="65055" hidden="1"/>
    <row r="65056" hidden="1"/>
    <row r="65057" hidden="1"/>
    <row r="65058" hidden="1"/>
    <row r="65059" hidden="1"/>
    <row r="65060" hidden="1"/>
    <row r="65061" hidden="1"/>
    <row r="65062" hidden="1"/>
    <row r="65063" hidden="1"/>
    <row r="65064" hidden="1"/>
    <row r="65065" hidden="1"/>
    <row r="65066" hidden="1"/>
    <row r="65067" hidden="1"/>
    <row r="65068" hidden="1"/>
    <row r="65069" hidden="1"/>
    <row r="65070" hidden="1"/>
    <row r="65071" hidden="1"/>
    <row r="65072" hidden="1"/>
    <row r="65073" hidden="1"/>
    <row r="65074" hidden="1"/>
    <row r="65075" hidden="1"/>
    <row r="65076" hidden="1"/>
    <row r="65077" hidden="1"/>
    <row r="65078" hidden="1"/>
    <row r="65079" hidden="1"/>
    <row r="65080" hidden="1"/>
    <row r="65081" hidden="1"/>
    <row r="65082" hidden="1"/>
    <row r="65083" hidden="1"/>
    <row r="65084" hidden="1"/>
    <row r="65085" hidden="1"/>
    <row r="65086" hidden="1"/>
    <row r="65087" hidden="1"/>
    <row r="65088" hidden="1"/>
    <row r="65089" hidden="1"/>
    <row r="65090" hidden="1"/>
    <row r="65091" hidden="1"/>
    <row r="65092" hidden="1"/>
    <row r="65093" hidden="1"/>
    <row r="65094" hidden="1"/>
    <row r="65095" hidden="1"/>
    <row r="65096" hidden="1"/>
    <row r="65097" hidden="1"/>
    <row r="65098" hidden="1"/>
    <row r="65099" hidden="1"/>
    <row r="65100" hidden="1"/>
    <row r="65101" hidden="1"/>
    <row r="65102" hidden="1"/>
    <row r="65103" hidden="1"/>
    <row r="65104" hidden="1"/>
    <row r="65105" hidden="1"/>
    <row r="65106" hidden="1"/>
    <row r="65107" hidden="1"/>
    <row r="65108" hidden="1"/>
    <row r="65109" hidden="1"/>
    <row r="65110" hidden="1"/>
    <row r="65111" hidden="1"/>
    <row r="65112" hidden="1"/>
    <row r="65113" hidden="1"/>
    <row r="65114" hidden="1"/>
    <row r="65115" hidden="1"/>
    <row r="65116" hidden="1"/>
    <row r="65117" hidden="1"/>
    <row r="65118" hidden="1"/>
    <row r="65119" hidden="1"/>
    <row r="65120" hidden="1"/>
    <row r="65121" hidden="1"/>
    <row r="65122" hidden="1"/>
    <row r="65123" hidden="1"/>
    <row r="65124" hidden="1"/>
    <row r="65125" hidden="1"/>
    <row r="65126" hidden="1"/>
    <row r="65127" hidden="1"/>
    <row r="65128" hidden="1"/>
    <row r="65129" hidden="1"/>
    <row r="65130" hidden="1"/>
    <row r="65131" hidden="1"/>
    <row r="65132" hidden="1"/>
    <row r="65133" hidden="1"/>
    <row r="65134" hidden="1"/>
    <row r="65135" hidden="1"/>
    <row r="65136" hidden="1"/>
    <row r="65137" hidden="1"/>
    <row r="65138" hidden="1"/>
    <row r="65139" hidden="1"/>
    <row r="65140" hidden="1"/>
    <row r="65141" hidden="1"/>
    <row r="65142" hidden="1"/>
    <row r="65143" hidden="1"/>
    <row r="65144" hidden="1"/>
    <row r="65145" hidden="1"/>
    <row r="65146" hidden="1"/>
    <row r="65147" hidden="1"/>
    <row r="65148" hidden="1"/>
    <row r="65149" hidden="1"/>
    <row r="65150" hidden="1"/>
    <row r="65151" hidden="1"/>
    <row r="65152" hidden="1"/>
    <row r="65153" hidden="1"/>
    <row r="65154" hidden="1"/>
    <row r="65155" hidden="1"/>
    <row r="65156" hidden="1"/>
    <row r="65157" hidden="1"/>
    <row r="65158" hidden="1"/>
    <row r="65159" hidden="1"/>
    <row r="65160" hidden="1"/>
    <row r="65161" hidden="1"/>
    <row r="65162" hidden="1"/>
    <row r="65163" hidden="1"/>
    <row r="65164" hidden="1"/>
    <row r="65165" hidden="1"/>
    <row r="65166" hidden="1"/>
    <row r="65167" hidden="1"/>
    <row r="65168" hidden="1"/>
    <row r="65169" hidden="1"/>
    <row r="65170" hidden="1"/>
    <row r="65171" hidden="1"/>
    <row r="65172" hidden="1"/>
    <row r="65173" hidden="1"/>
    <row r="65174" hidden="1"/>
    <row r="65175" hidden="1"/>
    <row r="65176" hidden="1"/>
    <row r="65177" hidden="1"/>
    <row r="65178" hidden="1"/>
    <row r="65179" hidden="1"/>
    <row r="65180" hidden="1"/>
    <row r="65181" hidden="1"/>
    <row r="65182" hidden="1"/>
    <row r="65183" hidden="1"/>
    <row r="65184" hidden="1"/>
    <row r="65185" hidden="1"/>
    <row r="65186" hidden="1"/>
    <row r="65187" hidden="1"/>
    <row r="65188" hidden="1"/>
    <row r="65189" hidden="1"/>
    <row r="65190" hidden="1"/>
    <row r="65191" hidden="1"/>
    <row r="65192" hidden="1"/>
    <row r="65193" hidden="1"/>
    <row r="65194" hidden="1"/>
    <row r="65195" hidden="1"/>
    <row r="65196" hidden="1"/>
    <row r="65197" hidden="1"/>
    <row r="65198" hidden="1"/>
    <row r="65199" hidden="1"/>
    <row r="65200" hidden="1"/>
    <row r="65201" hidden="1"/>
    <row r="65202" hidden="1"/>
    <row r="65203" hidden="1"/>
    <row r="65204" hidden="1"/>
    <row r="65205" hidden="1"/>
    <row r="65206" hidden="1"/>
    <row r="65207" hidden="1"/>
    <row r="65208" hidden="1"/>
    <row r="65209" hidden="1"/>
    <row r="65210" hidden="1"/>
    <row r="65211" hidden="1"/>
    <row r="65212" hidden="1"/>
    <row r="65213" hidden="1"/>
    <row r="65214" hidden="1"/>
    <row r="65215" hidden="1"/>
    <row r="65216" hidden="1"/>
    <row r="65217" hidden="1"/>
    <row r="65218" hidden="1"/>
    <row r="65219" hidden="1"/>
    <row r="65220" hidden="1"/>
    <row r="65221" hidden="1"/>
    <row r="65222" hidden="1"/>
    <row r="65223" hidden="1"/>
    <row r="65224" hidden="1"/>
    <row r="65225" hidden="1"/>
    <row r="65226" hidden="1"/>
    <row r="65227" hidden="1"/>
    <row r="65228" hidden="1"/>
    <row r="65229" hidden="1"/>
    <row r="65230" hidden="1"/>
    <row r="65231" hidden="1"/>
    <row r="65232" hidden="1"/>
    <row r="65233" hidden="1"/>
    <row r="65234" hidden="1"/>
    <row r="65235" hidden="1"/>
    <row r="65236" hidden="1"/>
    <row r="65237" hidden="1"/>
    <row r="65238" hidden="1"/>
    <row r="65239" hidden="1"/>
    <row r="65240" hidden="1"/>
    <row r="65241" hidden="1"/>
    <row r="65242" hidden="1"/>
    <row r="65243" hidden="1"/>
    <row r="65244" hidden="1"/>
    <row r="65245" hidden="1"/>
    <row r="65246" hidden="1"/>
    <row r="65247" hidden="1"/>
    <row r="65248" hidden="1"/>
    <row r="65249" hidden="1"/>
    <row r="65250" hidden="1"/>
    <row r="65251" hidden="1"/>
    <row r="65252" hidden="1"/>
    <row r="65253" hidden="1"/>
    <row r="65254" hidden="1"/>
    <row r="65255" hidden="1"/>
    <row r="65256" hidden="1"/>
    <row r="65257" hidden="1"/>
    <row r="65258" hidden="1"/>
    <row r="65259" hidden="1"/>
    <row r="65260" hidden="1"/>
    <row r="65261" hidden="1"/>
    <row r="65262" hidden="1"/>
    <row r="65263" hidden="1"/>
    <row r="65264" hidden="1"/>
    <row r="65265" hidden="1"/>
    <row r="65266" hidden="1"/>
    <row r="65267" hidden="1"/>
    <row r="65268" hidden="1"/>
    <row r="65269" hidden="1"/>
    <row r="65270" hidden="1"/>
    <row r="65271" hidden="1"/>
    <row r="65272" hidden="1"/>
    <row r="65273" hidden="1"/>
    <row r="65274" hidden="1"/>
    <row r="65275" hidden="1"/>
    <row r="65276" hidden="1"/>
    <row r="65277" hidden="1"/>
    <row r="65278" hidden="1"/>
    <row r="65279" hidden="1"/>
    <row r="65280" hidden="1"/>
    <row r="65281" hidden="1"/>
    <row r="65282" hidden="1"/>
    <row r="65283" hidden="1"/>
    <row r="65284" hidden="1"/>
    <row r="65285" hidden="1"/>
    <row r="65286" hidden="1"/>
    <row r="65287" hidden="1"/>
    <row r="65288" hidden="1"/>
    <row r="65289" hidden="1"/>
    <row r="65290" hidden="1"/>
    <row r="65291" hidden="1"/>
    <row r="65292" hidden="1"/>
    <row r="65293" hidden="1"/>
    <row r="65294" hidden="1"/>
    <row r="65295" hidden="1"/>
    <row r="65296" hidden="1"/>
    <row r="65297" hidden="1"/>
    <row r="65298" hidden="1"/>
    <row r="65299" hidden="1"/>
    <row r="65300" hidden="1"/>
    <row r="65301" hidden="1"/>
    <row r="65302" hidden="1"/>
    <row r="65303" hidden="1"/>
    <row r="65304" hidden="1"/>
    <row r="65305" hidden="1"/>
    <row r="65306" hidden="1"/>
    <row r="65307" hidden="1"/>
    <row r="65308" hidden="1"/>
    <row r="65309" hidden="1"/>
    <row r="65310" hidden="1"/>
    <row r="65311" hidden="1"/>
    <row r="65312" hidden="1"/>
    <row r="65313" hidden="1"/>
    <row r="65314" hidden="1"/>
    <row r="65315" hidden="1"/>
    <row r="65316" hidden="1"/>
    <row r="65317" hidden="1"/>
    <row r="65318" hidden="1"/>
    <row r="65319" hidden="1"/>
    <row r="65320" hidden="1"/>
    <row r="65321" hidden="1"/>
    <row r="65322" hidden="1"/>
    <row r="65323" hidden="1"/>
    <row r="65324" hidden="1"/>
    <row r="65325" hidden="1"/>
    <row r="65326" hidden="1"/>
    <row r="65327" hidden="1"/>
    <row r="65328" hidden="1"/>
    <row r="65329" hidden="1"/>
    <row r="65330" hidden="1"/>
    <row r="65331" hidden="1"/>
    <row r="65332" hidden="1"/>
    <row r="65333" hidden="1"/>
    <row r="65334" hidden="1"/>
    <row r="65335" hidden="1"/>
    <row r="65336" hidden="1"/>
    <row r="65337" hidden="1"/>
    <row r="65338" hidden="1"/>
    <row r="65339" hidden="1"/>
    <row r="65340" hidden="1"/>
    <row r="65341" hidden="1"/>
    <row r="65342" hidden="1"/>
    <row r="65343" hidden="1"/>
    <row r="65344" hidden="1"/>
    <row r="65345" hidden="1"/>
    <row r="65346" hidden="1"/>
    <row r="65347" hidden="1"/>
    <row r="65348" hidden="1"/>
    <row r="65349" hidden="1"/>
    <row r="65350" hidden="1"/>
    <row r="65351" hidden="1"/>
    <row r="65352" hidden="1"/>
    <row r="65353" hidden="1"/>
    <row r="65354" hidden="1"/>
    <row r="65355" hidden="1"/>
    <row r="65356" hidden="1"/>
    <row r="65357" hidden="1"/>
    <row r="65358" hidden="1"/>
    <row r="65359" hidden="1"/>
    <row r="65360" hidden="1"/>
    <row r="65361" hidden="1"/>
    <row r="65362" hidden="1"/>
    <row r="65363" hidden="1"/>
    <row r="65364" hidden="1"/>
    <row r="65365" hidden="1"/>
    <row r="65366" hidden="1"/>
    <row r="65367" hidden="1"/>
    <row r="65368" hidden="1"/>
    <row r="65369" hidden="1"/>
    <row r="65370" hidden="1"/>
    <row r="65371" hidden="1"/>
    <row r="65372" hidden="1"/>
    <row r="65373" hidden="1"/>
    <row r="65374" hidden="1"/>
    <row r="65375" hidden="1"/>
    <row r="65376" hidden="1"/>
    <row r="65377" hidden="1"/>
    <row r="65378" hidden="1"/>
    <row r="65379" hidden="1"/>
    <row r="65380" hidden="1"/>
    <row r="65381" hidden="1"/>
    <row r="65382" hidden="1"/>
    <row r="65383" hidden="1"/>
    <row r="65384" hidden="1"/>
    <row r="65385" hidden="1"/>
    <row r="65386" hidden="1"/>
    <row r="65387" hidden="1"/>
    <row r="65388" hidden="1"/>
    <row r="65389" hidden="1"/>
    <row r="65390" hidden="1"/>
    <row r="65391" hidden="1"/>
    <row r="65392" hidden="1"/>
    <row r="65393" hidden="1"/>
    <row r="65394" hidden="1"/>
    <row r="65395" hidden="1"/>
    <row r="65396" hidden="1"/>
    <row r="65397" hidden="1"/>
    <row r="65398" hidden="1"/>
    <row r="65399" hidden="1"/>
    <row r="65400" hidden="1"/>
    <row r="65401" hidden="1"/>
    <row r="65402" hidden="1"/>
    <row r="65403" hidden="1"/>
    <row r="65404" hidden="1"/>
    <row r="65405" hidden="1"/>
    <row r="65406" hidden="1"/>
    <row r="65407" hidden="1"/>
    <row r="65408" hidden="1"/>
    <row r="65409" hidden="1"/>
    <row r="65410" hidden="1"/>
    <row r="65411" hidden="1"/>
    <row r="65412" hidden="1"/>
    <row r="65413" hidden="1"/>
    <row r="65414" hidden="1"/>
    <row r="65415" hidden="1"/>
    <row r="65416" hidden="1"/>
    <row r="65417" hidden="1"/>
    <row r="65418" hidden="1"/>
    <row r="65419" hidden="1"/>
    <row r="65420" hidden="1"/>
    <row r="65421" hidden="1"/>
    <row r="65422" hidden="1"/>
    <row r="65423" hidden="1"/>
    <row r="65424" hidden="1"/>
    <row r="65425" hidden="1"/>
    <row r="65426" hidden="1"/>
    <row r="65427" hidden="1"/>
    <row r="65428" hidden="1"/>
    <row r="65429" hidden="1"/>
    <row r="65430" hidden="1"/>
    <row r="65431" hidden="1"/>
    <row r="65432" hidden="1"/>
    <row r="65433" hidden="1"/>
    <row r="65434" hidden="1"/>
    <row r="65435" hidden="1"/>
    <row r="65436" hidden="1"/>
    <row r="65437" hidden="1"/>
    <row r="65438" hidden="1"/>
    <row r="65439" hidden="1"/>
    <row r="65440" hidden="1"/>
    <row r="65441" hidden="1"/>
    <row r="65442" hidden="1"/>
    <row r="65443" hidden="1"/>
    <row r="65444" hidden="1"/>
    <row r="65445" hidden="1"/>
    <row r="65446" hidden="1"/>
    <row r="65447" hidden="1"/>
    <row r="65448" hidden="1"/>
    <row r="65449" hidden="1"/>
    <row r="65450" hidden="1"/>
    <row r="65451" hidden="1"/>
    <row r="65452" hidden="1"/>
    <row r="65453" hidden="1"/>
    <row r="65454" hidden="1"/>
    <row r="65455" hidden="1"/>
    <row r="65456" hidden="1"/>
    <row r="65457" hidden="1"/>
    <row r="65458" hidden="1"/>
    <row r="65459" hidden="1"/>
    <row r="65460" hidden="1"/>
    <row r="65461" hidden="1"/>
    <row r="65462" hidden="1"/>
    <row r="65463" hidden="1"/>
    <row r="65464" hidden="1"/>
    <row r="65465" hidden="1"/>
    <row r="65466" hidden="1"/>
    <row r="65467" hidden="1"/>
    <row r="65468" hidden="1"/>
    <row r="65469" hidden="1"/>
    <row r="65470" hidden="1"/>
    <row r="65471" hidden="1"/>
    <row r="65472" hidden="1"/>
    <row r="65473" hidden="1"/>
    <row r="65474" hidden="1"/>
    <row r="65475" hidden="1"/>
    <row r="65476" hidden="1"/>
    <row r="65477" hidden="1"/>
    <row r="65478" hidden="1"/>
    <row r="65479" hidden="1"/>
    <row r="65480" hidden="1"/>
    <row r="65481" hidden="1"/>
    <row r="65482" hidden="1"/>
    <row r="65483" hidden="1"/>
    <row r="65484" hidden="1"/>
    <row r="65485" hidden="1"/>
    <row r="65486" hidden="1"/>
    <row r="65487" hidden="1"/>
    <row r="65488" hidden="1"/>
    <row r="65489" hidden="1"/>
    <row r="65490" hidden="1"/>
    <row r="65491" hidden="1"/>
    <row r="65492" hidden="1"/>
    <row r="65493" hidden="1"/>
    <row r="65494" hidden="1"/>
    <row r="65495" hidden="1"/>
    <row r="65496" hidden="1"/>
    <row r="65497" hidden="1"/>
    <row r="65498" hidden="1"/>
    <row r="65499" hidden="1"/>
    <row r="65500" hidden="1"/>
    <row r="65501" hidden="1"/>
    <row r="65502" hidden="1"/>
    <row r="65503" hidden="1"/>
    <row r="65504" hidden="1"/>
    <row r="65505" hidden="1"/>
    <row r="65506" hidden="1"/>
    <row r="65507" hidden="1"/>
    <row r="65508" hidden="1"/>
    <row r="65509" hidden="1"/>
    <row r="65510" hidden="1"/>
    <row r="65511" hidden="1"/>
    <row r="65512" hidden="1"/>
    <row r="65513" hidden="1"/>
    <row r="65514" hidden="1"/>
    <row r="65515" hidden="1"/>
    <row r="65516" hidden="1"/>
    <row r="65517" hidden="1"/>
    <row r="65518" hidden="1"/>
    <row r="65519" hidden="1"/>
    <row r="65520" hidden="1"/>
    <row r="65521" hidden="1"/>
    <row r="65522" hidden="1"/>
    <row r="65523" hidden="1"/>
    <row r="65524" hidden="1"/>
    <row r="65525" hidden="1"/>
    <row r="65526" hidden="1"/>
    <row r="65527" hidden="1"/>
    <row r="65528" hidden="1"/>
    <row r="65529" hidden="1"/>
    <row r="65530" hidden="1"/>
    <row r="65531" hidden="1"/>
    <row r="65532" hidden="1"/>
    <row r="65533" hidden="1"/>
    <row r="65534" hidden="1"/>
    <row r="65535" hidden="1"/>
    <row r="65536" hidden="1"/>
  </sheetData>
  <sheetProtection password="A757" sheet="1" objects="1" scenarios="1" selectLockedCells="1" autoFilter="0"/>
  <autoFilter ref="B6:L684" xr:uid="{00000000-0009-0000-0000-000005000000}">
    <filterColumn colId="3" showButton="0"/>
    <filterColumn colId="4" showButton="0"/>
  </autoFilter>
  <customSheetViews>
    <customSheetView guid="{7DA07996-06D1-47BC-BC6A-CCE2EA0F4462}" showGridLines="0" fitToPage="1" showAutoFilter="1">
      <pane xSplit="1" ySplit="6" topLeftCell="B7" activePane="bottomRight" state="frozen"/>
      <selection pane="bottomRight" activeCell="F8" sqref="F8"/>
      <pageMargins left="0.75" right="0.75" top="1" bottom="1" header="0.5" footer="0.5"/>
      <pageSetup paperSize="9" scale="32" fitToHeight="0" orientation="landscape" r:id="rId1"/>
      <headerFooter alignWithMargins="0"/>
      <autoFilter ref="B1:L1" xr:uid="{00000000-0000-0000-0000-000000000000}"/>
    </customSheetView>
  </customSheetViews>
  <mergeCells count="1">
    <mergeCell ref="E6:G6"/>
  </mergeCells>
  <phoneticPr fontId="2" type="noConversion"/>
  <conditionalFormatting sqref="M7:P7">
    <cfRule type="cellIs" dxfId="3" priority="3" stopIfTrue="1" operator="equal">
      <formula>"OK"</formula>
    </cfRule>
  </conditionalFormatting>
  <conditionalFormatting sqref="G7">
    <cfRule type="cellIs" dxfId="2" priority="4" stopIfTrue="1" operator="equal">
      <formula>$AF$1</formula>
    </cfRule>
  </conditionalFormatting>
  <conditionalFormatting sqref="M10:P10 M13:P13 M16:P16 M19:P19 M22:P22 M25:P25 M28:P28 M31:P31 M34:P34 M37:P37 M40:P40 M43:P43 M46:P46 M49:P49 M52:P52 M55:P55 M58:P58 M61:P61 M64:P64 M67:P67 M70:P70 M73:P73 M76:P76 M79:P79 M82:P82 M85:P85 M88:P88 M91:P91 M94:P94 M97:P97 M100:P100 M103:P103 M106:P106 M109:P109 M112:P112 M115:P115 M118:P118 M121:P121 M124:P124 M127:P127 M130:P130 M133:P133 M136:P136 M139:P139 M142:P142 M145:P145 M148:P148 M151:P151 M154:P154 M157:P157 M160:P160 M163:P163 M166:P166 M169:P169 M172:P172 M175:P175 M178:P178 M181:P181 M184:P184 M187:P187 M190:P190 M193:P193 M196:P196 M199:P199 M202:P202 M205:P205 M208:P208 M211:P211 M214:P214 M217:P217 M220:P220 M223:P223 M226:P226 M229:P229 M232:P232 M235:P235 M238:P238 M241:P241 M244:P244 M247:P247 M250:P250 M253:P253 M256:P256 M259:P259 M262:P262 M265:P265 M268:P268 M271:P271 M274:P274 M277:P277 M280:P280 M283:P283 M286:P286 M289:P289 M292:P292 M295:P295 M298:P298 M301:P301 M304:P304 M307:P307 M310:P310 M313:P313 M316:P316 M319:P319 M322:P322 M325:P325 M328:P328 M331:P331 M334:P334 M337:P337 M340:P340 M343:P343 M346:P346 M349:P349 M352:P352 M355:P355 M358:P358 M361:P361 M364:P364 M367:P367 M370:P370 M373:P373 M376:P376 M379:P379 M382:P382 M385:P385 M388:P388 M391:P391 M394:P394 M397:P397 M400:P400 M403:P403 M406:P406 M409:P409 M412:P412 M415:P415 M418:P418 M421:P421 M424:P424 M427:P427 M430:P430 M433:P433 M436:P436 M439:P439 M442:P442 M445:P445 M448:P448 M451:P451 M454:P454 M457:P457 M460:P460 M463:P463 M466:P466 M469:P469 M472:P472 M475:P475 M478:P478 M481:P481 M484:P484 M487:P487 M490:P490 M493:P493 M496:P496 M499:P499 M502:P502 M505:P505 M508:P508 M511:P511 M514:P514 M517:P517 M520:P520 M523:P523 M526:P526 M529:P529 M532:P532 M535:P535 M538:P538 M541:P541 M544:P544 M547:P547 M550:P550 M553:P553 M556:P556 M559:P559 M562:P562 M565:P565 M568:P568 M571:P571 M574:P574 M577:P577 M580:P580 M583:P583 M586:P586 M589:P589 M592:P592 M595:P595 M598:P598 M601:P601 M604:P604 M607:P607 M610:P610 M613:P613 M616:P616 M619:P619 M622:P622 M625:P625 M628:P628 M631:P631 M634:P634 M637:P637 M640:P640 M643:P643 M646:P646 M649:P649 M652:P652 M655:P655 M658:P658 M661:P661 M664:P664 M667:P667 M670:P670 M673:P673 M676:P676 M679:P679 M682:P682">
    <cfRule type="cellIs" dxfId="1" priority="1" stopIfTrue="1" operator="equal">
      <formula>"OK"</formula>
    </cfRule>
  </conditionalFormatting>
  <conditionalFormatting sqref="G10 G13 G16 G19 G22 G25 G28 G31 G34 G37 G40 G43 G46 G49 G52 G55 G58 G61 G64 G67 G70 G73 G76 G79 G82 G85 G88 G91 G94 G97 G100 G103 G106 G109 G112 G115 G118 G121 G124 G127 G130 G133 G136 G139 G142 G145 G148 G151 G154 G157 G160 G163 G166 G169 G172 G175 G178 G181 G184 G187 G190 G193 G196 G199 G202 G205 G208 G211 G214 G217 G220 G223 G226 G229 G232 G235 G238 G241 G244 G247 G250 G253 G256 G259 G262 G265 G268 G271 G274 G277 G280 G283 G286 G289 G292 G295 G298 G301 G304 G307 G310 G313 G316 G319 G322 G325 G328 G331 G334 G337 G340 G343 G346 G349 G352 G355 G358 G361 G364 G367 G370 G373 G376 G379 G382 G385 G388 G391 G394 G397 G400 G403 G406 G409 G412 G415 G418 G421 G424 G427 G430 G433 G436 G439 G442 G445 G448 G451 G454 G457 G460 G463 G466 G469 G472 G475 G478 G481 G484 G487 G490 G493 G496 G499 G502 G505 G508 G511 G514 G517 G520 G523 G526 G529 G532 G535 G538 G541 G544 G547 G550 G553 G556 G559 G562 G565 G568 G571 G574 G577 G580 G583 G586 G589 G592 G595 G598 G601 G604 G607 G610 G613 G616 G619 G622 G625 G628 G631 G634 G637 G640 G643 G646 G649 G652 G655 G658 G661 G664 G667 G670 G673 G676 G679 G682">
    <cfRule type="cellIs" dxfId="0" priority="2" stopIfTrue="1" operator="equal">
      <formula>$AF$1</formula>
    </cfRule>
  </conditionalFormatting>
  <dataValidations count="227">
    <dataValidation operator="lessThanOrEqual" allowBlank="1" showInputMessage="1" showErrorMessage="1" errorTitle="Invalid entry" error="Input cannot exceed 255 characters" sqref="G8:G9 G11:G12 G14:G15 G17:G18 G20:G21 G23:G24 G26:G27 G29:G30 G32:G33 G35:G36 G38:G39 G41:G42 G44:G45 G47:G48 G50:G51 G53:G54 G56:G57 G59:G60 G62:G63 G65:G66 G68:G69 G71:G72 G74:G75 G77:G78 G80:G81 G83:G84 G86:G87 G89:G90 G92:G93 G95:G96 G98:G99 G101:G102 G104:G105 G107:G108 G110:G111 G113:G114 G116:G117 G119:G120 G122:G123 G125:G126 G128:G129 G131:G132 G134:G135 G137:G138 G140:G141 G143:G144 G146:G147 G149:G150 G152:G153 G155:G156 G158:G159 G161:G162 G164:G165 G167:G168 G170:G171 G173:G174 G176:G177 G179:G180 G182:G183 G185:G186 G188:G189 G191:G192 G194:G195 G197:G198 G200:G201 G203:G204 G206:G207 G209:G210 G212:G213 G215:G216 G218:G219 G221:G222 G224:G225 G227:G228 G230:G231 G233:G234 G236:G237 G239:G240 G242:G243 G245:G246 G248:G249 G251:G252 G254:G255 G257:G258 G260:G261 G263:G264 G266:G267 G269:G270 G272:G273 G275:G276 G278:G279 G281:G282 G284:G285 G287:G288 G290:G291 G293:G294 G296:G297 G299:G300 G302:G303 G305:G306 G308:G309 G311:G312 G314:G315 G317:G318 G320:G321 G323:G324 G326:G327 G329:G330 G332:G333 G335:G336 G338:G339 G341:G342 G344:G345 G347:G348 G350:G351 G353:G354 G356:G357 G359:G360 G362:G363 G365:G366 G368:G369 G371:G372 G374:G375 G377:G378 G380:G381 G383:G384 G386:G387 G389:G390 G392:G393 G395:G396 G398:G399 G401:G402 G404:G405 G407:G408 G410:G411 G413:G414 G416:G417 G419:G420 G422:G423 G425:G426 G428:G429 G431:G432 G434:G435 G437:G438 G440:G441 G443:G444 G446:G447 G449:G450 G452:G453 G455:G456 G458:G459 G461:G462 G464:G465 G467:G468 G470:G471 G473:G474 G476:G477 G479:G480 G482:G483 G485:G486 G488:G489 G491:G492 G494:G495 G497:G498 G500:G501 G503:G504 G506:G507 G509:G510 G512:G513 G515:G516 G518:G519 G521:G522 G524:G525 G527:G528 G530:G531 G533:G534 G536:G537 G539:G540 G542:G543 G545:G546 G548:G549 G551:G552 G554:G555 G557:G558 G560:G561 G563:G564 G566:G567 G569:G570 G572:G573 G575:G576 G578:G579 G581:G582 G584:G585 G587:G588 G590:G591 G593:G594 G596:G597 G599:G600 G602:G603 G605:G606 G608:G609 G611:G612 G614:G615 G617:G618 G620:G621 G623:G624 G626:G627 G629:G630 G632:G633 G635:G636 G638:G639 G641:G642 G644:G645 G647:G648 G650:G651 G653:G654 G656:G657 G659:G660 G662:G663 G665:G666 G668:G669 G671:G672 G674:G675 G677:G678 G680:G681 G683:G684" xr:uid="{00000000-0002-0000-0500-000000000000}"/>
    <dataValidation type="list" allowBlank="1" showInputMessage="1" showErrorMessage="1" sqref="F8 F9" xr:uid="{00000000-0002-0000-0500-000001000000}">
      <formula1>$AI$2:$AI$3</formula1>
    </dataValidation>
    <dataValidation type="list" allowBlank="1" showInputMessage="1" showErrorMessage="1" sqref="F11 F12" xr:uid="{00000000-0002-0000-0500-000002000000}">
      <formula1>$AI$4:$AI$5</formula1>
    </dataValidation>
    <dataValidation type="list" allowBlank="1" showInputMessage="1" showErrorMessage="1" sqref="F14 F15" xr:uid="{00000000-0002-0000-0500-000003000000}">
      <formula1>$AI$6:$AI$8</formula1>
    </dataValidation>
    <dataValidation type="list" allowBlank="1" showInputMessage="1" showErrorMessage="1" sqref="F17 F18" xr:uid="{00000000-0002-0000-0500-000004000000}">
      <formula1>$AI$9:$AI$11</formula1>
    </dataValidation>
    <dataValidation type="list" allowBlank="1" showInputMessage="1" showErrorMessage="1" sqref="F20 F21" xr:uid="{00000000-0002-0000-0500-000005000000}">
      <formula1>$AI$12:$AI$13</formula1>
    </dataValidation>
    <dataValidation type="list" allowBlank="1" showInputMessage="1" showErrorMessage="1" sqref="F23 F24" xr:uid="{00000000-0002-0000-0500-000006000000}">
      <formula1>$AI$14:$AI$16</formula1>
    </dataValidation>
    <dataValidation type="list" allowBlank="1" showInputMessage="1" showErrorMessage="1" sqref="F26 F27" xr:uid="{00000000-0002-0000-0500-000007000000}">
      <formula1>$AI$17:$AI$19</formula1>
    </dataValidation>
    <dataValidation type="list" allowBlank="1" showInputMessage="1" showErrorMessage="1" sqref="F29 F30" xr:uid="{00000000-0002-0000-0500-000008000000}">
      <formula1>$AI$20:$AI$21</formula1>
    </dataValidation>
    <dataValidation type="list" allowBlank="1" showInputMessage="1" showErrorMessage="1" sqref="F32 F33" xr:uid="{00000000-0002-0000-0500-000009000000}">
      <formula1>$AI$22:$AI$24</formula1>
    </dataValidation>
    <dataValidation type="list" allowBlank="1" showInputMessage="1" showErrorMessage="1" sqref="F35 F36" xr:uid="{00000000-0002-0000-0500-00000A000000}">
      <formula1>$AI$25:$AI$27</formula1>
    </dataValidation>
    <dataValidation type="list" allowBlank="1" showInputMessage="1" showErrorMessage="1" sqref="F38 F39" xr:uid="{00000000-0002-0000-0500-00000B000000}">
      <formula1>$AI$28:$AI$29</formula1>
    </dataValidation>
    <dataValidation type="list" allowBlank="1" showInputMessage="1" showErrorMessage="1" sqref="F41 F42" xr:uid="{00000000-0002-0000-0500-00000C000000}">
      <formula1>$AI$30:$AI$31</formula1>
    </dataValidation>
    <dataValidation type="list" allowBlank="1" showInputMessage="1" showErrorMessage="1" sqref="F44 F45" xr:uid="{00000000-0002-0000-0500-00000D000000}">
      <formula1>$AI$32:$AI$34</formula1>
    </dataValidation>
    <dataValidation type="list" allowBlank="1" showInputMessage="1" showErrorMessage="1" sqref="F47 F48" xr:uid="{00000000-0002-0000-0500-00000E000000}">
      <formula1>$AI$35:$AI$37</formula1>
    </dataValidation>
    <dataValidation type="list" allowBlank="1" showInputMessage="1" showErrorMessage="1" sqref="F50 F51" xr:uid="{00000000-0002-0000-0500-00000F000000}">
      <formula1>$AI$38:$AI$40</formula1>
    </dataValidation>
    <dataValidation type="list" allowBlank="1" showInputMessage="1" showErrorMessage="1" sqref="F53 F54" xr:uid="{00000000-0002-0000-0500-000010000000}">
      <formula1>$AI$41:$AI$42</formula1>
    </dataValidation>
    <dataValidation type="list" allowBlank="1" showInputMessage="1" showErrorMessage="1" sqref="F56 F57" xr:uid="{00000000-0002-0000-0500-000011000000}">
      <formula1>$AI$43:$AI$45</formula1>
    </dataValidation>
    <dataValidation type="list" allowBlank="1" showInputMessage="1" showErrorMessage="1" sqref="F59 F60" xr:uid="{00000000-0002-0000-0500-000012000000}">
      <formula1>$AI$46:$AI$47</formula1>
    </dataValidation>
    <dataValidation type="list" allowBlank="1" showInputMessage="1" showErrorMessage="1" sqref="F62 F63" xr:uid="{00000000-0002-0000-0500-000013000000}">
      <formula1>$AI$48:$AI$50</formula1>
    </dataValidation>
    <dataValidation type="list" allowBlank="1" showInputMessage="1" showErrorMessage="1" sqref="F65 F66" xr:uid="{00000000-0002-0000-0500-000014000000}">
      <formula1>$AI$51:$AI$53</formula1>
    </dataValidation>
    <dataValidation type="list" allowBlank="1" showInputMessage="1" showErrorMessage="1" sqref="F68 F69" xr:uid="{00000000-0002-0000-0500-000015000000}">
      <formula1>$AI$54:$AI$56</formula1>
    </dataValidation>
    <dataValidation type="list" allowBlank="1" showInputMessage="1" showErrorMessage="1" sqref="F71 F72" xr:uid="{00000000-0002-0000-0500-000016000000}">
      <formula1>$AI$57:$AI$59</formula1>
    </dataValidation>
    <dataValidation type="list" allowBlank="1" showInputMessage="1" showErrorMessage="1" sqref="F74 F75" xr:uid="{00000000-0002-0000-0500-000017000000}">
      <formula1>$AI$60:$AI$61</formula1>
    </dataValidation>
    <dataValidation type="list" allowBlank="1" showInputMessage="1" showErrorMessage="1" sqref="F77 F78" xr:uid="{00000000-0002-0000-0500-000018000000}">
      <formula1>$AI$62:$AI$64</formula1>
    </dataValidation>
    <dataValidation type="list" allowBlank="1" showInputMessage="1" showErrorMessage="1" sqref="F80 F81" xr:uid="{00000000-0002-0000-0500-000019000000}">
      <formula1>$AI$65:$AI$67</formula1>
    </dataValidation>
    <dataValidation type="list" allowBlank="1" showInputMessage="1" showErrorMessage="1" sqref="F83 F84" xr:uid="{00000000-0002-0000-0500-00001A000000}">
      <formula1>$AI$68:$AI$70</formula1>
    </dataValidation>
    <dataValidation type="list" allowBlank="1" showInputMessage="1" showErrorMessage="1" sqref="F86 F87" xr:uid="{00000000-0002-0000-0500-00001B000000}">
      <formula1>$AI$71:$AI$73</formula1>
    </dataValidation>
    <dataValidation type="list" allowBlank="1" showInputMessage="1" showErrorMessage="1" sqref="F89 F90" xr:uid="{00000000-0002-0000-0500-00001C000000}">
      <formula1>$AI$74:$AI$76</formula1>
    </dataValidation>
    <dataValidation type="list" allowBlank="1" showInputMessage="1" showErrorMessage="1" sqref="F92 F93" xr:uid="{00000000-0002-0000-0500-00001D000000}">
      <formula1>$AI$77:$AI$79</formula1>
    </dataValidation>
    <dataValidation type="list" allowBlank="1" showInputMessage="1" showErrorMessage="1" sqref="F95 F96" xr:uid="{00000000-0002-0000-0500-00001E000000}">
      <formula1>$AI$80:$AI$82</formula1>
    </dataValidation>
    <dataValidation type="list" allowBlank="1" showInputMessage="1" showErrorMessage="1" sqref="F98 F99" xr:uid="{00000000-0002-0000-0500-00001F000000}">
      <formula1>$AI$83:$AI$85</formula1>
    </dataValidation>
    <dataValidation type="list" allowBlank="1" showInputMessage="1" showErrorMessage="1" sqref="F101 F102" xr:uid="{00000000-0002-0000-0500-000020000000}">
      <formula1>$AI$86:$AI$88</formula1>
    </dataValidation>
    <dataValidation type="list" allowBlank="1" showInputMessage="1" showErrorMessage="1" sqref="F104 F105" xr:uid="{00000000-0002-0000-0500-000021000000}">
      <formula1>$AI$89:$AI$91</formula1>
    </dataValidation>
    <dataValidation type="list" allowBlank="1" showInputMessage="1" showErrorMessage="1" sqref="F107 F108" xr:uid="{00000000-0002-0000-0500-000022000000}">
      <formula1>$AI$92:$AI$94</formula1>
    </dataValidation>
    <dataValidation type="list" allowBlank="1" showInputMessage="1" showErrorMessage="1" sqref="F110 F111" xr:uid="{00000000-0002-0000-0500-000023000000}">
      <formula1>$AI$95:$AI$97</formula1>
    </dataValidation>
    <dataValidation type="list" allowBlank="1" showInputMessage="1" showErrorMessage="1" sqref="F113 F114" xr:uid="{00000000-0002-0000-0500-000024000000}">
      <formula1>$AI$98:$AI$100</formula1>
    </dataValidation>
    <dataValidation type="list" allowBlank="1" showInputMessage="1" showErrorMessage="1" sqref="F116 F117" xr:uid="{00000000-0002-0000-0500-000025000000}">
      <formula1>$AI$101:$AI$103</formula1>
    </dataValidation>
    <dataValidation type="list" allowBlank="1" showInputMessage="1" showErrorMessage="1" sqref="F119 F120" xr:uid="{00000000-0002-0000-0500-000026000000}">
      <formula1>$AI$104:$AI$106</formula1>
    </dataValidation>
    <dataValidation type="list" allowBlank="1" showInputMessage="1" showErrorMessage="1" sqref="F122 F123" xr:uid="{00000000-0002-0000-0500-000027000000}">
      <formula1>$AI$107:$AI$109</formula1>
    </dataValidation>
    <dataValidation type="list" allowBlank="1" showInputMessage="1" showErrorMessage="1" sqref="F125 F126" xr:uid="{00000000-0002-0000-0500-000028000000}">
      <formula1>$AI$110:$AI$112</formula1>
    </dataValidation>
    <dataValidation type="list" allowBlank="1" showInputMessage="1" showErrorMessage="1" sqref="F128 F129" xr:uid="{00000000-0002-0000-0500-000029000000}">
      <formula1>$AI$113:$AI$115</formula1>
    </dataValidation>
    <dataValidation type="list" allowBlank="1" showInputMessage="1" showErrorMessage="1" sqref="F131 F132" xr:uid="{00000000-0002-0000-0500-00002A000000}">
      <formula1>$AI$116:$AI$118</formula1>
    </dataValidation>
    <dataValidation type="list" allowBlank="1" showInputMessage="1" showErrorMessage="1" sqref="F134 F135" xr:uid="{00000000-0002-0000-0500-00002B000000}">
      <formula1>$AI$119:$AI$120</formula1>
    </dataValidation>
    <dataValidation type="list" allowBlank="1" showInputMessage="1" showErrorMessage="1" sqref="F137 F138" xr:uid="{00000000-0002-0000-0500-00002C000000}">
      <formula1>$AI$121:$AI$122</formula1>
    </dataValidation>
    <dataValidation type="list" allowBlank="1" showInputMessage="1" showErrorMessage="1" sqref="F140 F141" xr:uid="{00000000-0002-0000-0500-00002D000000}">
      <formula1>$AI$123:$AI$125</formula1>
    </dataValidation>
    <dataValidation type="list" allowBlank="1" showInputMessage="1" showErrorMessage="1" sqref="F143 F144" xr:uid="{00000000-0002-0000-0500-00002E000000}">
      <formula1>$AI$126:$AI$128</formula1>
    </dataValidation>
    <dataValidation type="list" allowBlank="1" showInputMessage="1" showErrorMessage="1" sqref="F146 F147" xr:uid="{00000000-0002-0000-0500-00002F000000}">
      <formula1>$AI$129:$AI$131</formula1>
    </dataValidation>
    <dataValidation type="list" allowBlank="1" showInputMessage="1" showErrorMessage="1" sqref="F149 F150" xr:uid="{00000000-0002-0000-0500-000030000000}">
      <formula1>$AI$132:$AI$134</formula1>
    </dataValidation>
    <dataValidation type="list" allowBlank="1" showInputMessage="1" showErrorMessage="1" sqref="F152 F153" xr:uid="{00000000-0002-0000-0500-000031000000}">
      <formula1>$AI$135:$AI$137</formula1>
    </dataValidation>
    <dataValidation type="list" allowBlank="1" showInputMessage="1" showErrorMessage="1" sqref="F155 F156" xr:uid="{00000000-0002-0000-0500-000032000000}">
      <formula1>$AI$138:$AI$140</formula1>
    </dataValidation>
    <dataValidation type="list" allowBlank="1" showInputMessage="1" showErrorMessage="1" sqref="F158 F159" xr:uid="{00000000-0002-0000-0500-000033000000}">
      <formula1>$AI$141:$AI$143</formula1>
    </dataValidation>
    <dataValidation type="list" allowBlank="1" showInputMessage="1" showErrorMessage="1" sqref="F161 F162" xr:uid="{00000000-0002-0000-0500-000034000000}">
      <formula1>$AI$144:$AI$145</formula1>
    </dataValidation>
    <dataValidation type="list" allowBlank="1" showInputMessage="1" showErrorMessage="1" sqref="F164 F165" xr:uid="{00000000-0002-0000-0500-000035000000}">
      <formula1>$AI$146:$AI$147</formula1>
    </dataValidation>
    <dataValidation type="list" allowBlank="1" showInputMessage="1" showErrorMessage="1" sqref="F167 F168" xr:uid="{00000000-0002-0000-0500-000036000000}">
      <formula1>$AI$148:$AI$149</formula1>
    </dataValidation>
    <dataValidation type="list" allowBlank="1" showInputMessage="1" showErrorMessage="1" sqref="F170 F171" xr:uid="{00000000-0002-0000-0500-000037000000}">
      <formula1>$AI$150:$AI$151</formula1>
    </dataValidation>
    <dataValidation type="list" allowBlank="1" showInputMessage="1" showErrorMessage="1" sqref="F173 F174" xr:uid="{00000000-0002-0000-0500-000038000000}">
      <formula1>$AI$152:$AI$154</formula1>
    </dataValidation>
    <dataValidation type="list" allowBlank="1" showInputMessage="1" showErrorMessage="1" sqref="F176 F177" xr:uid="{00000000-0002-0000-0500-000039000000}">
      <formula1>$AI$155:$AI$157</formula1>
    </dataValidation>
    <dataValidation type="list" allowBlank="1" showInputMessage="1" showErrorMessage="1" sqref="F179 F180" xr:uid="{00000000-0002-0000-0500-00003A000000}">
      <formula1>$AI$158:$AI$160</formula1>
    </dataValidation>
    <dataValidation type="list" allowBlank="1" showInputMessage="1" showErrorMessage="1" sqref="F182 F183" xr:uid="{00000000-0002-0000-0500-00003B000000}">
      <formula1>$AI$161:$AI$162</formula1>
    </dataValidation>
    <dataValidation type="list" allowBlank="1" showInputMessage="1" showErrorMessage="1" sqref="F185 F186" xr:uid="{00000000-0002-0000-0500-00003C000000}">
      <formula1>$AI$163:$AI$165</formula1>
    </dataValidation>
    <dataValidation type="list" allowBlank="1" showInputMessage="1" showErrorMessage="1" sqref="F188 F189" xr:uid="{00000000-0002-0000-0500-00003D000000}">
      <formula1>$AI$166:$AI$167</formula1>
    </dataValidation>
    <dataValidation type="list" allowBlank="1" showInputMessage="1" showErrorMessage="1" sqref="F191 F192" xr:uid="{00000000-0002-0000-0500-00003E000000}">
      <formula1>$AI$168:$AI$170</formula1>
    </dataValidation>
    <dataValidation type="list" allowBlank="1" showInputMessage="1" showErrorMessage="1" sqref="F194 F195" xr:uid="{00000000-0002-0000-0500-00003F000000}">
      <formula1>$AI$171:$AI$173</formula1>
    </dataValidation>
    <dataValidation type="list" allowBlank="1" showInputMessage="1" showErrorMessage="1" sqref="F197 F198" xr:uid="{00000000-0002-0000-0500-000040000000}">
      <formula1>$AI$174:$AI$176</formula1>
    </dataValidation>
    <dataValidation type="list" allowBlank="1" showInputMessage="1" showErrorMessage="1" sqref="F200 F201" xr:uid="{00000000-0002-0000-0500-000041000000}">
      <formula1>$AI$177:$AI$179</formula1>
    </dataValidation>
    <dataValidation type="list" allowBlank="1" showInputMessage="1" showErrorMessage="1" sqref="F203 F204" xr:uid="{00000000-0002-0000-0500-000042000000}">
      <formula1>$AI$180:$AI$182</formula1>
    </dataValidation>
    <dataValidation type="list" allowBlank="1" showInputMessage="1" showErrorMessage="1" sqref="F206 F207" xr:uid="{00000000-0002-0000-0500-000043000000}">
      <formula1>$AI$183:$AI$185</formula1>
    </dataValidation>
    <dataValidation type="list" allowBlank="1" showInputMessage="1" showErrorMessage="1" sqref="F209 F210" xr:uid="{00000000-0002-0000-0500-000044000000}">
      <formula1>$AI$186:$AI$188</formula1>
    </dataValidation>
    <dataValidation type="list" allowBlank="1" showInputMessage="1" showErrorMessage="1" sqref="F212 F213" xr:uid="{00000000-0002-0000-0500-000045000000}">
      <formula1>$AI$189:$AI$191</formula1>
    </dataValidation>
    <dataValidation type="list" allowBlank="1" showInputMessage="1" showErrorMessage="1" sqref="F215 F216" xr:uid="{00000000-0002-0000-0500-000046000000}">
      <formula1>$AI$192:$AI$193</formula1>
    </dataValidation>
    <dataValidation type="list" allowBlank="1" showInputMessage="1" showErrorMessage="1" sqref="F218 F219" xr:uid="{00000000-0002-0000-0500-000047000000}">
      <formula1>$AI$194:$AI$196</formula1>
    </dataValidation>
    <dataValidation type="list" allowBlank="1" showInputMessage="1" showErrorMessage="1" sqref="F221 F222" xr:uid="{00000000-0002-0000-0500-000048000000}">
      <formula1>$AI$197:$AI$199</formula1>
    </dataValidation>
    <dataValidation type="list" allowBlank="1" showInputMessage="1" showErrorMessage="1" sqref="F224 F225" xr:uid="{00000000-0002-0000-0500-000049000000}">
      <formula1>$AI$200:$AI$202</formula1>
    </dataValidation>
    <dataValidation type="list" allowBlank="1" showInputMessage="1" showErrorMessage="1" sqref="F227 F228" xr:uid="{00000000-0002-0000-0500-00004A000000}">
      <formula1>$AI$203:$AI$205</formula1>
    </dataValidation>
    <dataValidation type="list" allowBlank="1" showInputMessage="1" showErrorMessage="1" sqref="F230 F231" xr:uid="{00000000-0002-0000-0500-00004B000000}">
      <formula1>$AI$206:$AI$208</formula1>
    </dataValidation>
    <dataValidation type="list" allowBlank="1" showInputMessage="1" showErrorMessage="1" sqref="F233 F234" xr:uid="{00000000-0002-0000-0500-00004C000000}">
      <formula1>$AI$209:$AI$211</formula1>
    </dataValidation>
    <dataValidation type="list" allowBlank="1" showInputMessage="1" showErrorMessage="1" sqref="F236 F237" xr:uid="{00000000-0002-0000-0500-00004D000000}">
      <formula1>$AI$212:$AI$214</formula1>
    </dataValidation>
    <dataValidation type="list" allowBlank="1" showInputMessage="1" showErrorMessage="1" sqref="F239 F240" xr:uid="{00000000-0002-0000-0500-00004E000000}">
      <formula1>$AI$215:$AI$216</formula1>
    </dataValidation>
    <dataValidation type="list" allowBlank="1" showInputMessage="1" showErrorMessage="1" sqref="F242 F243" xr:uid="{00000000-0002-0000-0500-00004F000000}">
      <formula1>$AI$217:$AI$218</formula1>
    </dataValidation>
    <dataValidation type="list" allowBlank="1" showInputMessage="1" showErrorMessage="1" sqref="F245 F246" xr:uid="{00000000-0002-0000-0500-000050000000}">
      <formula1>$AI$219:$AI$220</formula1>
    </dataValidation>
    <dataValidation type="list" allowBlank="1" showInputMessage="1" showErrorMessage="1" sqref="F248 F249" xr:uid="{00000000-0002-0000-0500-000051000000}">
      <formula1>$AI$221:$AI$222</formula1>
    </dataValidation>
    <dataValidation type="list" allowBlank="1" showInputMessage="1" showErrorMessage="1" sqref="F251 F252" xr:uid="{00000000-0002-0000-0500-000052000000}">
      <formula1>$AI$223:$AI$224</formula1>
    </dataValidation>
    <dataValidation type="list" allowBlank="1" showInputMessage="1" showErrorMessage="1" sqref="F254 F255" xr:uid="{00000000-0002-0000-0500-000053000000}">
      <formula1>$AI$225:$AI$226</formula1>
    </dataValidation>
    <dataValidation type="list" allowBlank="1" showInputMessage="1" showErrorMessage="1" sqref="F257 F258" xr:uid="{00000000-0002-0000-0500-000054000000}">
      <formula1>$AI$227:$AI$229</formula1>
    </dataValidation>
    <dataValidation type="list" allowBlank="1" showInputMessage="1" showErrorMessage="1" sqref="F260 F261" xr:uid="{00000000-0002-0000-0500-000055000000}">
      <formula1>$AI$230:$AI$232</formula1>
    </dataValidation>
    <dataValidation type="list" allowBlank="1" showInputMessage="1" showErrorMessage="1" sqref="F263 F264" xr:uid="{00000000-0002-0000-0500-000056000000}">
      <formula1>$AI$233:$AI$235</formula1>
    </dataValidation>
    <dataValidation type="list" allowBlank="1" showInputMessage="1" showErrorMessage="1" sqref="F266 F267" xr:uid="{00000000-0002-0000-0500-000057000000}">
      <formula1>$AI$236:$AI$238</formula1>
    </dataValidation>
    <dataValidation type="list" allowBlank="1" showInputMessage="1" showErrorMessage="1" sqref="F269 F270" xr:uid="{00000000-0002-0000-0500-000058000000}">
      <formula1>$AI$239:$AI$241</formula1>
    </dataValidation>
    <dataValidation type="list" allowBlank="1" showInputMessage="1" showErrorMessage="1" sqref="F272 F273" xr:uid="{00000000-0002-0000-0500-000059000000}">
      <formula1>$AI$242:$AI$244</formula1>
    </dataValidation>
    <dataValidation type="list" allowBlank="1" showInputMessage="1" showErrorMessage="1" sqref="F275 F276" xr:uid="{00000000-0002-0000-0500-00005A000000}">
      <formula1>$AI$245:$AI$247</formula1>
    </dataValidation>
    <dataValidation type="list" allowBlank="1" showInputMessage="1" showErrorMessage="1" sqref="F278 F279" xr:uid="{00000000-0002-0000-0500-00005B000000}">
      <formula1>$AI$248:$AI$249</formula1>
    </dataValidation>
    <dataValidation type="list" allowBlank="1" showInputMessage="1" showErrorMessage="1" sqref="F281 F282" xr:uid="{00000000-0002-0000-0500-00005C000000}">
      <formula1>$AI$250:$AI$252</formula1>
    </dataValidation>
    <dataValidation type="list" allowBlank="1" showInputMessage="1" showErrorMessage="1" sqref="F284 F285" xr:uid="{00000000-0002-0000-0500-00005D000000}">
      <formula1>$AI$253:$AI$255</formula1>
    </dataValidation>
    <dataValidation type="list" allowBlank="1" showInputMessage="1" showErrorMessage="1" sqref="F287 F288" xr:uid="{00000000-0002-0000-0500-00005E000000}">
      <formula1>$AI$256:$AI$258</formula1>
    </dataValidation>
    <dataValidation type="list" allowBlank="1" showInputMessage="1" showErrorMessage="1" sqref="F290 F291" xr:uid="{00000000-0002-0000-0500-00005F000000}">
      <formula1>$AI$259:$AI$261</formula1>
    </dataValidation>
    <dataValidation type="list" allowBlank="1" showInputMessage="1" showErrorMessage="1" sqref="F293 F294" xr:uid="{00000000-0002-0000-0500-000060000000}">
      <formula1>$AI$262:$AI$264</formula1>
    </dataValidation>
    <dataValidation type="list" allowBlank="1" showInputMessage="1" showErrorMessage="1" sqref="F296 F297" xr:uid="{00000000-0002-0000-0500-000061000000}">
      <formula1>$AI$265:$AI$266</formula1>
    </dataValidation>
    <dataValidation type="list" allowBlank="1" showInputMessage="1" showErrorMessage="1" sqref="F299 F300" xr:uid="{00000000-0002-0000-0500-000062000000}">
      <formula1>$AI$267:$AI$269</formula1>
    </dataValidation>
    <dataValidation type="list" allowBlank="1" showInputMessage="1" showErrorMessage="1" sqref="F302 F303" xr:uid="{00000000-0002-0000-0500-000063000000}">
      <formula1>$AI$270:$AI$272</formula1>
    </dataValidation>
    <dataValidation type="list" allowBlank="1" showInputMessage="1" showErrorMessage="1" sqref="F305 F306" xr:uid="{00000000-0002-0000-0500-000064000000}">
      <formula1>$AI$273:$AI$275</formula1>
    </dataValidation>
    <dataValidation type="list" allowBlank="1" showInputMessage="1" showErrorMessage="1" sqref="F308 F309" xr:uid="{00000000-0002-0000-0500-000065000000}">
      <formula1>$AI$276:$AI$278</formula1>
    </dataValidation>
    <dataValidation type="list" allowBlank="1" showInputMessage="1" showErrorMessage="1" sqref="F311 F312" xr:uid="{00000000-0002-0000-0500-000066000000}">
      <formula1>$AI$279:$AI$281</formula1>
    </dataValidation>
    <dataValidation type="list" allowBlank="1" showInputMessage="1" showErrorMessage="1" sqref="F314 F315" xr:uid="{00000000-0002-0000-0500-000067000000}">
      <formula1>$AI$282:$AI$284</formula1>
    </dataValidation>
    <dataValidation type="list" allowBlank="1" showInputMessage="1" showErrorMessage="1" sqref="F317 F318" xr:uid="{00000000-0002-0000-0500-000068000000}">
      <formula1>$AI$285:$AI$287</formula1>
    </dataValidation>
    <dataValidation type="list" allowBlank="1" showInputMessage="1" showErrorMessage="1" sqref="F320 F321" xr:uid="{00000000-0002-0000-0500-000069000000}">
      <formula1>$AI$288:$AI$290</formula1>
    </dataValidation>
    <dataValidation type="list" allowBlank="1" showInputMessage="1" showErrorMessage="1" sqref="F323 F324" xr:uid="{00000000-0002-0000-0500-00006A000000}">
      <formula1>$AI$291:$AI$293</formula1>
    </dataValidation>
    <dataValidation type="list" allowBlank="1" showInputMessage="1" showErrorMessage="1" sqref="F326 F327" xr:uid="{00000000-0002-0000-0500-00006B000000}">
      <formula1>$AI$294:$AI$296</formula1>
    </dataValidation>
    <dataValidation type="list" allowBlank="1" showInputMessage="1" showErrorMessage="1" sqref="F329 F330" xr:uid="{00000000-0002-0000-0500-00006C000000}">
      <formula1>$AI$297:$AI$299</formula1>
    </dataValidation>
    <dataValidation type="list" allowBlank="1" showInputMessage="1" showErrorMessage="1" sqref="F332 F333" xr:uid="{00000000-0002-0000-0500-00006D000000}">
      <formula1>$AI$300:$AI$302</formula1>
    </dataValidation>
    <dataValidation type="list" allowBlank="1" showInputMessage="1" showErrorMessage="1" sqref="F335 F336" xr:uid="{00000000-0002-0000-0500-00006E000000}">
      <formula1>$AI$303:$AI$305</formula1>
    </dataValidation>
    <dataValidation type="list" allowBlank="1" showInputMessage="1" showErrorMessage="1" sqref="F338 F339" xr:uid="{00000000-0002-0000-0500-00006F000000}">
      <formula1>$AI$306:$AI$308</formula1>
    </dataValidation>
    <dataValidation type="list" allowBlank="1" showInputMessage="1" showErrorMessage="1" sqref="F341 F342" xr:uid="{00000000-0002-0000-0500-000070000000}">
      <formula1>$AI$309:$AI$311</formula1>
    </dataValidation>
    <dataValidation type="list" allowBlank="1" showInputMessage="1" showErrorMessage="1" sqref="F344 F345" xr:uid="{00000000-0002-0000-0500-000071000000}">
      <formula1>$AI$312:$AI$314</formula1>
    </dataValidation>
    <dataValidation type="list" allowBlank="1" showInputMessage="1" showErrorMessage="1" sqref="F347 F348" xr:uid="{00000000-0002-0000-0500-000072000000}">
      <formula1>$AI$315:$AI$316</formula1>
    </dataValidation>
    <dataValidation type="list" allowBlank="1" showInputMessage="1" showErrorMessage="1" sqref="F350 F351" xr:uid="{00000000-0002-0000-0500-000073000000}">
      <formula1>$AI$317:$AI$318</formula1>
    </dataValidation>
    <dataValidation type="list" allowBlank="1" showInputMessage="1" showErrorMessage="1" sqref="F353 F354" xr:uid="{00000000-0002-0000-0500-000074000000}">
      <formula1>$AI$319:$AI$320</formula1>
    </dataValidation>
    <dataValidation type="list" allowBlank="1" showInputMessage="1" showErrorMessage="1" sqref="F356 F357" xr:uid="{00000000-0002-0000-0500-000075000000}">
      <formula1>$AI$321:$AI$323</formula1>
    </dataValidation>
    <dataValidation type="list" allowBlank="1" showInputMessage="1" showErrorMessage="1" sqref="F359 F360" xr:uid="{00000000-0002-0000-0500-000076000000}">
      <formula1>$AI$324:$AI$325</formula1>
    </dataValidation>
    <dataValidation type="list" allowBlank="1" showInputMessage="1" showErrorMessage="1" sqref="F362 F363" xr:uid="{00000000-0002-0000-0500-000077000000}">
      <formula1>$AI$326:$AI$327</formula1>
    </dataValidation>
    <dataValidation type="list" allowBlank="1" showInputMessage="1" showErrorMessage="1" sqref="F365 F366" xr:uid="{00000000-0002-0000-0500-000078000000}">
      <formula1>$AI$328:$AI$329</formula1>
    </dataValidation>
    <dataValidation type="list" allowBlank="1" showInputMessage="1" showErrorMessage="1" sqref="F368 F369" xr:uid="{00000000-0002-0000-0500-000079000000}">
      <formula1>$AI$330:$AI$331</formula1>
    </dataValidation>
    <dataValidation type="list" allowBlank="1" showInputMessage="1" showErrorMessage="1" sqref="F371 F372" xr:uid="{00000000-0002-0000-0500-00007A000000}">
      <formula1>$AI$332:$AI$333</formula1>
    </dataValidation>
    <dataValidation type="list" allowBlank="1" showInputMessage="1" showErrorMessage="1" sqref="F374 F375" xr:uid="{00000000-0002-0000-0500-00007B000000}">
      <formula1>$AI$334:$AI$335</formula1>
    </dataValidation>
    <dataValidation type="list" allowBlank="1" showInputMessage="1" showErrorMessage="1" sqref="F377 F378" xr:uid="{00000000-0002-0000-0500-00007C000000}">
      <formula1>$AI$336:$AI$338</formula1>
    </dataValidation>
    <dataValidation type="list" allowBlank="1" showInputMessage="1" showErrorMessage="1" sqref="F380 F381" xr:uid="{00000000-0002-0000-0500-00007D000000}">
      <formula1>$AI$339:$AI$341</formula1>
    </dataValidation>
    <dataValidation type="list" allowBlank="1" showInputMessage="1" showErrorMessage="1" sqref="F383 F384" xr:uid="{00000000-0002-0000-0500-00007E000000}">
      <formula1>$AI$342:$AI$344</formula1>
    </dataValidation>
    <dataValidation type="list" allowBlank="1" showInputMessage="1" showErrorMessage="1" sqref="F386 F387" xr:uid="{00000000-0002-0000-0500-00007F000000}">
      <formula1>$AI$345:$AI$347</formula1>
    </dataValidation>
    <dataValidation type="list" allowBlank="1" showInputMessage="1" showErrorMessage="1" sqref="F389 F390" xr:uid="{00000000-0002-0000-0500-000080000000}">
      <formula1>$AI$348:$AI$349</formula1>
    </dataValidation>
    <dataValidation type="list" allowBlank="1" showInputMessage="1" showErrorMessage="1" sqref="F392 F393" xr:uid="{00000000-0002-0000-0500-000081000000}">
      <formula1>$AI$350:$AI$352</formula1>
    </dataValidation>
    <dataValidation type="list" allowBlank="1" showInputMessage="1" showErrorMessage="1" sqref="F395 F396" xr:uid="{00000000-0002-0000-0500-000082000000}">
      <formula1>$AI$353:$AI$355</formula1>
    </dataValidation>
    <dataValidation type="list" allowBlank="1" showInputMessage="1" showErrorMessage="1" sqref="F398 F399" xr:uid="{00000000-0002-0000-0500-000083000000}">
      <formula1>$AI$356:$AI$358</formula1>
    </dataValidation>
    <dataValidation type="list" allowBlank="1" showInputMessage="1" showErrorMessage="1" sqref="F401 F402" xr:uid="{00000000-0002-0000-0500-000084000000}">
      <formula1>$AI$359:$AI$361</formula1>
    </dataValidation>
    <dataValidation type="list" allowBlank="1" showInputMessage="1" showErrorMessage="1" sqref="F404 F405" xr:uid="{00000000-0002-0000-0500-000085000000}">
      <formula1>$AI$362:$AI$364</formula1>
    </dataValidation>
    <dataValidation type="list" allowBlank="1" showInputMessage="1" showErrorMessage="1" sqref="F407 F408" xr:uid="{00000000-0002-0000-0500-000086000000}">
      <formula1>$AI$365:$AI$367</formula1>
    </dataValidation>
    <dataValidation type="list" allowBlank="1" showInputMessage="1" showErrorMessage="1" sqref="F410 F411" xr:uid="{00000000-0002-0000-0500-000087000000}">
      <formula1>$AI$368:$AI$370</formula1>
    </dataValidation>
    <dataValidation type="list" allowBlank="1" showInputMessage="1" showErrorMessage="1" sqref="F413 F414" xr:uid="{00000000-0002-0000-0500-000088000000}">
      <formula1>$AI$371:$AI$372</formula1>
    </dataValidation>
    <dataValidation type="list" allowBlank="1" showInputMessage="1" showErrorMessage="1" sqref="F416 F417" xr:uid="{00000000-0002-0000-0500-000089000000}">
      <formula1>$AI$373:$AI$374</formula1>
    </dataValidation>
    <dataValidation type="list" allowBlank="1" showInputMessage="1" showErrorMessage="1" sqref="F419 F420" xr:uid="{00000000-0002-0000-0500-00008A000000}">
      <formula1>$AI$375:$AI$376</formula1>
    </dataValidation>
    <dataValidation type="list" allowBlank="1" showInputMessage="1" showErrorMessage="1" sqref="F422 F423" xr:uid="{00000000-0002-0000-0500-00008B000000}">
      <formula1>$AI$377:$AI$378</formula1>
    </dataValidation>
    <dataValidation type="list" allowBlank="1" showInputMessage="1" showErrorMessage="1" sqref="F425 F426" xr:uid="{00000000-0002-0000-0500-00008C000000}">
      <formula1>$AI$379:$AI$380</formula1>
    </dataValidation>
    <dataValidation type="list" allowBlank="1" showInputMessage="1" showErrorMessage="1" sqref="F428 F429" xr:uid="{00000000-0002-0000-0500-00008D000000}">
      <formula1>$AI$381:$AI$382</formula1>
    </dataValidation>
    <dataValidation type="list" allowBlank="1" showInputMessage="1" showErrorMessage="1" sqref="F431 F432" xr:uid="{00000000-0002-0000-0500-00008E000000}">
      <formula1>$AI$383:$AI$385</formula1>
    </dataValidation>
    <dataValidation type="list" allowBlank="1" showInputMessage="1" showErrorMessage="1" sqref="F434 F435" xr:uid="{00000000-0002-0000-0500-00008F000000}">
      <formula1>$AI$386:$AI$387</formula1>
    </dataValidation>
    <dataValidation type="list" allowBlank="1" showInputMessage="1" showErrorMessage="1" sqref="F437 F438" xr:uid="{00000000-0002-0000-0500-000090000000}">
      <formula1>$AI$388:$AI$389</formula1>
    </dataValidation>
    <dataValidation type="list" allowBlank="1" showInputMessage="1" showErrorMessage="1" sqref="F440 F441" xr:uid="{00000000-0002-0000-0500-000091000000}">
      <formula1>$AI$390:$AI$391</formula1>
    </dataValidation>
    <dataValidation type="list" allowBlank="1" showInputMessage="1" showErrorMessage="1" sqref="F443 F444" xr:uid="{00000000-0002-0000-0500-000092000000}">
      <formula1>$AI$392:$AI$394</formula1>
    </dataValidation>
    <dataValidation type="list" allowBlank="1" showInputMessage="1" showErrorMessage="1" sqref="F446 F447" xr:uid="{00000000-0002-0000-0500-000093000000}">
      <formula1>$AI$395:$AI$396</formula1>
    </dataValidation>
    <dataValidation type="list" allowBlank="1" showInputMessage="1" showErrorMessage="1" sqref="F449 F450" xr:uid="{00000000-0002-0000-0500-000094000000}">
      <formula1>$AI$397:$AI$399</formula1>
    </dataValidation>
    <dataValidation type="list" allowBlank="1" showInputMessage="1" showErrorMessage="1" sqref="F452 F453" xr:uid="{00000000-0002-0000-0500-000095000000}">
      <formula1>$AI$400:$AI$401</formula1>
    </dataValidation>
    <dataValidation type="list" allowBlank="1" showInputMessage="1" showErrorMessage="1" sqref="F455 F456" xr:uid="{00000000-0002-0000-0500-000096000000}">
      <formula1>$AI$402:$AI$403</formula1>
    </dataValidation>
    <dataValidation type="list" allowBlank="1" showInputMessage="1" showErrorMessage="1" sqref="F458 F459" xr:uid="{00000000-0002-0000-0500-000097000000}">
      <formula1>$AI$404:$AI$406</formula1>
    </dataValidation>
    <dataValidation type="list" allowBlank="1" showInputMessage="1" showErrorMessage="1" sqref="F461 F462" xr:uid="{00000000-0002-0000-0500-000098000000}">
      <formula1>$AI$407:$AI$409</formula1>
    </dataValidation>
    <dataValidation type="list" allowBlank="1" showInputMessage="1" showErrorMessage="1" sqref="F464 F465" xr:uid="{00000000-0002-0000-0500-000099000000}">
      <formula1>$AI$410:$AI$412</formula1>
    </dataValidation>
    <dataValidation type="list" allowBlank="1" showInputMessage="1" showErrorMessage="1" sqref="F467 F468" xr:uid="{00000000-0002-0000-0500-00009A000000}">
      <formula1>$AI$413:$AI$414</formula1>
    </dataValidation>
    <dataValidation type="list" allowBlank="1" showInputMessage="1" showErrorMessage="1" sqref="F470 F471" xr:uid="{00000000-0002-0000-0500-00009B000000}">
      <formula1>$AI$415:$AI$416</formula1>
    </dataValidation>
    <dataValidation type="list" allowBlank="1" showInputMessage="1" showErrorMessage="1" sqref="F473 F474" xr:uid="{00000000-0002-0000-0500-00009C000000}">
      <formula1>$AI$417:$AI$418</formula1>
    </dataValidation>
    <dataValidation type="list" allowBlank="1" showInputMessage="1" showErrorMessage="1" sqref="F476 F477" xr:uid="{00000000-0002-0000-0500-00009D000000}">
      <formula1>$AI$419:$AI$421</formula1>
    </dataValidation>
    <dataValidation type="list" allowBlank="1" showInputMessage="1" showErrorMessage="1" sqref="F479 F480" xr:uid="{00000000-0002-0000-0500-00009E000000}">
      <formula1>$AI$422:$AI$423</formula1>
    </dataValidation>
    <dataValidation type="list" allowBlank="1" showInputMessage="1" showErrorMessage="1" sqref="F482 F483" xr:uid="{00000000-0002-0000-0500-00009F000000}">
      <formula1>$AI$424:$AI$426</formula1>
    </dataValidation>
    <dataValidation type="list" allowBlank="1" showInputMessage="1" showErrorMessage="1" sqref="F485 F486" xr:uid="{00000000-0002-0000-0500-0000A0000000}">
      <formula1>$AI$427:$AI$429</formula1>
    </dataValidation>
    <dataValidation type="list" allowBlank="1" showInputMessage="1" showErrorMessage="1" sqref="F488 F489" xr:uid="{00000000-0002-0000-0500-0000A1000000}">
      <formula1>$AI$430:$AI$432</formula1>
    </dataValidation>
    <dataValidation type="list" allowBlank="1" showInputMessage="1" showErrorMessage="1" sqref="F491 F492" xr:uid="{00000000-0002-0000-0500-0000A2000000}">
      <formula1>$AI$433:$AI$435</formula1>
    </dataValidation>
    <dataValidation type="list" allowBlank="1" showInputMessage="1" showErrorMessage="1" sqref="F494 F495" xr:uid="{00000000-0002-0000-0500-0000A3000000}">
      <formula1>$AI$436:$AI$438</formula1>
    </dataValidation>
    <dataValidation type="list" allowBlank="1" showInputMessage="1" showErrorMessage="1" sqref="F497 F498" xr:uid="{00000000-0002-0000-0500-0000A4000000}">
      <formula1>$AI$439:$AI$441</formula1>
    </dataValidation>
    <dataValidation type="list" allowBlank="1" showInputMessage="1" showErrorMessage="1" sqref="F500 F501" xr:uid="{00000000-0002-0000-0500-0000A5000000}">
      <formula1>$AI$442:$AI$444</formula1>
    </dataValidation>
    <dataValidation type="list" allowBlank="1" showInputMessage="1" showErrorMessage="1" sqref="F503 F504" xr:uid="{00000000-0002-0000-0500-0000A6000000}">
      <formula1>$AI$445:$AI$447</formula1>
    </dataValidation>
    <dataValidation type="list" allowBlank="1" showInputMessage="1" showErrorMessage="1" sqref="F506 F507" xr:uid="{00000000-0002-0000-0500-0000A7000000}">
      <formula1>$AI$448:$AI$450</formula1>
    </dataValidation>
    <dataValidation type="list" allowBlank="1" showInputMessage="1" showErrorMessage="1" sqref="F509 F510" xr:uid="{00000000-0002-0000-0500-0000A8000000}">
      <formula1>$AI$451:$AI$453</formula1>
    </dataValidation>
    <dataValidation type="list" allowBlank="1" showInputMessage="1" showErrorMessage="1" sqref="F512 F513" xr:uid="{00000000-0002-0000-0500-0000A9000000}">
      <formula1>$AI$454:$AI$456</formula1>
    </dataValidation>
    <dataValidation type="list" allowBlank="1" showInputMessage="1" showErrorMessage="1" sqref="F515 F516" xr:uid="{00000000-0002-0000-0500-0000AA000000}">
      <formula1>$AI$457:$AI$459</formula1>
    </dataValidation>
    <dataValidation type="list" allowBlank="1" showInputMessage="1" showErrorMessage="1" sqref="F518 F519" xr:uid="{00000000-0002-0000-0500-0000AB000000}">
      <formula1>$AI$460:$AI$462</formula1>
    </dataValidation>
    <dataValidation type="list" allowBlank="1" showInputMessage="1" showErrorMessage="1" sqref="F521 F522" xr:uid="{00000000-0002-0000-0500-0000AC000000}">
      <formula1>$AI$463:$AI$465</formula1>
    </dataValidation>
    <dataValidation type="list" allowBlank="1" showInputMessage="1" showErrorMessage="1" sqref="F524 F525" xr:uid="{00000000-0002-0000-0500-0000AD000000}">
      <formula1>$AI$466:$AI$468</formula1>
    </dataValidation>
    <dataValidation type="list" allowBlank="1" showInputMessage="1" showErrorMessage="1" sqref="F527 F528" xr:uid="{00000000-0002-0000-0500-0000AE000000}">
      <formula1>$AI$469:$AI$471</formula1>
    </dataValidation>
    <dataValidation type="list" allowBlank="1" showInputMessage="1" showErrorMessage="1" sqref="F530 F531" xr:uid="{00000000-0002-0000-0500-0000AF000000}">
      <formula1>$AI$472:$AI$474</formula1>
    </dataValidation>
    <dataValidation type="list" allowBlank="1" showInputMessage="1" showErrorMessage="1" sqref="F533 F534" xr:uid="{00000000-0002-0000-0500-0000B0000000}">
      <formula1>$AI$475:$AI$477</formula1>
    </dataValidation>
    <dataValidation type="list" allowBlank="1" showInputMessage="1" showErrorMessage="1" sqref="F536 F537" xr:uid="{00000000-0002-0000-0500-0000B1000000}">
      <formula1>$AI$478:$AI$480</formula1>
    </dataValidation>
    <dataValidation type="list" allowBlank="1" showInputMessage="1" showErrorMessage="1" sqref="F539 F540" xr:uid="{00000000-0002-0000-0500-0000B2000000}">
      <formula1>$AI$481:$AI$482</formula1>
    </dataValidation>
    <dataValidation type="list" allowBlank="1" showInputMessage="1" showErrorMessage="1" sqref="F542 F543" xr:uid="{00000000-0002-0000-0500-0000B3000000}">
      <formula1>$AI$483:$AI$485</formula1>
    </dataValidation>
    <dataValidation type="list" allowBlank="1" showInputMessage="1" showErrorMessage="1" sqref="F545 F546" xr:uid="{00000000-0002-0000-0500-0000B4000000}">
      <formula1>$AI$486:$AI$488</formula1>
    </dataValidation>
    <dataValidation type="list" allowBlank="1" showInputMessage="1" showErrorMessage="1" sqref="F548 F549" xr:uid="{00000000-0002-0000-0500-0000B5000000}">
      <formula1>$AI$489:$AI$490</formula1>
    </dataValidation>
    <dataValidation type="list" allowBlank="1" showInputMessage="1" showErrorMessage="1" sqref="F551 F552" xr:uid="{00000000-0002-0000-0500-0000B6000000}">
      <formula1>$AI$491:$AI$493</formula1>
    </dataValidation>
    <dataValidation type="list" allowBlank="1" showInputMessage="1" showErrorMessage="1" sqref="F554 F555" xr:uid="{00000000-0002-0000-0500-0000B7000000}">
      <formula1>$AI$494:$AI$495</formula1>
    </dataValidation>
    <dataValidation type="list" allowBlank="1" showInputMessage="1" showErrorMessage="1" sqref="F557 F558" xr:uid="{00000000-0002-0000-0500-0000B8000000}">
      <formula1>$AI$496:$AI$498</formula1>
    </dataValidation>
    <dataValidation type="list" allowBlank="1" showInputMessage="1" showErrorMessage="1" sqref="F560 F561" xr:uid="{00000000-0002-0000-0500-0000B9000000}">
      <formula1>$AI$499:$AI$501</formula1>
    </dataValidation>
    <dataValidation type="list" allowBlank="1" showInputMessage="1" showErrorMessage="1" sqref="F563 F564" xr:uid="{00000000-0002-0000-0500-0000BA000000}">
      <formula1>$AI$502:$AI$504</formula1>
    </dataValidation>
    <dataValidation type="list" allowBlank="1" showInputMessage="1" showErrorMessage="1" sqref="F566 F567" xr:uid="{00000000-0002-0000-0500-0000BB000000}">
      <formula1>$AI$505:$AI$506</formula1>
    </dataValidation>
    <dataValidation type="list" allowBlank="1" showInputMessage="1" showErrorMessage="1" sqref="F569 F570" xr:uid="{00000000-0002-0000-0500-0000BC000000}">
      <formula1>$AI$507:$AI$509</formula1>
    </dataValidation>
    <dataValidation type="list" allowBlank="1" showInputMessage="1" showErrorMessage="1" sqref="F572 F573" xr:uid="{00000000-0002-0000-0500-0000BD000000}">
      <formula1>$AI$510:$AI$512</formula1>
    </dataValidation>
    <dataValidation type="list" allowBlank="1" showInputMessage="1" showErrorMessage="1" sqref="F575 F576" xr:uid="{00000000-0002-0000-0500-0000BE000000}">
      <formula1>$AI$513:$AI$515</formula1>
    </dataValidation>
    <dataValidation type="list" allowBlank="1" showInputMessage="1" showErrorMessage="1" sqref="F578 F579" xr:uid="{00000000-0002-0000-0500-0000BF000000}">
      <formula1>$AI$516:$AI$518</formula1>
    </dataValidation>
    <dataValidation type="list" allowBlank="1" showInputMessage="1" showErrorMessage="1" sqref="F581 F582" xr:uid="{00000000-0002-0000-0500-0000C0000000}">
      <formula1>$AI$519:$AI$521</formula1>
    </dataValidation>
    <dataValidation type="list" allowBlank="1" showInputMessage="1" showErrorMessage="1" sqref="F584 F585" xr:uid="{00000000-0002-0000-0500-0000C1000000}">
      <formula1>$AI$522:$AI$524</formula1>
    </dataValidation>
    <dataValidation type="list" allowBlank="1" showInputMessage="1" showErrorMessage="1" sqref="F587 F588" xr:uid="{00000000-0002-0000-0500-0000C2000000}">
      <formula1>$AI$525:$AI$527</formula1>
    </dataValidation>
    <dataValidation type="list" allowBlank="1" showInputMessage="1" showErrorMessage="1" sqref="F590 F591" xr:uid="{00000000-0002-0000-0500-0000C3000000}">
      <formula1>$AI$528:$AI$530</formula1>
    </dataValidation>
    <dataValidation type="list" allowBlank="1" showInputMessage="1" showErrorMessage="1" sqref="F593 F594" xr:uid="{00000000-0002-0000-0500-0000C4000000}">
      <formula1>$AI$531:$AI$533</formula1>
    </dataValidation>
    <dataValidation type="list" allowBlank="1" showInputMessage="1" showErrorMessage="1" sqref="F596 F597" xr:uid="{00000000-0002-0000-0500-0000C5000000}">
      <formula1>$AI$534:$AI$536</formula1>
    </dataValidation>
    <dataValidation type="list" allowBlank="1" showInputMessage="1" showErrorMessage="1" sqref="F599 F600" xr:uid="{00000000-0002-0000-0500-0000C6000000}">
      <formula1>$AI$537:$AI$539</formula1>
    </dataValidation>
    <dataValidation type="list" allowBlank="1" showInputMessage="1" showErrorMessage="1" sqref="F602 F603" xr:uid="{00000000-0002-0000-0500-0000C7000000}">
      <formula1>$AI$540:$AI$542</formula1>
    </dataValidation>
    <dataValidation type="list" allowBlank="1" showInputMessage="1" showErrorMessage="1" sqref="F605 F606" xr:uid="{00000000-0002-0000-0500-0000C8000000}">
      <formula1>$AI$543:$AI$545</formula1>
    </dataValidation>
    <dataValidation type="list" allowBlank="1" showInputMessage="1" showErrorMessage="1" sqref="F608 F609" xr:uid="{00000000-0002-0000-0500-0000C9000000}">
      <formula1>$AI$546:$AI$548</formula1>
    </dataValidation>
    <dataValidation type="list" allowBlank="1" showInputMessage="1" showErrorMessage="1" sqref="F611 F612" xr:uid="{00000000-0002-0000-0500-0000CA000000}">
      <formula1>$AI$549:$AI$551</formula1>
    </dataValidation>
    <dataValidation type="list" allowBlank="1" showInputMessage="1" showErrorMessage="1" sqref="F614 F615" xr:uid="{00000000-0002-0000-0500-0000CB000000}">
      <formula1>$AI$552:$AI$554</formula1>
    </dataValidation>
    <dataValidation type="list" allowBlank="1" showInputMessage="1" showErrorMessage="1" sqref="F617 F618" xr:uid="{00000000-0002-0000-0500-0000CC000000}">
      <formula1>$AI$555:$AI$557</formula1>
    </dataValidation>
    <dataValidation type="list" allowBlank="1" showInputMessage="1" showErrorMessage="1" sqref="F620 F621" xr:uid="{00000000-0002-0000-0500-0000CD000000}">
      <formula1>$AI$558:$AI$559</formula1>
    </dataValidation>
    <dataValidation type="list" allowBlank="1" showInputMessage="1" showErrorMessage="1" sqref="F623 F624" xr:uid="{00000000-0002-0000-0500-0000CE000000}">
      <formula1>$AI$560:$AI$561</formula1>
    </dataValidation>
    <dataValidation type="list" allowBlank="1" showInputMessage="1" showErrorMessage="1" sqref="F626 F627" xr:uid="{00000000-0002-0000-0500-0000CF000000}">
      <formula1>$AI$562:$AI$564</formula1>
    </dataValidation>
    <dataValidation type="list" allowBlank="1" showInputMessage="1" showErrorMessage="1" sqref="F629 F630" xr:uid="{00000000-0002-0000-0500-0000D0000000}">
      <formula1>$AI$565:$AI$567</formula1>
    </dataValidation>
    <dataValidation type="list" allowBlank="1" showInputMessage="1" showErrorMessage="1" sqref="F632 F633" xr:uid="{00000000-0002-0000-0500-0000D1000000}">
      <formula1>$AI$568:$AI$570</formula1>
    </dataValidation>
    <dataValidation type="list" allowBlank="1" showInputMessage="1" showErrorMessage="1" sqref="F635 F636" xr:uid="{00000000-0002-0000-0500-0000D2000000}">
      <formula1>$AI$571:$AI$573</formula1>
    </dataValidation>
    <dataValidation type="list" allowBlank="1" showInputMessage="1" showErrorMessage="1" sqref="F638 F639" xr:uid="{00000000-0002-0000-0500-0000D3000000}">
      <formula1>$AI$574:$AI$576</formula1>
    </dataValidation>
    <dataValidation type="list" allowBlank="1" showInputMessage="1" showErrorMessage="1" sqref="F641 F642" xr:uid="{00000000-0002-0000-0500-0000D4000000}">
      <formula1>$AI$577:$AI$579</formula1>
    </dataValidation>
    <dataValidation type="list" allowBlank="1" showInputMessage="1" showErrorMessage="1" sqref="F644 F645" xr:uid="{00000000-0002-0000-0500-0000D5000000}">
      <formula1>$AI$580:$AI$581</formula1>
    </dataValidation>
    <dataValidation type="list" allowBlank="1" showInputMessage="1" showErrorMessage="1" sqref="F647 F648" xr:uid="{00000000-0002-0000-0500-0000D6000000}">
      <formula1>$AI$582:$AI$584</formula1>
    </dataValidation>
    <dataValidation type="list" allowBlank="1" showInputMessage="1" showErrorMessage="1" sqref="F650 F651" xr:uid="{00000000-0002-0000-0500-0000D7000000}">
      <formula1>$AI$585:$AI$587</formula1>
    </dataValidation>
    <dataValidation type="list" allowBlank="1" showInputMessage="1" showErrorMessage="1" sqref="F653 F654" xr:uid="{00000000-0002-0000-0500-0000D8000000}">
      <formula1>$AI$588:$AI$590</formula1>
    </dataValidation>
    <dataValidation type="list" allowBlank="1" showInputMessage="1" showErrorMessage="1" sqref="F656 F657" xr:uid="{00000000-0002-0000-0500-0000D9000000}">
      <formula1>$AI$591:$AI$592</formula1>
    </dataValidation>
    <dataValidation type="list" allowBlank="1" showInputMessage="1" showErrorMessage="1" sqref="F659 F660" xr:uid="{00000000-0002-0000-0500-0000DA000000}">
      <formula1>$AI$593:$AI$595</formula1>
    </dataValidation>
    <dataValidation type="list" allowBlank="1" showInputMessage="1" showErrorMessage="1" sqref="F662 F663" xr:uid="{00000000-0002-0000-0500-0000DB000000}">
      <formula1>$AI$596:$AI$598</formula1>
    </dataValidation>
    <dataValidation type="list" allowBlank="1" showInputMessage="1" showErrorMessage="1" sqref="F665 F666" xr:uid="{00000000-0002-0000-0500-0000DC000000}">
      <formula1>$AI$599:$AI$601</formula1>
    </dataValidation>
    <dataValidation type="list" allowBlank="1" showInputMessage="1" showErrorMessage="1" sqref="F668 F669" xr:uid="{00000000-0002-0000-0500-0000DD000000}">
      <formula1>$AI$602:$AI$604</formula1>
    </dataValidation>
    <dataValidation type="list" allowBlank="1" showInputMessage="1" showErrorMessage="1" sqref="F671 F672" xr:uid="{00000000-0002-0000-0500-0000DE000000}">
      <formula1>$AI$605:$AI$607</formula1>
    </dataValidation>
    <dataValidation type="list" allowBlank="1" showInputMessage="1" showErrorMessage="1" sqref="F674 F675" xr:uid="{00000000-0002-0000-0500-0000DF000000}">
      <formula1>$AI$608:$AI$609</formula1>
    </dataValidation>
    <dataValidation type="list" allowBlank="1" showInputMessage="1" showErrorMessage="1" sqref="F677 F678" xr:uid="{00000000-0002-0000-0500-0000E0000000}">
      <formula1>$AI$610:$AI$611</formula1>
    </dataValidation>
    <dataValidation type="list" allowBlank="1" showInputMessage="1" showErrorMessage="1" sqref="F680 F681" xr:uid="{00000000-0002-0000-0500-0000E1000000}">
      <formula1>$AI$612:$AI$613</formula1>
    </dataValidation>
    <dataValidation type="list" allowBlank="1" showInputMessage="1" showErrorMessage="1" sqref="F683 F684" xr:uid="{00000000-0002-0000-0500-0000E2000000}">
      <formula1>$AI$614:$AI$615</formula1>
    </dataValidation>
  </dataValidations>
  <pageMargins left="0.75" right="0.75" top="1" bottom="1" header="0.5" footer="0.5"/>
  <pageSetup paperSize="9" fitToHeight="0" orientation="landscape" r:id="rId2"/>
  <headerFooter alignWithMargins="0"/>
  <drawing r:id="rId3"/>
  <legacyDrawing r:id="rId4"/>
  <mc:AlternateContent>
    <mc:Choice Requires="x14">
      <controls>
        <mc:AlternateContent>
          <mc:Choice Requires="x14">
            <control shapeId="7172" r:id="rId5" name="Button 4">
              <controlPr defaultSize="0" print="0" autoFill="0" autoPict="0" macro="[0]!CopyComments" altText="Copy Comments">
                <anchor moveWithCells="1">
                  <from>
                    <xdr:col>6</xdr:col>
                    <xdr:colOff>1304925</xdr:colOff>
                    <xdr:row>5</xdr:row>
                    <xdr:rowOff>428625</xdr:rowOff>
                  </from>
                  <to>
                    <xdr:col>6</xdr:col>
                    <xdr:colOff>1809750</xdr:colOff>
                    <xdr:row>5</xdr:row>
                    <xdr:rowOff>619125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pageSetUpPr fitToPage="1"/>
  </sheetPr>
  <dimension ref="B1:T270"/>
  <sheetViews>
    <sheetView showGridLines="0" showZeros="0" zoomScaleNormal="100" workbookViewId="0">
      <selection activeCell="D16" sqref="D16:G16"/>
    </sheetView>
  </sheetViews>
  <sheetFormatPr defaultColWidth="9.140625" defaultRowHeight="19.5"/>
  <cols>
    <col min="1" max="1" customWidth="true" style="190" width="1.7109375" collapsed="false"/>
    <col min="2" max="2" customWidth="true" style="190" width="12.7109375" collapsed="false"/>
    <col min="3" max="3" customWidth="true" style="190" width="16.7109375" collapsed="false"/>
    <col min="4" max="4" customWidth="true" style="190" width="8.7109375" collapsed="false"/>
    <col min="5" max="5" customWidth="true" style="190" width="11.28515625" collapsed="false"/>
    <col min="6" max="6" customWidth="true" style="266" width="8.7109375" collapsed="false"/>
    <col min="7" max="7" customWidth="true" style="266" width="15.42578125" collapsed="false"/>
    <col min="8" max="8" customWidth="true" style="266" width="12.0" collapsed="false"/>
    <col min="9" max="9" customWidth="true" style="266" width="13.85546875" collapsed="false"/>
    <col min="10" max="10" customWidth="true" style="267" width="12.42578125" collapsed="false"/>
    <col min="11" max="11" customWidth="true" style="267" width="8.7109375" collapsed="false"/>
    <col min="12" max="12" customWidth="true" style="267" width="13.28515625" collapsed="false"/>
    <col min="13" max="13" customWidth="true" style="267" width="14.28515625" collapsed="false"/>
    <col min="14" max="14" customWidth="true" style="190" width="1.7109375" collapsed="false"/>
    <col min="15" max="20" customWidth="true" hidden="true" style="190" width="0.0" collapsed="false"/>
    <col min="21" max="16384" style="190" width="9.140625" collapsed="false"/>
  </cols>
  <sheetData>
    <row r="1" spans="2:17" s="250" customFormat="1" ht="35.1" customHeight="1">
      <c r="B1" s="574" t="str">
        <f>Labels!C58</f>
        <v>Corrective Evidence Summary Form - To be sent back to the NSF Certification Office</v>
      </c>
      <c r="C1" s="574"/>
      <c r="D1" s="574"/>
      <c r="E1" s="574"/>
      <c r="F1" s="574"/>
      <c r="G1" s="574"/>
      <c r="H1" s="574"/>
      <c r="I1" s="574"/>
      <c r="J1" s="574"/>
      <c r="K1" s="574"/>
      <c r="L1" s="574"/>
      <c r="M1" s="574"/>
    </row>
    <row r="2" spans="2:17" ht="20.100000000000001" customHeight="1" thickBot="1">
      <c r="B2" s="575" t="str">
        <f>Labels!C59</f>
        <v>All sections must be completed</v>
      </c>
      <c r="C2" s="575"/>
      <c r="D2" s="575"/>
      <c r="E2" s="575"/>
      <c r="F2" s="575"/>
      <c r="G2" s="575"/>
      <c r="H2" s="575"/>
      <c r="I2" s="575"/>
      <c r="J2" s="575"/>
      <c r="K2" s="575"/>
      <c r="L2" s="575"/>
      <c r="M2" s="575"/>
    </row>
    <row r="3" spans="2:17" ht="20.100000000000001" customHeight="1">
      <c r="B3" s="576" t="str">
        <f>Labels!C63 &amp; "/" &amp; Labels!C257</f>
        <v>Producer Name/Site</v>
      </c>
      <c r="C3" s="577"/>
      <c r="D3" s="578" t="str">
        <f>IF(Client!D30&lt;&gt;"",Client!D30&amp;"/","")&amp;Client!D18</f>
        <v>PPU Test 1</v>
      </c>
      <c r="E3" s="579"/>
      <c r="F3" s="579"/>
      <c r="G3" s="580"/>
      <c r="H3" s="581" t="str">
        <f>Labels!C12</f>
        <v>Address</v>
      </c>
      <c r="I3" s="577"/>
      <c r="J3" s="582" t="str">
        <f>IF(Client!D31&lt;&gt;"",Client!D31,Client!D19)</f>
        <v>Test address</v>
      </c>
      <c r="K3" s="583"/>
      <c r="L3" s="583"/>
      <c r="M3" s="584"/>
    </row>
    <row r="4" spans="2:17" ht="36" customHeight="1">
      <c r="B4" s="585" t="str">
        <f>Labels!C60</f>
        <v>Qualified Auditor Name</v>
      </c>
      <c r="C4" s="586"/>
      <c r="D4" s="587" t="str">
        <f>Client!D38</f>
        <v>Eva Cristina</v>
      </c>
      <c r="E4" s="588"/>
      <c r="F4" s="588"/>
      <c r="G4" s="589"/>
      <c r="H4" s="590" t="str">
        <f>Labels!C62</f>
        <v>NSF Auditor Number</v>
      </c>
      <c r="I4" s="591"/>
      <c r="J4" s="592">
        <f>Client!D39</f>
        <v>108935</v>
      </c>
      <c r="K4" s="593"/>
      <c r="L4" s="593"/>
      <c r="M4" s="594"/>
    </row>
    <row r="5" spans="2:17" ht="20.100000000000001" customHeight="1">
      <c r="B5" s="617" t="str">
        <f>Labels!C61</f>
        <v>Farm Scheme Registration Number(s)</v>
      </c>
      <c r="C5" s="618"/>
      <c r="D5" s="602" t="str">
        <f>Client!C10</f>
        <v>CMi C0529815</v>
      </c>
      <c r="E5" s="603"/>
      <c r="F5" s="602">
        <f>Client!C12</f>
        <v>0</v>
      </c>
      <c r="G5" s="603"/>
      <c r="H5" s="621"/>
      <c r="I5" s="622"/>
      <c r="J5" s="623"/>
      <c r="K5" s="623"/>
      <c r="L5" s="623"/>
      <c r="M5" s="624"/>
    </row>
    <row r="6" spans="2:17" ht="20.100000000000001" customHeight="1">
      <c r="B6" s="619"/>
      <c r="C6" s="620"/>
      <c r="D6" s="602">
        <f>Client!C13</f>
        <v>0</v>
      </c>
      <c r="E6" s="603"/>
      <c r="F6" s="602">
        <f>Client!C14</f>
        <v>0</v>
      </c>
      <c r="G6" s="603"/>
      <c r="H6" s="604"/>
      <c r="I6" s="605"/>
      <c r="J6" s="606"/>
      <c r="K6" s="606"/>
      <c r="L6" s="606"/>
      <c r="M6" s="607"/>
    </row>
    <row r="7" spans="2:17" ht="36" customHeight="1" thickBot="1">
      <c r="B7" s="608" t="s">
        <v>586</v>
      </c>
      <c r="C7" s="609"/>
      <c r="D7" s="610" t="str">
        <f>Client!C11</f>
        <v>4063061164537</v>
      </c>
      <c r="E7" s="611"/>
      <c r="F7" s="612"/>
      <c r="G7" s="613"/>
      <c r="H7" s="614" t="str">
        <f>Labels!C64</f>
        <v>Time Onto Farm</v>
      </c>
      <c r="I7" s="615"/>
      <c r="J7" s="251">
        <f>Client!H40</f>
        <v>0.33333333333333331</v>
      </c>
      <c r="K7" s="616" t="str">
        <f>Labels!C65</f>
        <v>Time Off Farm</v>
      </c>
      <c r="L7" s="616"/>
      <c r="M7" s="252">
        <f>Client!J40</f>
        <v>0.5</v>
      </c>
    </row>
    <row r="8" spans="2:17" ht="24" customHeight="1" thickBot="1">
      <c r="B8" s="625" t="str">
        <f>Labels!C22</f>
        <v>Audit Date</v>
      </c>
      <c r="C8" s="626"/>
      <c r="D8" s="627">
        <f>Client!D40</f>
        <v>43774</v>
      </c>
      <c r="E8" s="628"/>
      <c r="F8" s="629"/>
      <c r="G8" s="629"/>
      <c r="H8" s="629"/>
      <c r="I8" s="253"/>
      <c r="J8" s="254"/>
      <c r="K8" s="630"/>
      <c r="L8" s="630"/>
      <c r="M8" s="254"/>
    </row>
    <row r="9" spans="2:17" ht="24" customHeight="1" thickBot="1">
      <c r="B9" s="595" t="str">
        <f>Labels!C82</f>
        <v>Is the audit process closed?</v>
      </c>
      <c r="C9" s="596"/>
      <c r="D9" s="596"/>
      <c r="E9" s="597"/>
      <c r="F9" s="255"/>
      <c r="G9" s="255"/>
      <c r="H9" s="255"/>
      <c r="I9" s="256"/>
      <c r="J9" s="257"/>
      <c r="K9" s="258"/>
      <c r="L9" s="258"/>
      <c r="M9" s="257"/>
    </row>
    <row r="10" spans="2:17" ht="24" customHeight="1" thickBot="1">
      <c r="B10" s="598" t="str">
        <f>Scores!$G$3</f>
        <v>GGFV52FA</v>
      </c>
      <c r="C10" s="599"/>
      <c r="D10" s="600">
        <v>0</v>
      </c>
      <c r="E10" s="601"/>
      <c r="F10" s="255"/>
      <c r="G10" s="255"/>
      <c r="H10" s="255"/>
      <c r="I10" s="256"/>
      <c r="J10" s="257"/>
      <c r="K10" s="258"/>
      <c r="L10" s="258"/>
      <c r="M10" s="257"/>
    </row>
    <row r="11" spans="2:17" ht="20.100000000000001" hidden="1" customHeight="1" thickBot="1">
      <c r="B11" s="644"/>
      <c r="C11" s="644"/>
      <c r="D11" s="644"/>
      <c r="E11" s="644"/>
      <c r="F11" s="644"/>
      <c r="G11" s="644"/>
      <c r="H11" s="644"/>
      <c r="I11" s="644"/>
      <c r="J11" s="644"/>
      <c r="K11" s="644"/>
      <c r="L11" s="644"/>
      <c r="M11" s="644"/>
    </row>
    <row r="12" spans="2:17" ht="28.9" hidden="1" customHeight="1" thickBot="1">
      <c r="B12" s="645" t="str">
        <f>Labels!C165</f>
        <v>Are there annexes to this report (e.g. non-conformity forms)?</v>
      </c>
      <c r="C12" s="646"/>
      <c r="D12" s="646"/>
      <c r="E12" s="647"/>
      <c r="F12" s="648" t="str">
        <f>Labels!G2</f>
        <v>Yes</v>
      </c>
      <c r="G12" s="649"/>
      <c r="H12" s="650" t="str">
        <f>Labels!C166</f>
        <v>Please list them here:</v>
      </c>
      <c r="I12" s="651"/>
      <c r="J12" s="648" t="str">
        <f>Labels!C228</f>
        <v>Producer Record Sampling Form</v>
      </c>
      <c r="K12" s="652"/>
      <c r="L12" s="652"/>
      <c r="M12" s="653"/>
      <c r="O12" s="190" t="str">
        <f>VLOOKUP(F12,P12:Q13,2,FALSE)</f>
        <v>Yes</v>
      </c>
      <c r="P12" s="224" t="str">
        <f>Labels!G2</f>
        <v>Yes</v>
      </c>
      <c r="Q12" s="224" t="str">
        <f>Labels!F2</f>
        <v>Yes</v>
      </c>
    </row>
    <row r="13" spans="2:17" s="259" customFormat="1" ht="28.9" hidden="1" customHeight="1" thickBot="1">
      <c r="B13" s="654" t="str">
        <f>Labels!C167</f>
        <v>Is this the final inspection report?</v>
      </c>
      <c r="C13" s="655"/>
      <c r="D13" s="655"/>
      <c r="E13" s="656"/>
      <c r="F13" s="657"/>
      <c r="G13" s="658"/>
      <c r="H13" s="659" t="str">
        <f>Labels!C168</f>
        <v>If not, please explain:</v>
      </c>
      <c r="I13" s="660"/>
      <c r="J13" s="657"/>
      <c r="K13" s="661"/>
      <c r="L13" s="661"/>
      <c r="M13" s="662"/>
      <c r="O13" s="190" t="e">
        <f>VLOOKUP(F13,P12:Q13,2,FALSE)</f>
        <v>#N/A</v>
      </c>
      <c r="P13" s="224" t="str">
        <f>Labels!G3</f>
        <v>No</v>
      </c>
      <c r="Q13" s="224" t="str">
        <f>Labels!F3</f>
        <v>No</v>
      </c>
    </row>
    <row r="14" spans="2:17" s="158" customFormat="1" ht="79.900000000000006" customHeight="1" thickBot="1">
      <c r="B14" s="631" t="str">
        <f><![CDATA[IF(Scores!T9>"",Scores!T9 & " " &TRIM(Labels!C249) & " " & TRIM(Labels!C250) & " " & TRIM(Labels!C251),"")]]></f>
        <v/>
      </c>
      <c r="C14" s="632"/>
      <c r="D14" s="632"/>
      <c r="E14" s="632"/>
      <c r="F14" s="632"/>
      <c r="G14" s="632"/>
      <c r="H14" s="632"/>
      <c r="I14" s="632"/>
      <c r="J14" s="632"/>
      <c r="K14" s="632"/>
      <c r="L14" s="632"/>
      <c r="M14" s="633"/>
    </row>
    <row r="15" spans="2:17" ht="39" customHeight="1">
      <c r="B15" s="634" t="str">
        <f>Labels!$C$114</f>
        <v>I confirm the non conformances raised during the audit are as shown below, and that this represents an accurate record of the findings of the site assessed on the above date.</v>
      </c>
      <c r="C15" s="635"/>
      <c r="D15" s="635"/>
      <c r="E15" s="635"/>
      <c r="F15" s="635"/>
      <c r="G15" s="635"/>
      <c r="H15" s="635"/>
      <c r="I15" s="635"/>
      <c r="J15" s="635"/>
      <c r="K15" s="635"/>
      <c r="L15" s="635"/>
      <c r="M15" s="636"/>
    </row>
    <row r="16" spans="2:17" ht="39" customHeight="1" thickBot="1">
      <c r="B16" s="637" t="str">
        <f>Labels!$C$116</f>
        <v>Auditor Signature</v>
      </c>
      <c r="C16" s="638"/>
      <c r="D16" s="639"/>
      <c r="E16" s="640"/>
      <c r="F16" s="640"/>
      <c r="G16" s="641"/>
      <c r="H16" s="642" t="str">
        <f>Labels!$C$115</f>
        <v>Producer Signature</v>
      </c>
      <c r="I16" s="638"/>
      <c r="J16" s="639"/>
      <c r="K16" s="640"/>
      <c r="L16" s="640"/>
      <c r="M16" s="643"/>
    </row>
    <row r="17" spans="2:20" ht="20.100000000000001" customHeight="1" thickBot="1">
      <c r="B17" s="666"/>
      <c r="C17" s="666"/>
      <c r="D17" s="666"/>
      <c r="E17" s="666"/>
      <c r="F17" s="666"/>
      <c r="G17" s="666"/>
      <c r="H17" s="666"/>
      <c r="I17" s="666"/>
      <c r="J17" s="666"/>
      <c r="K17" s="666"/>
      <c r="L17" s="666"/>
      <c r="M17" s="666"/>
    </row>
    <row r="18" spans="2:20" ht="20.100000000000001" customHeight="1">
      <c r="B18" s="667" t="str">
        <f>UPPER(Labels!C57)</f>
        <v>AUDITOR COMMENTS</v>
      </c>
      <c r="C18" s="668"/>
      <c r="D18" s="671"/>
      <c r="E18" s="672"/>
      <c r="F18" s="672"/>
      <c r="G18" s="672"/>
      <c r="H18" s="672"/>
      <c r="I18" s="672"/>
      <c r="J18" s="672"/>
      <c r="K18" s="672"/>
      <c r="L18" s="672"/>
      <c r="M18" s="673"/>
    </row>
    <row r="19" spans="2:20" ht="20.100000000000001" customHeight="1" thickBot="1">
      <c r="B19" s="669"/>
      <c r="C19" s="670"/>
      <c r="D19" s="674"/>
      <c r="E19" s="675"/>
      <c r="F19" s="675"/>
      <c r="G19" s="675"/>
      <c r="H19" s="675"/>
      <c r="I19" s="675"/>
      <c r="J19" s="675"/>
      <c r="K19" s="675"/>
      <c r="L19" s="675"/>
      <c r="M19" s="676"/>
    </row>
    <row r="20" spans="2:20" ht="20.100000000000001" customHeight="1" thickBot="1">
      <c r="B20" s="677"/>
      <c r="C20" s="677"/>
      <c r="D20" s="677"/>
      <c r="E20" s="677"/>
      <c r="F20" s="677"/>
      <c r="G20" s="677"/>
      <c r="H20" s="677"/>
      <c r="I20" s="677"/>
      <c r="J20" s="677"/>
      <c r="K20" s="677"/>
      <c r="L20" s="677"/>
      <c r="M20" s="677"/>
    </row>
    <row r="21" spans="2:20" s="262" customFormat="1" ht="39" customHeight="1">
      <c r="B21" s="260" t="str">
        <f>Labels!C66</f>
        <v>Scheme Question Ref.</v>
      </c>
      <c r="C21" s="261" t="str">
        <f>Labels!C44</f>
        <v>Classification</v>
      </c>
      <c r="D21" s="678" t="str">
        <f>Labels!$C$117</f>
        <v>Details of Non Conformance</v>
      </c>
      <c r="E21" s="679"/>
      <c r="F21" s="679"/>
      <c r="G21" s="679"/>
      <c r="H21" s="680"/>
      <c r="I21" s="261" t="str">
        <f>Labels!C69</f>
        <v>Timescale for Rectification</v>
      </c>
      <c r="J21" s="681" t="str">
        <f>Labels!$C$118</f>
        <v>Producer to complete when returning - Objective evidence supplied</v>
      </c>
      <c r="K21" s="682"/>
      <c r="L21" s="683"/>
      <c r="M21" s="271" t="str">
        <f>Labels!$C$309</f>
        <v>Date NC Closed</v>
      </c>
    </row>
    <row r="22" spans="2:20" ht="25.5" customHeight="1">
      <c r="B22" s="263" t="str">
        <f t="shared" ref="B22:D53" si="0">IF(ISNA(P22),"",P22)</f>
        <v/>
      </c>
      <c r="C22" s="264" t="str">
        <f t="shared" si="0"/>
        <v/>
      </c>
      <c r="D22" s="663" t="str">
        <f>IF(ISNA(R22),"",R22)</f>
        <v/>
      </c>
      <c r="E22" s="664"/>
      <c r="F22" s="664"/>
      <c r="G22" s="664"/>
      <c r="H22" s="665"/>
      <c r="I22" s="265" t="str">
        <f>IF(ISNA(S22),"",S22)</f>
        <v/>
      </c>
      <c r="J22" s="684" t="str">
        <f>IF(ISNA(T22),"",T22)</f>
        <v/>
      </c>
      <c r="K22" s="685"/>
      <c r="L22" s="686"/>
      <c r="M22" s="330"/>
      <c r="N22" s="224"/>
      <c r="O22" s="224">
        <v>1</v>
      </c>
      <c r="P22" s="224" t="e">
        <f>VLOOKUP($O22,ControlPoints!$A$6:$B$4228,2,FALSE) &amp; " - " &amp; VLOOKUP($O22,ControlPoints!$A$6:$D$4228,4,FALSE)</f>
        <v>#N/A</v>
      </c>
      <c r="Q22" s="224" t="e">
        <f>VLOOKUP($O22,ControlPoints!$A$6:$D$4228,3,FALSE)</f>
        <v>#N/A</v>
      </c>
      <c r="R22" s="224" t="e">
        <f>VLOOKUP($O22,ControlPoints!$Z$7:$AA$4228,2,FALSE)</f>
        <v>#N/A</v>
      </c>
      <c r="S22" s="190" t="e">
        <f>VLOOKUP($O22,ControlPoints!$Z$7:$AB$4228,3,FALSE)</f>
        <v>#N/A</v>
      </c>
      <c r="T22" s="190" t="e">
        <f>VLOOKUP($O22,ControlPoints!$Z$7:$AC4228,4,FALSE)</f>
        <v>#N/A</v>
      </c>
    </row>
    <row r="23" spans="2:20" ht="25.5" customHeight="1">
      <c r="B23" s="263" t="str">
        <f t="shared" si="0"/>
        <v/>
      </c>
      <c r="C23" s="264" t="str">
        <f t="shared" si="0"/>
        <v/>
      </c>
      <c r="D23" s="663" t="str">
        <f t="shared" si="0"/>
        <v/>
      </c>
      <c r="E23" s="664"/>
      <c r="F23" s="664"/>
      <c r="G23" s="664"/>
      <c r="H23" s="665"/>
      <c r="I23" s="265" t="str">
        <f t="shared" ref="I23:I86" si="1">IF(ISNA(S23),"",S23)</f>
        <v/>
      </c>
      <c r="J23" s="684" t="str">
        <f t="shared" ref="J23:J26" si="2">IF(ISNA(T23),"",T23)</f>
        <v/>
      </c>
      <c r="K23" s="685"/>
      <c r="L23" s="686"/>
      <c r="M23" s="330"/>
      <c r="O23" s="224">
        <v>2</v>
      </c>
      <c r="P23" s="224" t="e">
        <f>VLOOKUP($O23,ControlPoints!$A$6:$B$4228,2,FALSE) &amp; " - " &amp; VLOOKUP($O23,ControlPoints!$A$6:$D$4228,4,FALSE)</f>
        <v>#N/A</v>
      </c>
      <c r="Q23" s="224" t="e">
        <f>VLOOKUP($O23,ControlPoints!$A$6:$D$4228,3,FALSE)</f>
        <v>#N/A</v>
      </c>
      <c r="R23" s="224" t="e">
        <f>VLOOKUP($O23,ControlPoints!$Z$7:$AA$4228,2,FALSE)</f>
        <v>#N/A</v>
      </c>
      <c r="S23" s="190" t="e">
        <f>VLOOKUP($O23,ControlPoints!$Z$7:$AB$4228,3,FALSE)</f>
        <v>#N/A</v>
      </c>
      <c r="T23" s="190" t="e">
        <f>VLOOKUP($O23,ControlPoints!$Z$7:$AC4229,4,FALSE)</f>
        <v>#N/A</v>
      </c>
    </row>
    <row r="24" spans="2:20" ht="25.5" customHeight="1">
      <c r="B24" s="263" t="str">
        <f t="shared" si="0"/>
        <v/>
      </c>
      <c r="C24" s="264" t="str">
        <f t="shared" si="0"/>
        <v/>
      </c>
      <c r="D24" s="663" t="str">
        <f t="shared" si="0"/>
        <v/>
      </c>
      <c r="E24" s="664"/>
      <c r="F24" s="664"/>
      <c r="G24" s="664"/>
      <c r="H24" s="665"/>
      <c r="I24" s="265" t="str">
        <f t="shared" si="1"/>
        <v/>
      </c>
      <c r="J24" s="684" t="str">
        <f t="shared" si="2"/>
        <v/>
      </c>
      <c r="K24" s="685"/>
      <c r="L24" s="686"/>
      <c r="M24" s="330"/>
      <c r="O24" s="224">
        <v>3</v>
      </c>
      <c r="P24" s="224" t="e">
        <f>VLOOKUP($O24,ControlPoints!$A$6:$B$4228,2,FALSE) &amp; " - " &amp; VLOOKUP($O24,ControlPoints!$A$6:$D$4228,4,FALSE)</f>
        <v>#N/A</v>
      </c>
      <c r="Q24" s="224" t="e">
        <f>VLOOKUP($O24,ControlPoints!$A$6:$D$4228,3,FALSE)</f>
        <v>#N/A</v>
      </c>
      <c r="R24" s="224" t="e">
        <f>VLOOKUP($O24,ControlPoints!$Z$7:$AA$4228,2,FALSE)</f>
        <v>#N/A</v>
      </c>
      <c r="S24" s="190" t="e">
        <f>VLOOKUP($O24,ControlPoints!$Z$7:$AB$4228,3,FALSE)</f>
        <v>#N/A</v>
      </c>
      <c r="T24" s="190" t="e">
        <f>VLOOKUP($O24,ControlPoints!$Z$7:$AC4230,4,FALSE)</f>
        <v>#N/A</v>
      </c>
    </row>
    <row r="25" spans="2:20" ht="25.5" customHeight="1">
      <c r="B25" s="263" t="str">
        <f t="shared" si="0"/>
        <v/>
      </c>
      <c r="C25" s="264" t="str">
        <f t="shared" si="0"/>
        <v/>
      </c>
      <c r="D25" s="663" t="str">
        <f t="shared" si="0"/>
        <v/>
      </c>
      <c r="E25" s="664"/>
      <c r="F25" s="664"/>
      <c r="G25" s="664"/>
      <c r="H25" s="665"/>
      <c r="I25" s="265" t="str">
        <f t="shared" si="1"/>
        <v/>
      </c>
      <c r="J25" s="684" t="str">
        <f t="shared" si="2"/>
        <v/>
      </c>
      <c r="K25" s="685"/>
      <c r="L25" s="686"/>
      <c r="M25" s="330"/>
      <c r="O25" s="224">
        <v>4</v>
      </c>
      <c r="P25" s="224" t="e">
        <f>VLOOKUP($O25,ControlPoints!$A$6:$B$4228,2,FALSE) &amp; " - " &amp; VLOOKUP($O25,ControlPoints!$A$6:$D$4228,4,FALSE)</f>
        <v>#N/A</v>
      </c>
      <c r="Q25" s="224" t="e">
        <f>VLOOKUP($O25,ControlPoints!$A$6:$D$4228,3,FALSE)</f>
        <v>#N/A</v>
      </c>
      <c r="R25" s="224" t="e">
        <f>VLOOKUP($O25,ControlPoints!$Z$7:$AA$4228,2,FALSE)</f>
        <v>#N/A</v>
      </c>
      <c r="S25" s="190" t="e">
        <f>VLOOKUP($O25,ControlPoints!$Z$7:$AB$4228,3,FALSE)</f>
        <v>#N/A</v>
      </c>
      <c r="T25" s="190" t="e">
        <f>VLOOKUP($O25,ControlPoints!$Z$7:$AC4231,4,FALSE)</f>
        <v>#N/A</v>
      </c>
    </row>
    <row r="26" spans="2:20" ht="25.5" customHeight="1">
      <c r="B26" s="263" t="str">
        <f t="shared" si="0"/>
        <v/>
      </c>
      <c r="C26" s="264" t="str">
        <f t="shared" si="0"/>
        <v/>
      </c>
      <c r="D26" s="663" t="str">
        <f t="shared" si="0"/>
        <v/>
      </c>
      <c r="E26" s="664"/>
      <c r="F26" s="664"/>
      <c r="G26" s="664"/>
      <c r="H26" s="665"/>
      <c r="I26" s="265" t="str">
        <f t="shared" si="1"/>
        <v/>
      </c>
      <c r="J26" s="684" t="str">
        <f t="shared" si="2"/>
        <v/>
      </c>
      <c r="K26" s="685"/>
      <c r="L26" s="686"/>
      <c r="M26" s="330"/>
      <c r="O26" s="224">
        <v>5</v>
      </c>
      <c r="P26" s="224" t="e">
        <f>VLOOKUP($O26,ControlPoints!$A$6:$B$4228,2,FALSE) &amp; " - " &amp; VLOOKUP($O26,ControlPoints!$A$6:$D$4228,4,FALSE)</f>
        <v>#N/A</v>
      </c>
      <c r="Q26" s="224" t="e">
        <f>VLOOKUP($O26,ControlPoints!$A$6:$D$4228,3,FALSE)</f>
        <v>#N/A</v>
      </c>
      <c r="R26" s="224" t="e">
        <f>VLOOKUP($O26,ControlPoints!$Z$7:$AA$4228,2,FALSE)</f>
        <v>#N/A</v>
      </c>
      <c r="S26" s="190" t="e">
        <f>VLOOKUP($O26,ControlPoints!$Z$7:$AB$4228,3,FALSE)</f>
        <v>#N/A</v>
      </c>
      <c r="T26" s="190" t="e">
        <f>VLOOKUP($O26,ControlPoints!$Z$7:$AC4232,4,FALSE)</f>
        <v>#N/A</v>
      </c>
    </row>
    <row r="27" spans="2:20" ht="25.5" customHeight="1">
      <c r="B27" s="263" t="str">
        <f t="shared" si="0"/>
        <v/>
      </c>
      <c r="C27" s="264" t="str">
        <f t="shared" si="0"/>
        <v/>
      </c>
      <c r="D27" s="663" t="str">
        <f t="shared" si="0"/>
        <v/>
      </c>
      <c r="E27" s="664"/>
      <c r="F27" s="664"/>
      <c r="G27" s="664"/>
      <c r="H27" s="665"/>
      <c r="I27" s="265" t="str">
        <f t="shared" si="1"/>
        <v/>
      </c>
      <c r="J27" s="684" t="str">
        <f t="shared" ref="J27:J28" si="3">IF(ISNA(T27),"",T27)</f>
        <v/>
      </c>
      <c r="K27" s="685"/>
      <c r="L27" s="686"/>
      <c r="M27" s="330"/>
      <c r="O27" s="224">
        <v>6</v>
      </c>
      <c r="P27" s="224" t="e">
        <f>VLOOKUP($O27,ControlPoints!$A$6:$B$4228,2,FALSE) &amp; " - " &amp; VLOOKUP($O27,ControlPoints!$A$6:$D$4228,4,FALSE)</f>
        <v>#N/A</v>
      </c>
      <c r="Q27" s="224" t="e">
        <f>VLOOKUP($O27,ControlPoints!$A$6:$D$4228,3,FALSE)</f>
        <v>#N/A</v>
      </c>
      <c r="R27" s="224" t="e">
        <f>VLOOKUP($O27,ControlPoints!$Z$7:$AA$4228,2,FALSE)</f>
        <v>#N/A</v>
      </c>
      <c r="S27" s="190" t="e">
        <f>VLOOKUP($O27,ControlPoints!$Z$7:$AB$4228,3,FALSE)</f>
        <v>#N/A</v>
      </c>
      <c r="T27" s="190" t="e">
        <f>VLOOKUP($O27,ControlPoints!$Z$7:$AC4233,4,FALSE)</f>
        <v>#N/A</v>
      </c>
    </row>
    <row r="28" spans="2:20" ht="25.5" customHeight="1">
      <c r="B28" s="263" t="str">
        <f t="shared" si="0"/>
        <v/>
      </c>
      <c r="C28" s="264" t="str">
        <f t="shared" si="0"/>
        <v/>
      </c>
      <c r="D28" s="663" t="str">
        <f t="shared" si="0"/>
        <v/>
      </c>
      <c r="E28" s="664"/>
      <c r="F28" s="664"/>
      <c r="G28" s="664"/>
      <c r="H28" s="665"/>
      <c r="I28" s="265" t="str">
        <f t="shared" si="1"/>
        <v/>
      </c>
      <c r="J28" s="684" t="str">
        <f t="shared" si="3"/>
        <v/>
      </c>
      <c r="K28" s="685"/>
      <c r="L28" s="686"/>
      <c r="M28" s="330"/>
      <c r="O28" s="224">
        <v>7</v>
      </c>
      <c r="P28" s="224" t="e">
        <f>VLOOKUP($O28,ControlPoints!$A$6:$B$4228,2,FALSE) &amp; " - " &amp; VLOOKUP($O28,ControlPoints!$A$6:$D$4228,4,FALSE)</f>
        <v>#N/A</v>
      </c>
      <c r="Q28" s="224" t="e">
        <f>VLOOKUP($O28,ControlPoints!$A$6:$D$4228,3,FALSE)</f>
        <v>#N/A</v>
      </c>
      <c r="R28" s="224" t="e">
        <f>VLOOKUP($O28,ControlPoints!$Z$7:$AA$4228,2,FALSE)</f>
        <v>#N/A</v>
      </c>
      <c r="S28" s="190" t="e">
        <f>VLOOKUP($O28,ControlPoints!$Z$7:$AB$4228,3,FALSE)</f>
        <v>#N/A</v>
      </c>
      <c r="T28" s="190" t="e">
        <f>VLOOKUP($O28,ControlPoints!$Z$7:$AC4234,4,FALSE)</f>
        <v>#N/A</v>
      </c>
    </row>
    <row r="29" spans="2:20" ht="25.5" customHeight="1">
      <c r="B29" s="263" t="str">
        <f t="shared" si="0"/>
        <v/>
      </c>
      <c r="C29" s="264" t="str">
        <f t="shared" si="0"/>
        <v/>
      </c>
      <c r="D29" s="663" t="str">
        <f t="shared" si="0"/>
        <v/>
      </c>
      <c r="E29" s="664"/>
      <c r="F29" s="664"/>
      <c r="G29" s="664"/>
      <c r="H29" s="665"/>
      <c r="I29" s="265" t="str">
        <f t="shared" si="1"/>
        <v/>
      </c>
      <c r="J29" s="684" t="str">
        <f t="shared" ref="J29:J31" si="4">IF(ISNA(T29),"",T29)</f>
        <v/>
      </c>
      <c r="K29" s="685"/>
      <c r="L29" s="686"/>
      <c r="M29" s="330"/>
      <c r="O29" s="224">
        <v>8</v>
      </c>
      <c r="P29" s="224" t="e">
        <f>VLOOKUP($O29,ControlPoints!$A$6:$B$4228,2,FALSE) &amp; " - " &amp; VLOOKUP($O29,ControlPoints!$A$6:$D$4228,4,FALSE)</f>
        <v>#N/A</v>
      </c>
      <c r="Q29" s="224" t="e">
        <f>VLOOKUP($O29,ControlPoints!$A$6:$D$4228,3,FALSE)</f>
        <v>#N/A</v>
      </c>
      <c r="R29" s="224" t="e">
        <f>VLOOKUP($O29,ControlPoints!$Z$7:$AA$4228,2,FALSE)</f>
        <v>#N/A</v>
      </c>
      <c r="S29" s="190" t="e">
        <f>VLOOKUP($O29,ControlPoints!$Z$7:$AB$4228,3,FALSE)</f>
        <v>#N/A</v>
      </c>
      <c r="T29" s="190" t="e">
        <f>VLOOKUP($O29,ControlPoints!$Z$7:$AC4235,4,FALSE)</f>
        <v>#N/A</v>
      </c>
    </row>
    <row r="30" spans="2:20" ht="25.5" customHeight="1">
      <c r="B30" s="263" t="str">
        <f t="shared" si="0"/>
        <v/>
      </c>
      <c r="C30" s="264" t="str">
        <f t="shared" si="0"/>
        <v/>
      </c>
      <c r="D30" s="663" t="str">
        <f t="shared" si="0"/>
        <v/>
      </c>
      <c r="E30" s="664"/>
      <c r="F30" s="664"/>
      <c r="G30" s="664"/>
      <c r="H30" s="665"/>
      <c r="I30" s="265" t="str">
        <f t="shared" si="1"/>
        <v/>
      </c>
      <c r="J30" s="684" t="str">
        <f t="shared" si="4"/>
        <v/>
      </c>
      <c r="K30" s="685"/>
      <c r="L30" s="686"/>
      <c r="M30" s="330"/>
      <c r="O30" s="224">
        <v>9</v>
      </c>
      <c r="P30" s="224" t="e">
        <f>VLOOKUP($O30,ControlPoints!$A$6:$B$4228,2,FALSE) &amp; " - " &amp; VLOOKUP($O30,ControlPoints!$A$6:$D$4228,4,FALSE)</f>
        <v>#N/A</v>
      </c>
      <c r="Q30" s="224" t="e">
        <f>VLOOKUP($O30,ControlPoints!$A$6:$D$4228,3,FALSE)</f>
        <v>#N/A</v>
      </c>
      <c r="R30" s="224" t="e">
        <f>VLOOKUP($O30,ControlPoints!$Z$7:$AA$4228,2,FALSE)</f>
        <v>#N/A</v>
      </c>
      <c r="S30" s="190" t="e">
        <f>VLOOKUP($O30,ControlPoints!$Z$7:$AB$4228,3,FALSE)</f>
        <v>#N/A</v>
      </c>
      <c r="T30" s="190" t="e">
        <f>VLOOKUP($O30,ControlPoints!$Z$7:$AC4236,4,FALSE)</f>
        <v>#N/A</v>
      </c>
    </row>
    <row r="31" spans="2:20" ht="25.5" customHeight="1">
      <c r="B31" s="263" t="str">
        <f t="shared" si="0"/>
        <v/>
      </c>
      <c r="C31" s="264" t="str">
        <f t="shared" si="0"/>
        <v/>
      </c>
      <c r="D31" s="663" t="str">
        <f t="shared" si="0"/>
        <v/>
      </c>
      <c r="E31" s="664"/>
      <c r="F31" s="664"/>
      <c r="G31" s="664"/>
      <c r="H31" s="665"/>
      <c r="I31" s="265" t="str">
        <f t="shared" si="1"/>
        <v/>
      </c>
      <c r="J31" s="684" t="str">
        <f t="shared" si="4"/>
        <v/>
      </c>
      <c r="K31" s="685"/>
      <c r="L31" s="686"/>
      <c r="M31" s="330"/>
      <c r="O31" s="224">
        <v>10</v>
      </c>
      <c r="P31" s="224" t="e">
        <f>VLOOKUP($O31,ControlPoints!$A$6:$B$4228,2,FALSE) &amp; " - " &amp; VLOOKUP($O31,ControlPoints!$A$6:$D$4228,4,FALSE)</f>
        <v>#N/A</v>
      </c>
      <c r="Q31" s="224" t="e">
        <f>VLOOKUP($O31,ControlPoints!$A$6:$D$4228,3,FALSE)</f>
        <v>#N/A</v>
      </c>
      <c r="R31" s="224" t="e">
        <f>VLOOKUP($O31,ControlPoints!$Z$7:$AA$4228,2,FALSE)</f>
        <v>#N/A</v>
      </c>
      <c r="S31" s="190" t="e">
        <f>VLOOKUP($O31,ControlPoints!$Z$7:$AB$4228,3,FALSE)</f>
        <v>#N/A</v>
      </c>
      <c r="T31" s="190" t="e">
        <f>VLOOKUP($O31,ControlPoints!$Z$7:$AC4237,4,FALSE)</f>
        <v>#N/A</v>
      </c>
    </row>
    <row r="32" spans="2:20" ht="25.5" customHeight="1">
      <c r="B32" s="263" t="str">
        <f t="shared" si="0"/>
        <v/>
      </c>
      <c r="C32" s="264" t="str">
        <f t="shared" si="0"/>
        <v/>
      </c>
      <c r="D32" s="663" t="str">
        <f t="shared" si="0"/>
        <v/>
      </c>
      <c r="E32" s="664"/>
      <c r="F32" s="664"/>
      <c r="G32" s="664"/>
      <c r="H32" s="665"/>
      <c r="I32" s="265" t="str">
        <f t="shared" si="1"/>
        <v/>
      </c>
      <c r="J32" s="684" t="str">
        <f t="shared" ref="J32:J34" si="5">IF(ISNA(T32),"",T32)</f>
        <v/>
      </c>
      <c r="K32" s="685"/>
      <c r="L32" s="686"/>
      <c r="M32" s="330"/>
      <c r="O32" s="224">
        <v>11</v>
      </c>
      <c r="P32" s="224" t="e">
        <f>VLOOKUP($O32,ControlPoints!$A$6:$B$4228,2,FALSE) &amp; " - " &amp; VLOOKUP($O32,ControlPoints!$A$6:$D$4228,4,FALSE)</f>
        <v>#N/A</v>
      </c>
      <c r="Q32" s="224" t="e">
        <f>VLOOKUP($O32,ControlPoints!$A$6:$D$4228,3,FALSE)</f>
        <v>#N/A</v>
      </c>
      <c r="R32" s="224" t="e">
        <f>VLOOKUP($O32,ControlPoints!$Z$7:$AA$4228,2,FALSE)</f>
        <v>#N/A</v>
      </c>
      <c r="S32" s="190" t="e">
        <f>VLOOKUP($O32,ControlPoints!$Z$7:$AB$4228,3,FALSE)</f>
        <v>#N/A</v>
      </c>
      <c r="T32" s="190" t="e">
        <f>VLOOKUP($O32,ControlPoints!$Z$7:$AC4238,4,FALSE)</f>
        <v>#N/A</v>
      </c>
    </row>
    <row r="33" spans="2:20" ht="25.5" customHeight="1">
      <c r="B33" s="263" t="str">
        <f t="shared" si="0"/>
        <v/>
      </c>
      <c r="C33" s="264" t="str">
        <f t="shared" si="0"/>
        <v/>
      </c>
      <c r="D33" s="663" t="str">
        <f t="shared" si="0"/>
        <v/>
      </c>
      <c r="E33" s="664"/>
      <c r="F33" s="664"/>
      <c r="G33" s="664"/>
      <c r="H33" s="665"/>
      <c r="I33" s="265" t="str">
        <f t="shared" si="1"/>
        <v/>
      </c>
      <c r="J33" s="684" t="str">
        <f t="shared" si="5"/>
        <v/>
      </c>
      <c r="K33" s="685"/>
      <c r="L33" s="686"/>
      <c r="M33" s="330"/>
      <c r="O33" s="224">
        <v>12</v>
      </c>
      <c r="P33" s="224" t="e">
        <f>VLOOKUP($O33,ControlPoints!$A$6:$B$4228,2,FALSE) &amp; " - " &amp; VLOOKUP($O33,ControlPoints!$A$6:$D$4228,4,FALSE)</f>
        <v>#N/A</v>
      </c>
      <c r="Q33" s="224" t="e">
        <f>VLOOKUP($O33,ControlPoints!$A$6:$D$4228,3,FALSE)</f>
        <v>#N/A</v>
      </c>
      <c r="R33" s="224" t="e">
        <f>VLOOKUP($O33,ControlPoints!$Z$7:$AA$4228,2,FALSE)</f>
        <v>#N/A</v>
      </c>
      <c r="S33" s="190" t="e">
        <f>VLOOKUP($O33,ControlPoints!$Z$7:$AB$4228,3,FALSE)</f>
        <v>#N/A</v>
      </c>
      <c r="T33" s="190" t="e">
        <f>VLOOKUP($O33,ControlPoints!$Z$7:$AC4239,4,FALSE)</f>
        <v>#N/A</v>
      </c>
    </row>
    <row r="34" spans="2:20" ht="25.5" customHeight="1">
      <c r="B34" s="263" t="str">
        <f t="shared" si="0"/>
        <v/>
      </c>
      <c r="C34" s="264" t="str">
        <f t="shared" si="0"/>
        <v/>
      </c>
      <c r="D34" s="663" t="str">
        <f t="shared" si="0"/>
        <v/>
      </c>
      <c r="E34" s="664"/>
      <c r="F34" s="664"/>
      <c r="G34" s="664"/>
      <c r="H34" s="665"/>
      <c r="I34" s="265" t="str">
        <f t="shared" si="1"/>
        <v/>
      </c>
      <c r="J34" s="684" t="str">
        <f t="shared" si="5"/>
        <v/>
      </c>
      <c r="K34" s="685"/>
      <c r="L34" s="686"/>
      <c r="M34" s="330"/>
      <c r="O34" s="224">
        <v>13</v>
      </c>
      <c r="P34" s="224" t="e">
        <f>VLOOKUP($O34,ControlPoints!$A$6:$B$4228,2,FALSE) &amp; " - " &amp; VLOOKUP($O34,ControlPoints!$A$6:$D$4228,4,FALSE)</f>
        <v>#N/A</v>
      </c>
      <c r="Q34" s="224" t="e">
        <f>VLOOKUP($O34,ControlPoints!$A$6:$D$4228,3,FALSE)</f>
        <v>#N/A</v>
      </c>
      <c r="R34" s="224" t="e">
        <f>VLOOKUP($O34,ControlPoints!$Z$7:$AA$4228,2,FALSE)</f>
        <v>#N/A</v>
      </c>
      <c r="S34" s="190" t="e">
        <f>VLOOKUP($O34,ControlPoints!$Z$7:$AB$4228,3,FALSE)</f>
        <v>#N/A</v>
      </c>
      <c r="T34" s="190" t="e">
        <f>VLOOKUP($O34,ControlPoints!$Z$7:$AC4240,4,FALSE)</f>
        <v>#N/A</v>
      </c>
    </row>
    <row r="35" spans="2:20" ht="25.5" customHeight="1">
      <c r="B35" s="263" t="str">
        <f t="shared" si="0"/>
        <v/>
      </c>
      <c r="C35" s="264" t="str">
        <f t="shared" si="0"/>
        <v/>
      </c>
      <c r="D35" s="663" t="str">
        <f t="shared" si="0"/>
        <v/>
      </c>
      <c r="E35" s="664"/>
      <c r="F35" s="664"/>
      <c r="G35" s="664"/>
      <c r="H35" s="665"/>
      <c r="I35" s="265" t="str">
        <f t="shared" si="1"/>
        <v/>
      </c>
      <c r="J35" s="684" t="str">
        <f t="shared" ref="J35:J36" si="6">IF(ISNA(T35),"",T35)</f>
        <v/>
      </c>
      <c r="K35" s="685"/>
      <c r="L35" s="686"/>
      <c r="M35" s="330"/>
      <c r="O35" s="224">
        <v>14</v>
      </c>
      <c r="P35" s="224" t="e">
        <f>VLOOKUP($O35,ControlPoints!$A$6:$B$4228,2,FALSE) &amp; " - " &amp; VLOOKUP($O35,ControlPoints!$A$6:$D$4228,4,FALSE)</f>
        <v>#N/A</v>
      </c>
      <c r="Q35" s="224" t="e">
        <f>VLOOKUP($O35,ControlPoints!$A$6:$D$4228,3,FALSE)</f>
        <v>#N/A</v>
      </c>
      <c r="R35" s="224" t="e">
        <f>VLOOKUP($O35,ControlPoints!$Z$7:$AA$4228,2,FALSE)</f>
        <v>#N/A</v>
      </c>
      <c r="S35" s="190" t="e">
        <f>VLOOKUP($O35,ControlPoints!$Z$7:$AB$4228,3,FALSE)</f>
        <v>#N/A</v>
      </c>
      <c r="T35" s="190" t="e">
        <f>VLOOKUP($O35,ControlPoints!$Z$7:$AC4241,4,FALSE)</f>
        <v>#N/A</v>
      </c>
    </row>
    <row r="36" spans="2:20" ht="25.5" customHeight="1">
      <c r="B36" s="263" t="str">
        <f t="shared" si="0"/>
        <v/>
      </c>
      <c r="C36" s="264" t="str">
        <f t="shared" si="0"/>
        <v/>
      </c>
      <c r="D36" s="663" t="str">
        <f t="shared" si="0"/>
        <v/>
      </c>
      <c r="E36" s="664"/>
      <c r="F36" s="664"/>
      <c r="G36" s="664"/>
      <c r="H36" s="665"/>
      <c r="I36" s="265" t="str">
        <f t="shared" si="1"/>
        <v/>
      </c>
      <c r="J36" s="684" t="str">
        <f t="shared" si="6"/>
        <v/>
      </c>
      <c r="K36" s="685"/>
      <c r="L36" s="686"/>
      <c r="M36" s="330"/>
      <c r="O36" s="224">
        <v>15</v>
      </c>
      <c r="P36" s="224" t="e">
        <f>VLOOKUP($O36,ControlPoints!$A$6:$B$4228,2,FALSE) &amp; " - " &amp; VLOOKUP($O36,ControlPoints!$A$6:$D$4228,4,FALSE)</f>
        <v>#N/A</v>
      </c>
      <c r="Q36" s="224" t="e">
        <f>VLOOKUP($O36,ControlPoints!$A$6:$D$4228,3,FALSE)</f>
        <v>#N/A</v>
      </c>
      <c r="R36" s="224" t="e">
        <f>VLOOKUP($O36,ControlPoints!$Z$7:$AA$4228,2,FALSE)</f>
        <v>#N/A</v>
      </c>
      <c r="S36" s="190" t="e">
        <f>VLOOKUP($O36,ControlPoints!$Z$7:$AB$4228,3,FALSE)</f>
        <v>#N/A</v>
      </c>
      <c r="T36" s="190" t="e">
        <f>VLOOKUP($O36,ControlPoints!$Z$7:$AC4242,4,FALSE)</f>
        <v>#N/A</v>
      </c>
    </row>
    <row r="37" spans="2:20" ht="25.5" customHeight="1">
      <c r="B37" s="263" t="str">
        <f t="shared" si="0"/>
        <v/>
      </c>
      <c r="C37" s="264" t="str">
        <f t="shared" si="0"/>
        <v/>
      </c>
      <c r="D37" s="663" t="str">
        <f t="shared" si="0"/>
        <v/>
      </c>
      <c r="E37" s="664"/>
      <c r="F37" s="664"/>
      <c r="G37" s="664"/>
      <c r="H37" s="665"/>
      <c r="I37" s="265" t="str">
        <f t="shared" si="1"/>
        <v/>
      </c>
      <c r="J37" s="684" t="str">
        <f t="shared" ref="J37:J39" si="7">IF(ISNA(T37),"",T37)</f>
        <v/>
      </c>
      <c r="K37" s="685"/>
      <c r="L37" s="686"/>
      <c r="M37" s="330"/>
      <c r="O37" s="224">
        <v>16</v>
      </c>
      <c r="P37" s="224" t="e">
        <f>VLOOKUP($O37,ControlPoints!$A$6:$B$4228,2,FALSE) &amp; " - " &amp; VLOOKUP($O37,ControlPoints!$A$6:$D$4228,4,FALSE)</f>
        <v>#N/A</v>
      </c>
      <c r="Q37" s="224" t="e">
        <f>VLOOKUP($O37,ControlPoints!$A$6:$D$4228,3,FALSE)</f>
        <v>#N/A</v>
      </c>
      <c r="R37" s="224" t="e">
        <f>VLOOKUP($O37,ControlPoints!$Z$7:$AA$4228,2,FALSE)</f>
        <v>#N/A</v>
      </c>
      <c r="S37" s="190" t="e">
        <f>VLOOKUP($O37,ControlPoints!$Z$7:$AB$4228,3,FALSE)</f>
        <v>#N/A</v>
      </c>
      <c r="T37" s="190" t="e">
        <f>VLOOKUP($O37,ControlPoints!$Z$7:$AC4243,4,FALSE)</f>
        <v>#N/A</v>
      </c>
    </row>
    <row r="38" spans="2:20" ht="25.5" customHeight="1">
      <c r="B38" s="263" t="str">
        <f t="shared" si="0"/>
        <v/>
      </c>
      <c r="C38" s="264" t="str">
        <f t="shared" si="0"/>
        <v/>
      </c>
      <c r="D38" s="663" t="str">
        <f t="shared" si="0"/>
        <v/>
      </c>
      <c r="E38" s="664"/>
      <c r="F38" s="664"/>
      <c r="G38" s="664"/>
      <c r="H38" s="665"/>
      <c r="I38" s="265" t="str">
        <f t="shared" si="1"/>
        <v/>
      </c>
      <c r="J38" s="684" t="str">
        <f t="shared" si="7"/>
        <v/>
      </c>
      <c r="K38" s="685"/>
      <c r="L38" s="686"/>
      <c r="M38" s="330"/>
      <c r="O38" s="224">
        <v>17</v>
      </c>
      <c r="P38" s="224" t="e">
        <f>VLOOKUP($O38,ControlPoints!$A$6:$B$4228,2,FALSE) &amp; " - " &amp; VLOOKUP($O38,ControlPoints!$A$6:$D$4228,4,FALSE)</f>
        <v>#N/A</v>
      </c>
      <c r="Q38" s="224" t="e">
        <f>VLOOKUP($O38,ControlPoints!$A$6:$D$4228,3,FALSE)</f>
        <v>#N/A</v>
      </c>
      <c r="R38" s="224" t="e">
        <f>VLOOKUP($O38,ControlPoints!$Z$7:$AA$4228,2,FALSE)</f>
        <v>#N/A</v>
      </c>
      <c r="S38" s="190" t="e">
        <f>VLOOKUP($O38,ControlPoints!$Z$7:$AB$4228,3,FALSE)</f>
        <v>#N/A</v>
      </c>
      <c r="T38" s="190" t="e">
        <f>VLOOKUP($O38,ControlPoints!$Z$7:$AC4244,4,FALSE)</f>
        <v>#N/A</v>
      </c>
    </row>
    <row r="39" spans="2:20" ht="25.5" customHeight="1">
      <c r="B39" s="263" t="str">
        <f t="shared" si="0"/>
        <v/>
      </c>
      <c r="C39" s="264" t="str">
        <f t="shared" si="0"/>
        <v/>
      </c>
      <c r="D39" s="663" t="str">
        <f t="shared" si="0"/>
        <v/>
      </c>
      <c r="E39" s="664"/>
      <c r="F39" s="664"/>
      <c r="G39" s="664"/>
      <c r="H39" s="665"/>
      <c r="I39" s="265" t="str">
        <f t="shared" si="1"/>
        <v/>
      </c>
      <c r="J39" s="684" t="str">
        <f t="shared" si="7"/>
        <v/>
      </c>
      <c r="K39" s="685"/>
      <c r="L39" s="686"/>
      <c r="M39" s="330"/>
      <c r="O39" s="224">
        <v>18</v>
      </c>
      <c r="P39" s="224" t="e">
        <f>VLOOKUP($O39,ControlPoints!$A$6:$B$4228,2,FALSE) &amp; " - " &amp; VLOOKUP($O39,ControlPoints!$A$6:$D$4228,4,FALSE)</f>
        <v>#N/A</v>
      </c>
      <c r="Q39" s="224" t="e">
        <f>VLOOKUP($O39,ControlPoints!$A$6:$D$4228,3,FALSE)</f>
        <v>#N/A</v>
      </c>
      <c r="R39" s="224" t="e">
        <f>VLOOKUP($O39,ControlPoints!$Z$7:$AA$4228,2,FALSE)</f>
        <v>#N/A</v>
      </c>
      <c r="S39" s="190" t="e">
        <f>VLOOKUP($O39,ControlPoints!$Z$7:$AB$4228,3,FALSE)</f>
        <v>#N/A</v>
      </c>
      <c r="T39" s="190" t="e">
        <f>VLOOKUP($O39,ControlPoints!$Z$7:$AC4245,4,FALSE)</f>
        <v>#N/A</v>
      </c>
    </row>
    <row r="40" spans="2:20" ht="25.5" customHeight="1">
      <c r="B40" s="263" t="str">
        <f t="shared" si="0"/>
        <v/>
      </c>
      <c r="C40" s="264" t="str">
        <f t="shared" si="0"/>
        <v/>
      </c>
      <c r="D40" s="663" t="str">
        <f t="shared" si="0"/>
        <v/>
      </c>
      <c r="E40" s="664"/>
      <c r="F40" s="664"/>
      <c r="G40" s="664"/>
      <c r="H40" s="665"/>
      <c r="I40" s="265" t="str">
        <f t="shared" si="1"/>
        <v/>
      </c>
      <c r="J40" s="684" t="str">
        <f t="shared" ref="J40:J43" si="8">IF(ISNA(T40),"",T40)</f>
        <v/>
      </c>
      <c r="K40" s="685"/>
      <c r="L40" s="686"/>
      <c r="M40" s="330"/>
      <c r="O40" s="224">
        <v>19</v>
      </c>
      <c r="P40" s="224" t="e">
        <f>VLOOKUP($O40,ControlPoints!$A$6:$B$4228,2,FALSE) &amp; " - " &amp; VLOOKUP($O40,ControlPoints!$A$6:$D$4228,4,FALSE)</f>
        <v>#N/A</v>
      </c>
      <c r="Q40" s="224" t="e">
        <f>VLOOKUP($O40,ControlPoints!$A$6:$D$4228,3,FALSE)</f>
        <v>#N/A</v>
      </c>
      <c r="R40" s="224" t="e">
        <f>VLOOKUP($O40,ControlPoints!$Z$7:$AA$4228,2,FALSE)</f>
        <v>#N/A</v>
      </c>
      <c r="S40" s="190" t="e">
        <f>VLOOKUP($O40,ControlPoints!$Z$7:$AB$4228,3,FALSE)</f>
        <v>#N/A</v>
      </c>
      <c r="T40" s="190" t="e">
        <f>VLOOKUP($O40,ControlPoints!$Z$7:$AC4246,4,FALSE)</f>
        <v>#N/A</v>
      </c>
    </row>
    <row r="41" spans="2:20" ht="25.5" customHeight="1">
      <c r="B41" s="263" t="str">
        <f t="shared" si="0"/>
        <v/>
      </c>
      <c r="C41" s="264" t="str">
        <f t="shared" si="0"/>
        <v/>
      </c>
      <c r="D41" s="663" t="str">
        <f t="shared" si="0"/>
        <v/>
      </c>
      <c r="E41" s="664"/>
      <c r="F41" s="664"/>
      <c r="G41" s="664"/>
      <c r="H41" s="665"/>
      <c r="I41" s="265" t="str">
        <f t="shared" si="1"/>
        <v/>
      </c>
      <c r="J41" s="684" t="str">
        <f t="shared" si="8"/>
        <v/>
      </c>
      <c r="K41" s="685"/>
      <c r="L41" s="686"/>
      <c r="M41" s="330"/>
      <c r="O41" s="224">
        <v>20</v>
      </c>
      <c r="P41" s="224" t="e">
        <f>VLOOKUP($O41,ControlPoints!$A$6:$B$4228,2,FALSE) &amp; " - " &amp; VLOOKUP($O41,ControlPoints!$A$6:$D$4228,4,FALSE)</f>
        <v>#N/A</v>
      </c>
      <c r="Q41" s="224" t="e">
        <f>VLOOKUP($O41,ControlPoints!$A$6:$D$4228,3,FALSE)</f>
        <v>#N/A</v>
      </c>
      <c r="R41" s="224" t="e">
        <f>VLOOKUP($O41,ControlPoints!$Z$7:$AA$4228,2,FALSE)</f>
        <v>#N/A</v>
      </c>
      <c r="S41" s="190" t="e">
        <f>VLOOKUP($O41,ControlPoints!$Z$7:$AB$4228,3,FALSE)</f>
        <v>#N/A</v>
      </c>
      <c r="T41" s="190" t="e">
        <f>VLOOKUP($O41,ControlPoints!$Z$7:$AC4247,4,FALSE)</f>
        <v>#N/A</v>
      </c>
    </row>
    <row r="42" spans="2:20" ht="25.5" customHeight="1">
      <c r="B42" s="263" t="str">
        <f t="shared" si="0"/>
        <v/>
      </c>
      <c r="C42" s="264" t="str">
        <f t="shared" si="0"/>
        <v/>
      </c>
      <c r="D42" s="663" t="str">
        <f t="shared" si="0"/>
        <v/>
      </c>
      <c r="E42" s="664"/>
      <c r="F42" s="664"/>
      <c r="G42" s="664"/>
      <c r="H42" s="665"/>
      <c r="I42" s="265" t="str">
        <f t="shared" si="1"/>
        <v/>
      </c>
      <c r="J42" s="684" t="str">
        <f t="shared" si="8"/>
        <v/>
      </c>
      <c r="K42" s="685"/>
      <c r="L42" s="686"/>
      <c r="M42" s="330"/>
      <c r="O42" s="224">
        <v>21</v>
      </c>
      <c r="P42" s="224" t="e">
        <f>VLOOKUP($O42,ControlPoints!$A$6:$B$4228,2,FALSE) &amp; " - " &amp; VLOOKUP($O42,ControlPoints!$A$6:$D$4228,4,FALSE)</f>
        <v>#N/A</v>
      </c>
      <c r="Q42" s="224" t="e">
        <f>VLOOKUP($O42,ControlPoints!$A$6:$D$4228,3,FALSE)</f>
        <v>#N/A</v>
      </c>
      <c r="R42" s="224" t="e">
        <f>VLOOKUP($O42,ControlPoints!$Z$7:$AA$4228,2,FALSE)</f>
        <v>#N/A</v>
      </c>
      <c r="S42" s="190" t="e">
        <f>VLOOKUP($O42,ControlPoints!$Z$7:$AB$4228,3,FALSE)</f>
        <v>#N/A</v>
      </c>
      <c r="T42" s="190" t="e">
        <f>VLOOKUP($O42,ControlPoints!$Z$7:$AC4248,4,FALSE)</f>
        <v>#N/A</v>
      </c>
    </row>
    <row r="43" spans="2:20" ht="25.5" customHeight="1">
      <c r="B43" s="263" t="str">
        <f t="shared" si="0"/>
        <v/>
      </c>
      <c r="C43" s="264" t="str">
        <f t="shared" si="0"/>
        <v/>
      </c>
      <c r="D43" s="663" t="str">
        <f t="shared" si="0"/>
        <v/>
      </c>
      <c r="E43" s="664"/>
      <c r="F43" s="664"/>
      <c r="G43" s="664"/>
      <c r="H43" s="665"/>
      <c r="I43" s="265" t="str">
        <f t="shared" si="1"/>
        <v/>
      </c>
      <c r="J43" s="684" t="str">
        <f t="shared" si="8"/>
        <v/>
      </c>
      <c r="K43" s="685"/>
      <c r="L43" s="686"/>
      <c r="M43" s="330"/>
      <c r="O43" s="224">
        <v>22</v>
      </c>
      <c r="P43" s="224" t="e">
        <f>VLOOKUP($O43,ControlPoints!$A$6:$B$4228,2,FALSE) &amp; " - " &amp; VLOOKUP($O43,ControlPoints!$A$6:$D$4228,4,FALSE)</f>
        <v>#N/A</v>
      </c>
      <c r="Q43" s="224" t="e">
        <f>VLOOKUP($O43,ControlPoints!$A$6:$D$4228,3,FALSE)</f>
        <v>#N/A</v>
      </c>
      <c r="R43" s="224" t="e">
        <f>VLOOKUP($O43,ControlPoints!$Z$7:$AA$4228,2,FALSE)</f>
        <v>#N/A</v>
      </c>
      <c r="S43" s="190" t="e">
        <f>VLOOKUP($O43,ControlPoints!$Z$7:$AB$4228,3,FALSE)</f>
        <v>#N/A</v>
      </c>
      <c r="T43" s="190" t="e">
        <f>VLOOKUP($O43,ControlPoints!$Z$7:$AC4249,4,FALSE)</f>
        <v>#N/A</v>
      </c>
    </row>
    <row r="44" spans="2:20" ht="25.5" customHeight="1">
      <c r="B44" s="263" t="str">
        <f t="shared" si="0"/>
        <v/>
      </c>
      <c r="C44" s="264" t="str">
        <f t="shared" si="0"/>
        <v/>
      </c>
      <c r="D44" s="663" t="str">
        <f t="shared" si="0"/>
        <v/>
      </c>
      <c r="E44" s="664"/>
      <c r="F44" s="664"/>
      <c r="G44" s="664"/>
      <c r="H44" s="665"/>
      <c r="I44" s="265" t="str">
        <f t="shared" si="1"/>
        <v/>
      </c>
      <c r="J44" s="684" t="str">
        <f t="shared" ref="J44:J46" si="9">IF(ISNA(T44),"",T44)</f>
        <v/>
      </c>
      <c r="K44" s="685"/>
      <c r="L44" s="686"/>
      <c r="M44" s="330"/>
      <c r="O44" s="224">
        <v>23</v>
      </c>
      <c r="P44" s="224" t="e">
        <f>VLOOKUP($O44,ControlPoints!$A$6:$B$4228,2,FALSE) &amp; " - " &amp; VLOOKUP($O44,ControlPoints!$A$6:$D$4228,4,FALSE)</f>
        <v>#N/A</v>
      </c>
      <c r="Q44" s="224" t="e">
        <f>VLOOKUP($O44,ControlPoints!$A$6:$D$4228,3,FALSE)</f>
        <v>#N/A</v>
      </c>
      <c r="R44" s="224" t="e">
        <f>VLOOKUP($O44,ControlPoints!$Z$7:$AA$4228,2,FALSE)</f>
        <v>#N/A</v>
      </c>
      <c r="S44" s="190" t="e">
        <f>VLOOKUP($O44,ControlPoints!$Z$7:$AB$4228,3,FALSE)</f>
        <v>#N/A</v>
      </c>
      <c r="T44" s="190" t="e">
        <f>VLOOKUP($O44,ControlPoints!$Z$7:$AC4250,4,FALSE)</f>
        <v>#N/A</v>
      </c>
    </row>
    <row r="45" spans="2:20" ht="25.5" customHeight="1">
      <c r="B45" s="263" t="str">
        <f t="shared" si="0"/>
        <v/>
      </c>
      <c r="C45" s="264" t="str">
        <f t="shared" si="0"/>
        <v/>
      </c>
      <c r="D45" s="663" t="str">
        <f t="shared" si="0"/>
        <v/>
      </c>
      <c r="E45" s="664"/>
      <c r="F45" s="664"/>
      <c r="G45" s="664"/>
      <c r="H45" s="665"/>
      <c r="I45" s="265" t="str">
        <f t="shared" si="1"/>
        <v/>
      </c>
      <c r="J45" s="684" t="str">
        <f t="shared" si="9"/>
        <v/>
      </c>
      <c r="K45" s="685"/>
      <c r="L45" s="686"/>
      <c r="M45" s="330"/>
      <c r="O45" s="224">
        <v>24</v>
      </c>
      <c r="P45" s="224" t="e">
        <f>VLOOKUP($O45,ControlPoints!$A$6:$B$4228,2,FALSE) &amp; " - " &amp; VLOOKUP($O45,ControlPoints!$A$6:$D$4228,4,FALSE)</f>
        <v>#N/A</v>
      </c>
      <c r="Q45" s="224" t="e">
        <f>VLOOKUP($O45,ControlPoints!$A$6:$D$4228,3,FALSE)</f>
        <v>#N/A</v>
      </c>
      <c r="R45" s="224" t="e">
        <f>VLOOKUP($O45,ControlPoints!$Z$7:$AA$4228,2,FALSE)</f>
        <v>#N/A</v>
      </c>
      <c r="S45" s="190" t="e">
        <f>VLOOKUP($O45,ControlPoints!$Z$7:$AB$4228,3,FALSE)</f>
        <v>#N/A</v>
      </c>
      <c r="T45" s="190" t="e">
        <f>VLOOKUP($O45,ControlPoints!$Z$7:$AC4251,4,FALSE)</f>
        <v>#N/A</v>
      </c>
    </row>
    <row r="46" spans="2:20" ht="25.5" customHeight="1">
      <c r="B46" s="263" t="str">
        <f t="shared" si="0"/>
        <v/>
      </c>
      <c r="C46" s="264" t="str">
        <f t="shared" si="0"/>
        <v/>
      </c>
      <c r="D46" s="663" t="str">
        <f t="shared" si="0"/>
        <v/>
      </c>
      <c r="E46" s="664"/>
      <c r="F46" s="664"/>
      <c r="G46" s="664"/>
      <c r="H46" s="665"/>
      <c r="I46" s="265" t="str">
        <f t="shared" si="1"/>
        <v/>
      </c>
      <c r="J46" s="684" t="str">
        <f t="shared" si="9"/>
        <v/>
      </c>
      <c r="K46" s="685"/>
      <c r="L46" s="686"/>
      <c r="M46" s="330"/>
      <c r="O46" s="224">
        <v>25</v>
      </c>
      <c r="P46" s="224" t="e">
        <f>VLOOKUP($O46,ControlPoints!$A$6:$B$4228,2,FALSE) &amp; " - " &amp; VLOOKUP($O46,ControlPoints!$A$6:$D$4228,4,FALSE)</f>
        <v>#N/A</v>
      </c>
      <c r="Q46" s="224" t="e">
        <f>VLOOKUP($O46,ControlPoints!$A$6:$D$4228,3,FALSE)</f>
        <v>#N/A</v>
      </c>
      <c r="R46" s="224" t="e">
        <f>VLOOKUP($O46,ControlPoints!$Z$7:$AA$4228,2,FALSE)</f>
        <v>#N/A</v>
      </c>
      <c r="S46" s="190" t="e">
        <f>VLOOKUP($O46,ControlPoints!$Z$7:$AB$4228,3,FALSE)</f>
        <v>#N/A</v>
      </c>
      <c r="T46" s="190" t="e">
        <f>VLOOKUP($O46,ControlPoints!$Z$7:$AC4252,4,FALSE)</f>
        <v>#N/A</v>
      </c>
    </row>
    <row r="47" spans="2:20" ht="25.5" customHeight="1">
      <c r="B47" s="263" t="str">
        <f t="shared" si="0"/>
        <v/>
      </c>
      <c r="C47" s="264" t="str">
        <f t="shared" si="0"/>
        <v/>
      </c>
      <c r="D47" s="663" t="str">
        <f t="shared" si="0"/>
        <v/>
      </c>
      <c r="E47" s="664"/>
      <c r="F47" s="664"/>
      <c r="G47" s="664"/>
      <c r="H47" s="665"/>
      <c r="I47" s="265" t="str">
        <f t="shared" si="1"/>
        <v/>
      </c>
      <c r="J47" s="684" t="str">
        <f t="shared" ref="J47:J49" si="10">IF(ISNA(T47),"",T47)</f>
        <v/>
      </c>
      <c r="K47" s="685"/>
      <c r="L47" s="686"/>
      <c r="M47" s="330"/>
      <c r="O47" s="224">
        <v>26</v>
      </c>
      <c r="P47" s="224" t="e">
        <f>VLOOKUP($O47,ControlPoints!$A$6:$B$4228,2,FALSE) &amp; " - " &amp; VLOOKUP($O47,ControlPoints!$A$6:$D$4228,4,FALSE)</f>
        <v>#N/A</v>
      </c>
      <c r="Q47" s="224" t="e">
        <f>VLOOKUP($O47,ControlPoints!$A$6:$D$4228,3,FALSE)</f>
        <v>#N/A</v>
      </c>
      <c r="R47" s="224" t="e">
        <f>VLOOKUP($O47,ControlPoints!$Z$7:$AA$4228,2,FALSE)</f>
        <v>#N/A</v>
      </c>
      <c r="S47" s="190" t="e">
        <f>VLOOKUP($O47,ControlPoints!$Z$7:$AB$4228,3,FALSE)</f>
        <v>#N/A</v>
      </c>
      <c r="T47" s="190" t="e">
        <f>VLOOKUP($O47,ControlPoints!$Z$7:$AC4253,4,FALSE)</f>
        <v>#N/A</v>
      </c>
    </row>
    <row r="48" spans="2:20" ht="25.5" customHeight="1">
      <c r="B48" s="263" t="str">
        <f t="shared" si="0"/>
        <v/>
      </c>
      <c r="C48" s="264" t="str">
        <f t="shared" si="0"/>
        <v/>
      </c>
      <c r="D48" s="663" t="str">
        <f t="shared" si="0"/>
        <v/>
      </c>
      <c r="E48" s="664"/>
      <c r="F48" s="664"/>
      <c r="G48" s="664"/>
      <c r="H48" s="665"/>
      <c r="I48" s="265" t="str">
        <f t="shared" si="1"/>
        <v/>
      </c>
      <c r="J48" s="684" t="str">
        <f t="shared" si="10"/>
        <v/>
      </c>
      <c r="K48" s="685"/>
      <c r="L48" s="686"/>
      <c r="M48" s="330"/>
      <c r="O48" s="224">
        <v>27</v>
      </c>
      <c r="P48" s="224" t="e">
        <f>VLOOKUP($O48,ControlPoints!$A$6:$B$4228,2,FALSE) &amp; " - " &amp; VLOOKUP($O48,ControlPoints!$A$6:$D$4228,4,FALSE)</f>
        <v>#N/A</v>
      </c>
      <c r="Q48" s="224" t="e">
        <f>VLOOKUP($O48,ControlPoints!$A$6:$D$4228,3,FALSE)</f>
        <v>#N/A</v>
      </c>
      <c r="R48" s="224" t="e">
        <f>VLOOKUP($O48,ControlPoints!$Z$7:$AA$4228,2,FALSE)</f>
        <v>#N/A</v>
      </c>
      <c r="S48" s="190" t="e">
        <f>VLOOKUP($O48,ControlPoints!$Z$7:$AB$4228,3,FALSE)</f>
        <v>#N/A</v>
      </c>
      <c r="T48" s="190" t="e">
        <f>VLOOKUP($O48,ControlPoints!$Z$7:$AC4254,4,FALSE)</f>
        <v>#N/A</v>
      </c>
    </row>
    <row r="49" spans="2:20" ht="25.5" customHeight="1">
      <c r="B49" s="263" t="str">
        <f t="shared" si="0"/>
        <v/>
      </c>
      <c r="C49" s="264" t="str">
        <f t="shared" si="0"/>
        <v/>
      </c>
      <c r="D49" s="663" t="str">
        <f t="shared" si="0"/>
        <v/>
      </c>
      <c r="E49" s="664"/>
      <c r="F49" s="664"/>
      <c r="G49" s="664"/>
      <c r="H49" s="665"/>
      <c r="I49" s="265" t="str">
        <f t="shared" si="1"/>
        <v/>
      </c>
      <c r="J49" s="684" t="str">
        <f t="shared" si="10"/>
        <v/>
      </c>
      <c r="K49" s="685"/>
      <c r="L49" s="686"/>
      <c r="M49" s="330"/>
      <c r="O49" s="224">
        <v>28</v>
      </c>
      <c r="P49" s="224" t="e">
        <f>VLOOKUP($O49,ControlPoints!$A$6:$B$4228,2,FALSE) &amp; " - " &amp; VLOOKUP($O49,ControlPoints!$A$6:$D$4228,4,FALSE)</f>
        <v>#N/A</v>
      </c>
      <c r="Q49" s="224" t="e">
        <f>VLOOKUP($O49,ControlPoints!$A$6:$D$4228,3,FALSE)</f>
        <v>#N/A</v>
      </c>
      <c r="R49" s="224" t="e">
        <f>VLOOKUP($O49,ControlPoints!$Z$7:$AA$4228,2,FALSE)</f>
        <v>#N/A</v>
      </c>
      <c r="S49" s="190" t="e">
        <f>VLOOKUP($O49,ControlPoints!$Z$7:$AB$4228,3,FALSE)</f>
        <v>#N/A</v>
      </c>
      <c r="T49" s="190" t="e">
        <f>VLOOKUP($O49,ControlPoints!$Z$7:$AC4255,4,FALSE)</f>
        <v>#N/A</v>
      </c>
    </row>
    <row r="50" spans="2:20" ht="25.5" customHeight="1">
      <c r="B50" s="263" t="str">
        <f t="shared" si="0"/>
        <v/>
      </c>
      <c r="C50" s="264" t="str">
        <f t="shared" si="0"/>
        <v/>
      </c>
      <c r="D50" s="663" t="str">
        <f t="shared" si="0"/>
        <v/>
      </c>
      <c r="E50" s="664"/>
      <c r="F50" s="664"/>
      <c r="G50" s="664"/>
      <c r="H50" s="665"/>
      <c r="I50" s="265" t="str">
        <f t="shared" si="1"/>
        <v/>
      </c>
      <c r="J50" s="684" t="str">
        <f t="shared" ref="J50" si="11">IF(ISNA(T50),"",T50)</f>
        <v/>
      </c>
      <c r="K50" s="685"/>
      <c r="L50" s="686"/>
      <c r="M50" s="330"/>
      <c r="O50" s="224">
        <v>29</v>
      </c>
      <c r="P50" s="224" t="e">
        <f>VLOOKUP($O50,ControlPoints!$A$6:$B$4228,2,FALSE) &amp; " - " &amp; VLOOKUP($O50,ControlPoints!$A$6:$D$4228,4,FALSE)</f>
        <v>#N/A</v>
      </c>
      <c r="Q50" s="224" t="e">
        <f>VLOOKUP($O50,ControlPoints!$A$6:$D$4228,3,FALSE)</f>
        <v>#N/A</v>
      </c>
      <c r="R50" s="224" t="e">
        <f>VLOOKUP($O50,ControlPoints!$Z$7:$AA$4228,2,FALSE)</f>
        <v>#N/A</v>
      </c>
      <c r="S50" s="190" t="e">
        <f>VLOOKUP($O50,ControlPoints!$Z$7:$AB$4228,3,FALSE)</f>
        <v>#N/A</v>
      </c>
      <c r="T50" s="190" t="e">
        <f>VLOOKUP($O50,ControlPoints!$Z$7:$AC4256,4,FALSE)</f>
        <v>#N/A</v>
      </c>
    </row>
    <row r="51" spans="2:20" ht="25.5" customHeight="1">
      <c r="B51" s="263" t="str">
        <f t="shared" si="0"/>
        <v/>
      </c>
      <c r="C51" s="264" t="str">
        <f t="shared" si="0"/>
        <v/>
      </c>
      <c r="D51" s="663" t="str">
        <f t="shared" si="0"/>
        <v/>
      </c>
      <c r="E51" s="664"/>
      <c r="F51" s="664"/>
      <c r="G51" s="664"/>
      <c r="H51" s="665"/>
      <c r="I51" s="265" t="str">
        <f t="shared" si="1"/>
        <v/>
      </c>
      <c r="J51" s="684" t="str">
        <f t="shared" ref="J51:J53" si="12">IF(ISNA(T51),"",T51)</f>
        <v/>
      </c>
      <c r="K51" s="685"/>
      <c r="L51" s="686"/>
      <c r="M51" s="330"/>
      <c r="O51" s="224">
        <v>30</v>
      </c>
      <c r="P51" s="224" t="e">
        <f>VLOOKUP($O51,ControlPoints!$A$6:$B$4228,2,FALSE) &amp; " - " &amp; VLOOKUP($O51,ControlPoints!$A$6:$D$4228,4,FALSE)</f>
        <v>#N/A</v>
      </c>
      <c r="Q51" s="224" t="e">
        <f>VLOOKUP($O51,ControlPoints!$A$6:$D$4228,3,FALSE)</f>
        <v>#N/A</v>
      </c>
      <c r="R51" s="224" t="e">
        <f>VLOOKUP($O51,ControlPoints!$Z$7:$AA$4228,2,FALSE)</f>
        <v>#N/A</v>
      </c>
      <c r="S51" s="190" t="e">
        <f>VLOOKUP($O51,ControlPoints!$Z$7:$AB$4228,3,FALSE)</f>
        <v>#N/A</v>
      </c>
      <c r="T51" s="190" t="e">
        <f>VLOOKUP($O51,ControlPoints!$Z$7:$AC4257,4,FALSE)</f>
        <v>#N/A</v>
      </c>
    </row>
    <row r="52" spans="2:20" ht="25.5" customHeight="1">
      <c r="B52" s="263" t="str">
        <f t="shared" si="0"/>
        <v/>
      </c>
      <c r="C52" s="264" t="str">
        <f t="shared" si="0"/>
        <v/>
      </c>
      <c r="D52" s="663" t="str">
        <f t="shared" si="0"/>
        <v/>
      </c>
      <c r="E52" s="664"/>
      <c r="F52" s="664"/>
      <c r="G52" s="664"/>
      <c r="H52" s="665"/>
      <c r="I52" s="265" t="str">
        <f t="shared" si="1"/>
        <v/>
      </c>
      <c r="J52" s="684" t="str">
        <f t="shared" si="12"/>
        <v/>
      </c>
      <c r="K52" s="685"/>
      <c r="L52" s="686"/>
      <c r="M52" s="330"/>
      <c r="O52" s="224">
        <v>31</v>
      </c>
      <c r="P52" s="224" t="e">
        <f>VLOOKUP($O52,ControlPoints!$A$6:$B$4228,2,FALSE) &amp; " - " &amp; VLOOKUP($O52,ControlPoints!$A$6:$D$4228,4,FALSE)</f>
        <v>#N/A</v>
      </c>
      <c r="Q52" s="224" t="e">
        <f>VLOOKUP($O52,ControlPoints!$A$6:$D$4228,3,FALSE)</f>
        <v>#N/A</v>
      </c>
      <c r="R52" s="224" t="e">
        <f>VLOOKUP($O52,ControlPoints!$Z$7:$AA$4228,2,FALSE)</f>
        <v>#N/A</v>
      </c>
      <c r="S52" s="190" t="e">
        <f>VLOOKUP($O52,ControlPoints!$Z$7:$AB$4228,3,FALSE)</f>
        <v>#N/A</v>
      </c>
      <c r="T52" s="190" t="e">
        <f>VLOOKUP($O52,ControlPoints!$Z$7:$AC4258,4,FALSE)</f>
        <v>#N/A</v>
      </c>
    </row>
    <row r="53" spans="2:20" ht="25.5" customHeight="1">
      <c r="B53" s="263" t="str">
        <f t="shared" si="0"/>
        <v/>
      </c>
      <c r="C53" s="264" t="str">
        <f t="shared" si="0"/>
        <v/>
      </c>
      <c r="D53" s="663" t="str">
        <f t="shared" si="0"/>
        <v/>
      </c>
      <c r="E53" s="664"/>
      <c r="F53" s="664"/>
      <c r="G53" s="664"/>
      <c r="H53" s="665"/>
      <c r="I53" s="265" t="str">
        <f t="shared" si="1"/>
        <v/>
      </c>
      <c r="J53" s="684" t="str">
        <f t="shared" si="12"/>
        <v/>
      </c>
      <c r="K53" s="685"/>
      <c r="L53" s="686"/>
      <c r="M53" s="330"/>
      <c r="O53" s="224">
        <v>32</v>
      </c>
      <c r="P53" s="224" t="e">
        <f>VLOOKUP($O53,ControlPoints!$A$6:$B$4228,2,FALSE) &amp; " - " &amp; VLOOKUP($O53,ControlPoints!$A$6:$D$4228,4,FALSE)</f>
        <v>#N/A</v>
      </c>
      <c r="Q53" s="224" t="e">
        <f>VLOOKUP($O53,ControlPoints!$A$6:$D$4228,3,FALSE)</f>
        <v>#N/A</v>
      </c>
      <c r="R53" s="224" t="e">
        <f>VLOOKUP($O53,ControlPoints!$Z$7:$AA$4228,2,FALSE)</f>
        <v>#N/A</v>
      </c>
      <c r="S53" s="190" t="e">
        <f>VLOOKUP($O53,ControlPoints!$Z$7:$AB$4228,3,FALSE)</f>
        <v>#N/A</v>
      </c>
      <c r="T53" s="190" t="e">
        <f>VLOOKUP($O53,ControlPoints!$Z$7:$AC4259,4,FALSE)</f>
        <v>#N/A</v>
      </c>
    </row>
    <row r="54" spans="2:20" ht="25.5" customHeight="1">
      <c r="B54" s="263" t="str">
        <f t="shared" ref="B54:D85" si="13">IF(ISNA(P54),"",P54)</f>
        <v/>
      </c>
      <c r="C54" s="264" t="str">
        <f t="shared" si="13"/>
        <v/>
      </c>
      <c r="D54" s="663" t="str">
        <f t="shared" si="13"/>
        <v/>
      </c>
      <c r="E54" s="664"/>
      <c r="F54" s="664"/>
      <c r="G54" s="664"/>
      <c r="H54" s="665"/>
      <c r="I54" s="265" t="str">
        <f t="shared" si="1"/>
        <v/>
      </c>
      <c r="J54" s="684" t="str">
        <f t="shared" ref="J54:J58" si="14">IF(ISNA(T54),"",T54)</f>
        <v/>
      </c>
      <c r="K54" s="685"/>
      <c r="L54" s="686"/>
      <c r="M54" s="330"/>
      <c r="O54" s="224">
        <v>33</v>
      </c>
      <c r="P54" s="224" t="e">
        <f>VLOOKUP($O54,ControlPoints!$A$6:$B$4228,2,FALSE) &amp; " - " &amp; VLOOKUP($O54,ControlPoints!$A$6:$D$4228,4,FALSE)</f>
        <v>#N/A</v>
      </c>
      <c r="Q54" s="224" t="e">
        <f>VLOOKUP($O54,ControlPoints!$A$6:$D$4228,3,FALSE)</f>
        <v>#N/A</v>
      </c>
      <c r="R54" s="224" t="e">
        <f>VLOOKUP($O54,ControlPoints!$Z$7:$AA$4228,2,FALSE)</f>
        <v>#N/A</v>
      </c>
      <c r="S54" s="190" t="e">
        <f>VLOOKUP($O54,ControlPoints!$Z$7:$AB$4228,3,FALSE)</f>
        <v>#N/A</v>
      </c>
      <c r="T54" s="190" t="e">
        <f>VLOOKUP($O54,ControlPoints!$Z$7:$AC4260,4,FALSE)</f>
        <v>#N/A</v>
      </c>
    </row>
    <row r="55" spans="2:20" ht="25.5" customHeight="1">
      <c r="B55" s="263" t="str">
        <f t="shared" si="13"/>
        <v/>
      </c>
      <c r="C55" s="264" t="str">
        <f t="shared" si="13"/>
        <v/>
      </c>
      <c r="D55" s="663" t="str">
        <f t="shared" si="13"/>
        <v/>
      </c>
      <c r="E55" s="664"/>
      <c r="F55" s="664"/>
      <c r="G55" s="664"/>
      <c r="H55" s="665"/>
      <c r="I55" s="265" t="str">
        <f t="shared" si="1"/>
        <v/>
      </c>
      <c r="J55" s="684" t="str">
        <f t="shared" si="14"/>
        <v/>
      </c>
      <c r="K55" s="685"/>
      <c r="L55" s="686"/>
      <c r="M55" s="330"/>
      <c r="O55" s="224">
        <v>34</v>
      </c>
      <c r="P55" s="224" t="e">
        <f>VLOOKUP($O55,ControlPoints!$A$6:$B$4228,2,FALSE) &amp; " - " &amp; VLOOKUP($O55,ControlPoints!$A$6:$D$4228,4,FALSE)</f>
        <v>#N/A</v>
      </c>
      <c r="Q55" s="224" t="e">
        <f>VLOOKUP($O55,ControlPoints!$A$6:$D$4228,3,FALSE)</f>
        <v>#N/A</v>
      </c>
      <c r="R55" s="224" t="e">
        <f>VLOOKUP($O55,ControlPoints!$Z$7:$AA$4228,2,FALSE)</f>
        <v>#N/A</v>
      </c>
      <c r="S55" s="190" t="e">
        <f>VLOOKUP($O55,ControlPoints!$Z$7:$AB$4228,3,FALSE)</f>
        <v>#N/A</v>
      </c>
      <c r="T55" s="190" t="e">
        <f>VLOOKUP($O55,ControlPoints!$Z$7:$AC4261,4,FALSE)</f>
        <v>#N/A</v>
      </c>
    </row>
    <row r="56" spans="2:20" ht="25.5" customHeight="1">
      <c r="B56" s="263" t="str">
        <f t="shared" si="13"/>
        <v/>
      </c>
      <c r="C56" s="264" t="str">
        <f t="shared" si="13"/>
        <v/>
      </c>
      <c r="D56" s="663" t="str">
        <f t="shared" si="13"/>
        <v/>
      </c>
      <c r="E56" s="664"/>
      <c r="F56" s="664"/>
      <c r="G56" s="664"/>
      <c r="H56" s="665"/>
      <c r="I56" s="265" t="str">
        <f t="shared" si="1"/>
        <v/>
      </c>
      <c r="J56" s="684" t="str">
        <f t="shared" si="14"/>
        <v/>
      </c>
      <c r="K56" s="685"/>
      <c r="L56" s="686"/>
      <c r="M56" s="330"/>
      <c r="O56" s="224">
        <v>35</v>
      </c>
      <c r="P56" s="224" t="e">
        <f>VLOOKUP($O56,ControlPoints!$A$6:$B$4228,2,FALSE) &amp; " - " &amp; VLOOKUP($O56,ControlPoints!$A$6:$D$4228,4,FALSE)</f>
        <v>#N/A</v>
      </c>
      <c r="Q56" s="224" t="e">
        <f>VLOOKUP($O56,ControlPoints!$A$6:$D$4228,3,FALSE)</f>
        <v>#N/A</v>
      </c>
      <c r="R56" s="224" t="e">
        <f>VLOOKUP($O56,ControlPoints!$Z$7:$AA$4228,2,FALSE)</f>
        <v>#N/A</v>
      </c>
      <c r="S56" s="190" t="e">
        <f>VLOOKUP($O56,ControlPoints!$Z$7:$AB$4228,3,FALSE)</f>
        <v>#N/A</v>
      </c>
      <c r="T56" s="190" t="e">
        <f>VLOOKUP($O56,ControlPoints!$Z$7:$AC4262,4,FALSE)</f>
        <v>#N/A</v>
      </c>
    </row>
    <row r="57" spans="2:20" ht="25.5" customHeight="1">
      <c r="B57" s="263" t="str">
        <f t="shared" si="13"/>
        <v/>
      </c>
      <c r="C57" s="264" t="str">
        <f t="shared" si="13"/>
        <v/>
      </c>
      <c r="D57" s="663" t="str">
        <f t="shared" si="13"/>
        <v/>
      </c>
      <c r="E57" s="664"/>
      <c r="F57" s="664"/>
      <c r="G57" s="664"/>
      <c r="H57" s="665"/>
      <c r="I57" s="265" t="str">
        <f t="shared" si="1"/>
        <v/>
      </c>
      <c r="J57" s="684" t="str">
        <f t="shared" si="14"/>
        <v/>
      </c>
      <c r="K57" s="685"/>
      <c r="L57" s="686"/>
      <c r="M57" s="330"/>
      <c r="O57" s="224">
        <v>36</v>
      </c>
      <c r="P57" s="224" t="e">
        <f>VLOOKUP($O57,ControlPoints!$A$6:$B$4228,2,FALSE) &amp; " - " &amp; VLOOKUP($O57,ControlPoints!$A$6:$D$4228,4,FALSE)</f>
        <v>#N/A</v>
      </c>
      <c r="Q57" s="224" t="e">
        <f>VLOOKUP($O57,ControlPoints!$A$6:$D$4228,3,FALSE)</f>
        <v>#N/A</v>
      </c>
      <c r="R57" s="224" t="e">
        <f>VLOOKUP($O57,ControlPoints!$Z$7:$AA$4228,2,FALSE)</f>
        <v>#N/A</v>
      </c>
      <c r="S57" s="190" t="e">
        <f>VLOOKUP($O57,ControlPoints!$Z$7:$AB$4228,3,FALSE)</f>
        <v>#N/A</v>
      </c>
      <c r="T57" s="190" t="e">
        <f>VLOOKUP($O57,ControlPoints!$Z$7:$AC4263,4,FALSE)</f>
        <v>#N/A</v>
      </c>
    </row>
    <row r="58" spans="2:20" ht="25.5" customHeight="1">
      <c r="B58" s="263" t="str">
        <f t="shared" si="13"/>
        <v/>
      </c>
      <c r="C58" s="264" t="str">
        <f t="shared" si="13"/>
        <v/>
      </c>
      <c r="D58" s="663" t="str">
        <f t="shared" si="13"/>
        <v/>
      </c>
      <c r="E58" s="664"/>
      <c r="F58" s="664"/>
      <c r="G58" s="664"/>
      <c r="H58" s="665"/>
      <c r="I58" s="265" t="str">
        <f t="shared" si="1"/>
        <v/>
      </c>
      <c r="J58" s="684" t="str">
        <f t="shared" si="14"/>
        <v/>
      </c>
      <c r="K58" s="685"/>
      <c r="L58" s="686"/>
      <c r="M58" s="330"/>
      <c r="O58" s="224">
        <v>37</v>
      </c>
      <c r="P58" s="224" t="e">
        <f>VLOOKUP($O58,ControlPoints!$A$6:$B$4228,2,FALSE) &amp; " - " &amp; VLOOKUP($O58,ControlPoints!$A$6:$D$4228,4,FALSE)</f>
        <v>#N/A</v>
      </c>
      <c r="Q58" s="224" t="e">
        <f>VLOOKUP($O58,ControlPoints!$A$6:$D$4228,3,FALSE)</f>
        <v>#N/A</v>
      </c>
      <c r="R58" s="224" t="e">
        <f>VLOOKUP($O58,ControlPoints!$Z$7:$AA$4228,2,FALSE)</f>
        <v>#N/A</v>
      </c>
      <c r="S58" s="190" t="e">
        <f>VLOOKUP($O58,ControlPoints!$Z$7:$AB$4228,3,FALSE)</f>
        <v>#N/A</v>
      </c>
      <c r="T58" s="190" t="e">
        <f>VLOOKUP($O58,ControlPoints!$Z$7:$AC4264,4,FALSE)</f>
        <v>#N/A</v>
      </c>
    </row>
    <row r="59" spans="2:20" ht="25.5" customHeight="1">
      <c r="B59" s="263" t="str">
        <f t="shared" si="13"/>
        <v/>
      </c>
      <c r="C59" s="264" t="str">
        <f t="shared" si="13"/>
        <v/>
      </c>
      <c r="D59" s="663" t="str">
        <f t="shared" si="13"/>
        <v/>
      </c>
      <c r="E59" s="664"/>
      <c r="F59" s="664"/>
      <c r="G59" s="664"/>
      <c r="H59" s="665"/>
      <c r="I59" s="265" t="str">
        <f t="shared" si="1"/>
        <v/>
      </c>
      <c r="J59" s="684" t="str">
        <f t="shared" ref="J59:J63" si="15">IF(ISNA(T59),"",T59)</f>
        <v/>
      </c>
      <c r="K59" s="685"/>
      <c r="L59" s="686"/>
      <c r="M59" s="330"/>
      <c r="O59" s="224">
        <v>38</v>
      </c>
      <c r="P59" s="224" t="e">
        <f>VLOOKUP($O59,ControlPoints!$A$6:$B$4228,2,FALSE) &amp; " - " &amp; VLOOKUP($O59,ControlPoints!$A$6:$D$4228,4,FALSE)</f>
        <v>#N/A</v>
      </c>
      <c r="Q59" s="224" t="e">
        <f>VLOOKUP($O59,ControlPoints!$A$6:$D$4228,3,FALSE)</f>
        <v>#N/A</v>
      </c>
      <c r="R59" s="224" t="e">
        <f>VLOOKUP($O59,ControlPoints!$Z$7:$AA$4228,2,FALSE)</f>
        <v>#N/A</v>
      </c>
      <c r="S59" s="190" t="e">
        <f>VLOOKUP($O59,ControlPoints!$Z$7:$AB$4228,3,FALSE)</f>
        <v>#N/A</v>
      </c>
      <c r="T59" s="190" t="e">
        <f>VLOOKUP($O59,ControlPoints!$Z$7:$AC4265,4,FALSE)</f>
        <v>#N/A</v>
      </c>
    </row>
    <row r="60" spans="2:20" ht="25.5" customHeight="1">
      <c r="B60" s="263" t="str">
        <f t="shared" si="13"/>
        <v/>
      </c>
      <c r="C60" s="264" t="str">
        <f t="shared" si="13"/>
        <v/>
      </c>
      <c r="D60" s="663" t="str">
        <f t="shared" si="13"/>
        <v/>
      </c>
      <c r="E60" s="664"/>
      <c r="F60" s="664"/>
      <c r="G60" s="664"/>
      <c r="H60" s="665"/>
      <c r="I60" s="265" t="str">
        <f t="shared" si="1"/>
        <v/>
      </c>
      <c r="J60" s="684" t="str">
        <f t="shared" si="15"/>
        <v/>
      </c>
      <c r="K60" s="685"/>
      <c r="L60" s="686"/>
      <c r="M60" s="330"/>
      <c r="O60" s="224">
        <v>39</v>
      </c>
      <c r="P60" s="224" t="e">
        <f>VLOOKUP($O60,ControlPoints!$A$6:$B$4228,2,FALSE) &amp; " - " &amp; VLOOKUP($O60,ControlPoints!$A$6:$D$4228,4,FALSE)</f>
        <v>#N/A</v>
      </c>
      <c r="Q60" s="224" t="e">
        <f>VLOOKUP($O60,ControlPoints!$A$6:$D$4228,3,FALSE)</f>
        <v>#N/A</v>
      </c>
      <c r="R60" s="224" t="e">
        <f>VLOOKUP($O60,ControlPoints!$Z$7:$AA$4228,2,FALSE)</f>
        <v>#N/A</v>
      </c>
      <c r="S60" s="190" t="e">
        <f>VLOOKUP($O60,ControlPoints!$Z$7:$AB$4228,3,FALSE)</f>
        <v>#N/A</v>
      </c>
      <c r="T60" s="190" t="e">
        <f>VLOOKUP($O60,ControlPoints!$Z$7:$AC4266,4,FALSE)</f>
        <v>#N/A</v>
      </c>
    </row>
    <row r="61" spans="2:20" ht="25.5" customHeight="1">
      <c r="B61" s="263" t="str">
        <f t="shared" si="13"/>
        <v/>
      </c>
      <c r="C61" s="264" t="str">
        <f t="shared" si="13"/>
        <v/>
      </c>
      <c r="D61" s="663" t="str">
        <f t="shared" si="13"/>
        <v/>
      </c>
      <c r="E61" s="664"/>
      <c r="F61" s="664"/>
      <c r="G61" s="664"/>
      <c r="H61" s="665"/>
      <c r="I61" s="265" t="str">
        <f t="shared" si="1"/>
        <v/>
      </c>
      <c r="J61" s="684" t="str">
        <f t="shared" si="15"/>
        <v/>
      </c>
      <c r="K61" s="685"/>
      <c r="L61" s="686"/>
      <c r="M61" s="330"/>
      <c r="O61" s="224">
        <v>40</v>
      </c>
      <c r="P61" s="224" t="e">
        <f>VLOOKUP($O61,ControlPoints!$A$6:$B$4228,2,FALSE) &amp; " - " &amp; VLOOKUP($O61,ControlPoints!$A$6:$D$4228,4,FALSE)</f>
        <v>#N/A</v>
      </c>
      <c r="Q61" s="224" t="e">
        <f>VLOOKUP($O61,ControlPoints!$A$6:$D$4228,3,FALSE)</f>
        <v>#N/A</v>
      </c>
      <c r="R61" s="224" t="e">
        <f>VLOOKUP($O61,ControlPoints!$Z$7:$AA$4228,2,FALSE)</f>
        <v>#N/A</v>
      </c>
      <c r="S61" s="190" t="e">
        <f>VLOOKUP($O61,ControlPoints!$Z$7:$AB$4228,3,FALSE)</f>
        <v>#N/A</v>
      </c>
      <c r="T61" s="190" t="e">
        <f>VLOOKUP($O61,ControlPoints!$Z$7:$AC4267,4,FALSE)</f>
        <v>#N/A</v>
      </c>
    </row>
    <row r="62" spans="2:20" ht="25.5" customHeight="1">
      <c r="B62" s="263" t="str">
        <f t="shared" si="13"/>
        <v/>
      </c>
      <c r="C62" s="264" t="str">
        <f t="shared" si="13"/>
        <v/>
      </c>
      <c r="D62" s="663" t="str">
        <f t="shared" si="13"/>
        <v/>
      </c>
      <c r="E62" s="664"/>
      <c r="F62" s="664"/>
      <c r="G62" s="664"/>
      <c r="H62" s="665"/>
      <c r="I62" s="265" t="str">
        <f t="shared" si="1"/>
        <v/>
      </c>
      <c r="J62" s="684" t="str">
        <f t="shared" si="15"/>
        <v/>
      </c>
      <c r="K62" s="685"/>
      <c r="L62" s="686"/>
      <c r="M62" s="330"/>
      <c r="O62" s="224">
        <v>41</v>
      </c>
      <c r="P62" s="224" t="e">
        <f>VLOOKUP($O62,ControlPoints!$A$6:$B$4228,2,FALSE) &amp; " - " &amp; VLOOKUP($O62,ControlPoints!$A$6:$D$4228,4,FALSE)</f>
        <v>#N/A</v>
      </c>
      <c r="Q62" s="224" t="e">
        <f>VLOOKUP($O62,ControlPoints!$A$6:$D$4228,3,FALSE)</f>
        <v>#N/A</v>
      </c>
      <c r="R62" s="224" t="e">
        <f>VLOOKUP($O62,ControlPoints!$Z$7:$AA$4228,2,FALSE)</f>
        <v>#N/A</v>
      </c>
      <c r="S62" s="190" t="e">
        <f>VLOOKUP($O62,ControlPoints!$Z$7:$AB$4228,3,FALSE)</f>
        <v>#N/A</v>
      </c>
      <c r="T62" s="190" t="e">
        <f>VLOOKUP($O62,ControlPoints!$Z$7:$AC4268,4,FALSE)</f>
        <v>#N/A</v>
      </c>
    </row>
    <row r="63" spans="2:20" ht="25.5" customHeight="1">
      <c r="B63" s="263" t="str">
        <f t="shared" si="13"/>
        <v/>
      </c>
      <c r="C63" s="264" t="str">
        <f t="shared" si="13"/>
        <v/>
      </c>
      <c r="D63" s="663" t="str">
        <f t="shared" si="13"/>
        <v/>
      </c>
      <c r="E63" s="664"/>
      <c r="F63" s="664"/>
      <c r="G63" s="664"/>
      <c r="H63" s="665"/>
      <c r="I63" s="265" t="str">
        <f t="shared" si="1"/>
        <v/>
      </c>
      <c r="J63" s="684" t="str">
        <f t="shared" si="15"/>
        <v/>
      </c>
      <c r="K63" s="685"/>
      <c r="L63" s="686"/>
      <c r="M63" s="330"/>
      <c r="O63" s="224">
        <v>42</v>
      </c>
      <c r="P63" s="224" t="e">
        <f>VLOOKUP($O63,ControlPoints!$A$6:$B$4228,2,FALSE) &amp; " - " &amp; VLOOKUP($O63,ControlPoints!$A$6:$D$4228,4,FALSE)</f>
        <v>#N/A</v>
      </c>
      <c r="Q63" s="224" t="e">
        <f>VLOOKUP($O63,ControlPoints!$A$6:$D$4228,3,FALSE)</f>
        <v>#N/A</v>
      </c>
      <c r="R63" s="224" t="e">
        <f>VLOOKUP($O63,ControlPoints!$Z$7:$AA$4228,2,FALSE)</f>
        <v>#N/A</v>
      </c>
      <c r="S63" s="190" t="e">
        <f>VLOOKUP($O63,ControlPoints!$Z$7:$AB$4228,3,FALSE)</f>
        <v>#N/A</v>
      </c>
      <c r="T63" s="190" t="e">
        <f>VLOOKUP($O63,ControlPoints!$Z$7:$AC4269,4,FALSE)</f>
        <v>#N/A</v>
      </c>
    </row>
    <row r="64" spans="2:20" ht="25.5" customHeight="1">
      <c r="B64" s="263" t="str">
        <f t="shared" si="13"/>
        <v/>
      </c>
      <c r="C64" s="264" t="str">
        <f t="shared" si="13"/>
        <v/>
      </c>
      <c r="D64" s="663" t="str">
        <f t="shared" si="13"/>
        <v/>
      </c>
      <c r="E64" s="664"/>
      <c r="F64" s="664"/>
      <c r="G64" s="664"/>
      <c r="H64" s="665"/>
      <c r="I64" s="265" t="str">
        <f t="shared" si="1"/>
        <v/>
      </c>
      <c r="J64" s="684" t="str">
        <f t="shared" ref="J64:J67" si="16">IF(ISNA(T64),"",T64)</f>
        <v/>
      </c>
      <c r="K64" s="685"/>
      <c r="L64" s="686"/>
      <c r="M64" s="330"/>
      <c r="O64" s="224">
        <v>43</v>
      </c>
      <c r="P64" s="224" t="e">
        <f>VLOOKUP($O64,ControlPoints!$A$6:$B$4228,2,FALSE) &amp; " - " &amp; VLOOKUP($O64,ControlPoints!$A$6:$D$4228,4,FALSE)</f>
        <v>#N/A</v>
      </c>
      <c r="Q64" s="224" t="e">
        <f>VLOOKUP($O64,ControlPoints!$A$6:$D$4228,3,FALSE)</f>
        <v>#N/A</v>
      </c>
      <c r="R64" s="224" t="e">
        <f>VLOOKUP($O64,ControlPoints!$Z$7:$AA$4228,2,FALSE)</f>
        <v>#N/A</v>
      </c>
      <c r="S64" s="190" t="e">
        <f>VLOOKUP($O64,ControlPoints!$Z$7:$AB$4228,3,FALSE)</f>
        <v>#N/A</v>
      </c>
      <c r="T64" s="190" t="e">
        <f>VLOOKUP($O64,ControlPoints!$Z$7:$AC4270,4,FALSE)</f>
        <v>#N/A</v>
      </c>
    </row>
    <row r="65" spans="2:20" ht="25.5" customHeight="1">
      <c r="B65" s="263" t="str">
        <f t="shared" si="13"/>
        <v/>
      </c>
      <c r="C65" s="264" t="str">
        <f t="shared" si="13"/>
        <v/>
      </c>
      <c r="D65" s="663" t="str">
        <f t="shared" si="13"/>
        <v/>
      </c>
      <c r="E65" s="664"/>
      <c r="F65" s="664"/>
      <c r="G65" s="664"/>
      <c r="H65" s="665"/>
      <c r="I65" s="265" t="str">
        <f t="shared" si="1"/>
        <v/>
      </c>
      <c r="J65" s="684" t="str">
        <f t="shared" si="16"/>
        <v/>
      </c>
      <c r="K65" s="685"/>
      <c r="L65" s="686"/>
      <c r="M65" s="330"/>
      <c r="O65" s="224">
        <v>44</v>
      </c>
      <c r="P65" s="224" t="e">
        <f>VLOOKUP($O65,ControlPoints!$A$6:$B$4228,2,FALSE) &amp; " - " &amp; VLOOKUP($O65,ControlPoints!$A$6:$D$4228,4,FALSE)</f>
        <v>#N/A</v>
      </c>
      <c r="Q65" s="224" t="e">
        <f>VLOOKUP($O65,ControlPoints!$A$6:$D$4228,3,FALSE)</f>
        <v>#N/A</v>
      </c>
      <c r="R65" s="224" t="e">
        <f>VLOOKUP($O65,ControlPoints!$Z$7:$AA$4228,2,FALSE)</f>
        <v>#N/A</v>
      </c>
      <c r="S65" s="190" t="e">
        <f>VLOOKUP($O65,ControlPoints!$Z$7:$AB$4228,3,FALSE)</f>
        <v>#N/A</v>
      </c>
      <c r="T65" s="190" t="e">
        <f>VLOOKUP($O65,ControlPoints!$Z$7:$AC4271,4,FALSE)</f>
        <v>#N/A</v>
      </c>
    </row>
    <row r="66" spans="2:20" ht="25.5" customHeight="1">
      <c r="B66" s="263" t="str">
        <f t="shared" si="13"/>
        <v/>
      </c>
      <c r="C66" s="264" t="str">
        <f t="shared" si="13"/>
        <v/>
      </c>
      <c r="D66" s="663" t="str">
        <f t="shared" si="13"/>
        <v/>
      </c>
      <c r="E66" s="664"/>
      <c r="F66" s="664"/>
      <c r="G66" s="664"/>
      <c r="H66" s="665"/>
      <c r="I66" s="265" t="str">
        <f t="shared" si="1"/>
        <v/>
      </c>
      <c r="J66" s="684" t="str">
        <f t="shared" si="16"/>
        <v/>
      </c>
      <c r="K66" s="685"/>
      <c r="L66" s="686"/>
      <c r="M66" s="330"/>
      <c r="O66" s="224">
        <v>45</v>
      </c>
      <c r="P66" s="224" t="e">
        <f>VLOOKUP($O66,ControlPoints!$A$6:$B$4228,2,FALSE) &amp; " - " &amp; VLOOKUP($O66,ControlPoints!$A$6:$D$4228,4,FALSE)</f>
        <v>#N/A</v>
      </c>
      <c r="Q66" s="224" t="e">
        <f>VLOOKUP($O66,ControlPoints!$A$6:$D$4228,3,FALSE)</f>
        <v>#N/A</v>
      </c>
      <c r="R66" s="224" t="e">
        <f>VLOOKUP($O66,ControlPoints!$Z$7:$AA$4228,2,FALSE)</f>
        <v>#N/A</v>
      </c>
      <c r="S66" s="190" t="e">
        <f>VLOOKUP($O66,ControlPoints!$Z$7:$AB$4228,3,FALSE)</f>
        <v>#N/A</v>
      </c>
      <c r="T66" s="190" t="e">
        <f>VLOOKUP($O66,ControlPoints!$Z$7:$AC4272,4,FALSE)</f>
        <v>#N/A</v>
      </c>
    </row>
    <row r="67" spans="2:20" ht="25.5" customHeight="1">
      <c r="B67" s="263" t="str">
        <f t="shared" si="13"/>
        <v/>
      </c>
      <c r="C67" s="264" t="str">
        <f t="shared" si="13"/>
        <v/>
      </c>
      <c r="D67" s="663" t="str">
        <f t="shared" si="13"/>
        <v/>
      </c>
      <c r="E67" s="664"/>
      <c r="F67" s="664"/>
      <c r="G67" s="664"/>
      <c r="H67" s="665"/>
      <c r="I67" s="265" t="str">
        <f t="shared" si="1"/>
        <v/>
      </c>
      <c r="J67" s="684" t="str">
        <f t="shared" si="16"/>
        <v/>
      </c>
      <c r="K67" s="685"/>
      <c r="L67" s="686"/>
      <c r="M67" s="330"/>
      <c r="O67" s="224">
        <v>46</v>
      </c>
      <c r="P67" s="224" t="e">
        <f>VLOOKUP($O67,ControlPoints!$A$6:$B$4228,2,FALSE) &amp; " - " &amp; VLOOKUP($O67,ControlPoints!$A$6:$D$4228,4,FALSE)</f>
        <v>#N/A</v>
      </c>
      <c r="Q67" s="224" t="e">
        <f>VLOOKUP($O67,ControlPoints!$A$6:$D$4228,3,FALSE)</f>
        <v>#N/A</v>
      </c>
      <c r="R67" s="224" t="e">
        <f>VLOOKUP($O67,ControlPoints!$Z$7:$AA$4228,2,FALSE)</f>
        <v>#N/A</v>
      </c>
      <c r="S67" s="190" t="e">
        <f>VLOOKUP($O67,ControlPoints!$Z$7:$AB$4228,3,FALSE)</f>
        <v>#N/A</v>
      </c>
      <c r="T67" s="190" t="e">
        <f>VLOOKUP($O67,ControlPoints!$Z$7:$AC4273,4,FALSE)</f>
        <v>#N/A</v>
      </c>
    </row>
    <row r="68" spans="2:20" ht="25.5" customHeight="1">
      <c r="B68" s="263" t="str">
        <f t="shared" si="13"/>
        <v/>
      </c>
      <c r="C68" s="264" t="str">
        <f t="shared" si="13"/>
        <v/>
      </c>
      <c r="D68" s="663" t="str">
        <f t="shared" si="13"/>
        <v/>
      </c>
      <c r="E68" s="664"/>
      <c r="F68" s="664"/>
      <c r="G68" s="664"/>
      <c r="H68" s="665"/>
      <c r="I68" s="265" t="str">
        <f t="shared" si="1"/>
        <v/>
      </c>
      <c r="J68" s="684" t="str">
        <f t="shared" ref="J68:J72" si="17">IF(ISNA(T68),"",T68)</f>
        <v/>
      </c>
      <c r="K68" s="685"/>
      <c r="L68" s="686"/>
      <c r="M68" s="330"/>
      <c r="O68" s="224">
        <v>47</v>
      </c>
      <c r="P68" s="224" t="e">
        <f>VLOOKUP($O68,ControlPoints!$A$6:$B$4228,2,FALSE) &amp; " - " &amp; VLOOKUP($O68,ControlPoints!$A$6:$D$4228,4,FALSE)</f>
        <v>#N/A</v>
      </c>
      <c r="Q68" s="224" t="e">
        <f>VLOOKUP($O68,ControlPoints!$A$6:$D$4228,3,FALSE)</f>
        <v>#N/A</v>
      </c>
      <c r="R68" s="224" t="e">
        <f>VLOOKUP($O68,ControlPoints!$Z$7:$AA$4228,2,FALSE)</f>
        <v>#N/A</v>
      </c>
      <c r="S68" s="190" t="e">
        <f>VLOOKUP($O68,ControlPoints!$Z$7:$AB$4228,3,FALSE)</f>
        <v>#N/A</v>
      </c>
      <c r="T68" s="190" t="e">
        <f>VLOOKUP($O68,ControlPoints!$Z$7:$AC4274,4,FALSE)</f>
        <v>#N/A</v>
      </c>
    </row>
    <row r="69" spans="2:20" ht="25.5" customHeight="1">
      <c r="B69" s="263" t="str">
        <f t="shared" si="13"/>
        <v/>
      </c>
      <c r="C69" s="264" t="str">
        <f t="shared" si="13"/>
        <v/>
      </c>
      <c r="D69" s="663" t="str">
        <f t="shared" si="13"/>
        <v/>
      </c>
      <c r="E69" s="664"/>
      <c r="F69" s="664"/>
      <c r="G69" s="664"/>
      <c r="H69" s="665"/>
      <c r="I69" s="265" t="str">
        <f t="shared" si="1"/>
        <v/>
      </c>
      <c r="J69" s="684" t="str">
        <f t="shared" si="17"/>
        <v/>
      </c>
      <c r="K69" s="685"/>
      <c r="L69" s="686"/>
      <c r="M69" s="330"/>
      <c r="O69" s="224">
        <v>48</v>
      </c>
      <c r="P69" s="224" t="e">
        <f>VLOOKUP($O69,ControlPoints!$A$6:$B$4228,2,FALSE) &amp; " - " &amp; VLOOKUP($O69,ControlPoints!$A$6:$D$4228,4,FALSE)</f>
        <v>#N/A</v>
      </c>
      <c r="Q69" s="224" t="e">
        <f>VLOOKUP($O69,ControlPoints!$A$6:$D$4228,3,FALSE)</f>
        <v>#N/A</v>
      </c>
      <c r="R69" s="224" t="e">
        <f>VLOOKUP($O69,ControlPoints!$Z$7:$AA$4228,2,FALSE)</f>
        <v>#N/A</v>
      </c>
      <c r="S69" s="190" t="e">
        <f>VLOOKUP($O69,ControlPoints!$Z$7:$AB$4228,3,FALSE)</f>
        <v>#N/A</v>
      </c>
      <c r="T69" s="190" t="e">
        <f>VLOOKUP($O69,ControlPoints!$Z$7:$AC4275,4,FALSE)</f>
        <v>#N/A</v>
      </c>
    </row>
    <row r="70" spans="2:20" ht="25.5" customHeight="1">
      <c r="B70" s="263" t="str">
        <f t="shared" si="13"/>
        <v/>
      </c>
      <c r="C70" s="264" t="str">
        <f t="shared" si="13"/>
        <v/>
      </c>
      <c r="D70" s="663" t="str">
        <f t="shared" si="13"/>
        <v/>
      </c>
      <c r="E70" s="664"/>
      <c r="F70" s="664"/>
      <c r="G70" s="664"/>
      <c r="H70" s="665"/>
      <c r="I70" s="265" t="str">
        <f t="shared" si="1"/>
        <v/>
      </c>
      <c r="J70" s="684" t="str">
        <f t="shared" si="17"/>
        <v/>
      </c>
      <c r="K70" s="685"/>
      <c r="L70" s="686"/>
      <c r="M70" s="330"/>
      <c r="O70" s="224">
        <v>49</v>
      </c>
      <c r="P70" s="224" t="e">
        <f>VLOOKUP($O70,ControlPoints!$A$6:$B$4228,2,FALSE) &amp; " - " &amp; VLOOKUP($O70,ControlPoints!$A$6:$D$4228,4,FALSE)</f>
        <v>#N/A</v>
      </c>
      <c r="Q70" s="224" t="e">
        <f>VLOOKUP($O70,ControlPoints!$A$6:$D$4228,3,FALSE)</f>
        <v>#N/A</v>
      </c>
      <c r="R70" s="224" t="e">
        <f>VLOOKUP($O70,ControlPoints!$Z$7:$AA$4228,2,FALSE)</f>
        <v>#N/A</v>
      </c>
      <c r="S70" s="190" t="e">
        <f>VLOOKUP($O70,ControlPoints!$Z$7:$AB$4228,3,FALSE)</f>
        <v>#N/A</v>
      </c>
      <c r="T70" s="190" t="e">
        <f>VLOOKUP($O70,ControlPoints!$Z$7:$AC4276,4,FALSE)</f>
        <v>#N/A</v>
      </c>
    </row>
    <row r="71" spans="2:20" ht="25.5" customHeight="1">
      <c r="B71" s="263" t="str">
        <f t="shared" si="13"/>
        <v/>
      </c>
      <c r="C71" s="264" t="str">
        <f t="shared" si="13"/>
        <v/>
      </c>
      <c r="D71" s="663" t="str">
        <f t="shared" si="13"/>
        <v/>
      </c>
      <c r="E71" s="664"/>
      <c r="F71" s="664"/>
      <c r="G71" s="664"/>
      <c r="H71" s="665"/>
      <c r="I71" s="265" t="str">
        <f t="shared" si="1"/>
        <v/>
      </c>
      <c r="J71" s="684" t="str">
        <f t="shared" si="17"/>
        <v/>
      </c>
      <c r="K71" s="685"/>
      <c r="L71" s="686"/>
      <c r="M71" s="330"/>
      <c r="O71" s="224">
        <v>50</v>
      </c>
      <c r="P71" s="224" t="e">
        <f>VLOOKUP($O71,ControlPoints!$A$6:$B$4228,2,FALSE) &amp; " - " &amp; VLOOKUP($O71,ControlPoints!$A$6:$D$4228,4,FALSE)</f>
        <v>#N/A</v>
      </c>
      <c r="Q71" s="224" t="e">
        <f>VLOOKUP($O71,ControlPoints!$A$6:$D$4228,3,FALSE)</f>
        <v>#N/A</v>
      </c>
      <c r="R71" s="224" t="e">
        <f>VLOOKUP($O71,ControlPoints!$Z$7:$AA$4228,2,FALSE)</f>
        <v>#N/A</v>
      </c>
      <c r="S71" s="190" t="e">
        <f>VLOOKUP($O71,ControlPoints!$Z$7:$AB$4228,3,FALSE)</f>
        <v>#N/A</v>
      </c>
      <c r="T71" s="190" t="e">
        <f>VLOOKUP($O71,ControlPoints!$Z$7:$AC4277,4,FALSE)</f>
        <v>#N/A</v>
      </c>
    </row>
    <row r="72" spans="2:20" ht="25.5" customHeight="1">
      <c r="B72" s="263" t="str">
        <f t="shared" si="13"/>
        <v/>
      </c>
      <c r="C72" s="264" t="str">
        <f t="shared" si="13"/>
        <v/>
      </c>
      <c r="D72" s="663" t="str">
        <f t="shared" si="13"/>
        <v/>
      </c>
      <c r="E72" s="664"/>
      <c r="F72" s="664"/>
      <c r="G72" s="664"/>
      <c r="H72" s="665"/>
      <c r="I72" s="265" t="str">
        <f t="shared" si="1"/>
        <v/>
      </c>
      <c r="J72" s="684" t="str">
        <f t="shared" si="17"/>
        <v/>
      </c>
      <c r="K72" s="685"/>
      <c r="L72" s="686"/>
      <c r="M72" s="330"/>
      <c r="O72" s="224">
        <v>51</v>
      </c>
      <c r="P72" s="224" t="e">
        <f>VLOOKUP($O72,ControlPoints!$A$6:$B$4228,2,FALSE) &amp; " - " &amp; VLOOKUP($O72,ControlPoints!$A$6:$D$4228,4,FALSE)</f>
        <v>#N/A</v>
      </c>
      <c r="Q72" s="224" t="e">
        <f>VLOOKUP($O72,ControlPoints!$A$6:$D$4228,3,FALSE)</f>
        <v>#N/A</v>
      </c>
      <c r="R72" s="224" t="e">
        <f>VLOOKUP($O72,ControlPoints!$Z$7:$AA$4228,2,FALSE)</f>
        <v>#N/A</v>
      </c>
      <c r="S72" s="190" t="e">
        <f>VLOOKUP($O72,ControlPoints!$Z$7:$AB$4228,3,FALSE)</f>
        <v>#N/A</v>
      </c>
      <c r="T72" s="190" t="e">
        <f>VLOOKUP($O72,ControlPoints!$Z$7:$AC4278,4,FALSE)</f>
        <v>#N/A</v>
      </c>
    </row>
    <row r="73" spans="2:20" ht="25.5" customHeight="1">
      <c r="B73" s="263" t="str">
        <f t="shared" si="13"/>
        <v/>
      </c>
      <c r="C73" s="264" t="str">
        <f t="shared" si="13"/>
        <v/>
      </c>
      <c r="D73" s="663" t="str">
        <f t="shared" si="13"/>
        <v/>
      </c>
      <c r="E73" s="664"/>
      <c r="F73" s="664"/>
      <c r="G73" s="664"/>
      <c r="H73" s="665"/>
      <c r="I73" s="265" t="str">
        <f t="shared" si="1"/>
        <v/>
      </c>
      <c r="J73" s="684" t="str">
        <f t="shared" ref="J73:J78" si="18">IF(ISNA(T73),"",T73)</f>
        <v/>
      </c>
      <c r="K73" s="685"/>
      <c r="L73" s="686"/>
      <c r="M73" s="330"/>
      <c r="O73" s="224">
        <v>52</v>
      </c>
      <c r="P73" s="224" t="e">
        <f>VLOOKUP($O73,ControlPoints!$A$6:$B$4228,2,FALSE) &amp; " - " &amp; VLOOKUP($O73,ControlPoints!$A$6:$D$4228,4,FALSE)</f>
        <v>#N/A</v>
      </c>
      <c r="Q73" s="224" t="e">
        <f>VLOOKUP($O73,ControlPoints!$A$6:$D$4228,3,FALSE)</f>
        <v>#N/A</v>
      </c>
      <c r="R73" s="224" t="e">
        <f>VLOOKUP($O73,ControlPoints!$Z$7:$AA$4228,2,FALSE)</f>
        <v>#N/A</v>
      </c>
      <c r="S73" s="190" t="e">
        <f>VLOOKUP($O73,ControlPoints!$Z$7:$AB$4228,3,FALSE)</f>
        <v>#N/A</v>
      </c>
      <c r="T73" s="190" t="e">
        <f>VLOOKUP($O73,ControlPoints!$Z$7:$AC4279,4,FALSE)</f>
        <v>#N/A</v>
      </c>
    </row>
    <row r="74" spans="2:20" ht="25.5" customHeight="1">
      <c r="B74" s="263" t="str">
        <f t="shared" si="13"/>
        <v/>
      </c>
      <c r="C74" s="264" t="str">
        <f t="shared" si="13"/>
        <v/>
      </c>
      <c r="D74" s="663" t="str">
        <f t="shared" si="13"/>
        <v/>
      </c>
      <c r="E74" s="664"/>
      <c r="F74" s="664"/>
      <c r="G74" s="664"/>
      <c r="H74" s="665"/>
      <c r="I74" s="265" t="str">
        <f t="shared" si="1"/>
        <v/>
      </c>
      <c r="J74" s="684" t="str">
        <f t="shared" si="18"/>
        <v/>
      </c>
      <c r="K74" s="685"/>
      <c r="L74" s="686"/>
      <c r="M74" s="330"/>
      <c r="O74" s="224">
        <v>53</v>
      </c>
      <c r="P74" s="224" t="e">
        <f>VLOOKUP($O74,ControlPoints!$A$6:$B$4228,2,FALSE) &amp; " - " &amp; VLOOKUP($O74,ControlPoints!$A$6:$D$4228,4,FALSE)</f>
        <v>#N/A</v>
      </c>
      <c r="Q74" s="224" t="e">
        <f>VLOOKUP($O74,ControlPoints!$A$6:$D$4228,3,FALSE)</f>
        <v>#N/A</v>
      </c>
      <c r="R74" s="224" t="e">
        <f>VLOOKUP($O74,ControlPoints!$Z$7:$AA$4228,2,FALSE)</f>
        <v>#N/A</v>
      </c>
      <c r="S74" s="190" t="e">
        <f>VLOOKUP($O74,ControlPoints!$Z$7:$AB$4228,3,FALSE)</f>
        <v>#N/A</v>
      </c>
      <c r="T74" s="190" t="e">
        <f>VLOOKUP($O74,ControlPoints!$Z$7:$AC4280,4,FALSE)</f>
        <v>#N/A</v>
      </c>
    </row>
    <row r="75" spans="2:20" ht="25.5" customHeight="1">
      <c r="B75" s="263" t="str">
        <f t="shared" si="13"/>
        <v/>
      </c>
      <c r="C75" s="264" t="str">
        <f t="shared" si="13"/>
        <v/>
      </c>
      <c r="D75" s="663" t="str">
        <f t="shared" si="13"/>
        <v/>
      </c>
      <c r="E75" s="664"/>
      <c r="F75" s="664"/>
      <c r="G75" s="664"/>
      <c r="H75" s="665"/>
      <c r="I75" s="265" t="str">
        <f t="shared" si="1"/>
        <v/>
      </c>
      <c r="J75" s="684" t="str">
        <f t="shared" si="18"/>
        <v/>
      </c>
      <c r="K75" s="685"/>
      <c r="L75" s="686"/>
      <c r="M75" s="330"/>
      <c r="O75" s="224">
        <v>54</v>
      </c>
      <c r="P75" s="224" t="e">
        <f>VLOOKUP($O75,ControlPoints!$A$6:$B$4228,2,FALSE) &amp; " - " &amp; VLOOKUP($O75,ControlPoints!$A$6:$D$4228,4,FALSE)</f>
        <v>#N/A</v>
      </c>
      <c r="Q75" s="224" t="e">
        <f>VLOOKUP($O75,ControlPoints!$A$6:$D$4228,3,FALSE)</f>
        <v>#N/A</v>
      </c>
      <c r="R75" s="224" t="e">
        <f>VLOOKUP($O75,ControlPoints!$Z$7:$AA$4228,2,FALSE)</f>
        <v>#N/A</v>
      </c>
      <c r="S75" s="190" t="e">
        <f>VLOOKUP($O75,ControlPoints!$Z$7:$AB$4228,3,FALSE)</f>
        <v>#N/A</v>
      </c>
      <c r="T75" s="190" t="e">
        <f>VLOOKUP($O75,ControlPoints!$Z$7:$AC4281,4,FALSE)</f>
        <v>#N/A</v>
      </c>
    </row>
    <row r="76" spans="2:20" ht="25.5" customHeight="1">
      <c r="B76" s="263" t="str">
        <f t="shared" si="13"/>
        <v/>
      </c>
      <c r="C76" s="264" t="str">
        <f t="shared" si="13"/>
        <v/>
      </c>
      <c r="D76" s="663" t="str">
        <f t="shared" si="13"/>
        <v/>
      </c>
      <c r="E76" s="664"/>
      <c r="F76" s="664"/>
      <c r="G76" s="664"/>
      <c r="H76" s="665"/>
      <c r="I76" s="265" t="str">
        <f t="shared" si="1"/>
        <v/>
      </c>
      <c r="J76" s="684" t="str">
        <f t="shared" si="18"/>
        <v/>
      </c>
      <c r="K76" s="685"/>
      <c r="L76" s="686"/>
      <c r="M76" s="330"/>
      <c r="O76" s="224">
        <v>55</v>
      </c>
      <c r="P76" s="224" t="e">
        <f>VLOOKUP($O76,ControlPoints!$A$6:$B$4228,2,FALSE) &amp; " - " &amp; VLOOKUP($O76,ControlPoints!$A$6:$D$4228,4,FALSE)</f>
        <v>#N/A</v>
      </c>
      <c r="Q76" s="224" t="e">
        <f>VLOOKUP($O76,ControlPoints!$A$6:$D$4228,3,FALSE)</f>
        <v>#N/A</v>
      </c>
      <c r="R76" s="224" t="e">
        <f>VLOOKUP($O76,ControlPoints!$Z$7:$AA$4228,2,FALSE)</f>
        <v>#N/A</v>
      </c>
      <c r="S76" s="190" t="e">
        <f>VLOOKUP($O76,ControlPoints!$Z$7:$AB$4228,3,FALSE)</f>
        <v>#N/A</v>
      </c>
      <c r="T76" s="190" t="e">
        <f>VLOOKUP($O76,ControlPoints!$Z$7:$AC4282,4,FALSE)</f>
        <v>#N/A</v>
      </c>
    </row>
    <row r="77" spans="2:20" ht="25.5" customHeight="1">
      <c r="B77" s="263" t="str">
        <f t="shared" si="13"/>
        <v/>
      </c>
      <c r="C77" s="264" t="str">
        <f t="shared" si="13"/>
        <v/>
      </c>
      <c r="D77" s="663" t="str">
        <f t="shared" si="13"/>
        <v/>
      </c>
      <c r="E77" s="664"/>
      <c r="F77" s="664"/>
      <c r="G77" s="664"/>
      <c r="H77" s="665"/>
      <c r="I77" s="265" t="str">
        <f t="shared" si="1"/>
        <v/>
      </c>
      <c r="J77" s="684" t="str">
        <f t="shared" si="18"/>
        <v/>
      </c>
      <c r="K77" s="685"/>
      <c r="L77" s="686"/>
      <c r="M77" s="330"/>
      <c r="O77" s="224">
        <v>56</v>
      </c>
      <c r="P77" s="224" t="e">
        <f>VLOOKUP($O77,ControlPoints!$A$6:$B$4228,2,FALSE) &amp; " - " &amp; VLOOKUP($O77,ControlPoints!$A$6:$D$4228,4,FALSE)</f>
        <v>#N/A</v>
      </c>
      <c r="Q77" s="224" t="e">
        <f>VLOOKUP($O77,ControlPoints!$A$6:$D$4228,3,FALSE)</f>
        <v>#N/A</v>
      </c>
      <c r="R77" s="224" t="e">
        <f>VLOOKUP($O77,ControlPoints!$Z$7:$AA$4228,2,FALSE)</f>
        <v>#N/A</v>
      </c>
      <c r="S77" s="190" t="e">
        <f>VLOOKUP($O77,ControlPoints!$Z$7:$AB$4228,3,FALSE)</f>
        <v>#N/A</v>
      </c>
      <c r="T77" s="190" t="e">
        <f>VLOOKUP($O77,ControlPoints!$Z$7:$AC4283,4,FALSE)</f>
        <v>#N/A</v>
      </c>
    </row>
    <row r="78" spans="2:20" ht="25.5" customHeight="1">
      <c r="B78" s="263" t="str">
        <f t="shared" si="13"/>
        <v/>
      </c>
      <c r="C78" s="264" t="str">
        <f t="shared" si="13"/>
        <v/>
      </c>
      <c r="D78" s="663" t="str">
        <f t="shared" si="13"/>
        <v/>
      </c>
      <c r="E78" s="664"/>
      <c r="F78" s="664"/>
      <c r="G78" s="664"/>
      <c r="H78" s="665"/>
      <c r="I78" s="265" t="str">
        <f t="shared" si="1"/>
        <v/>
      </c>
      <c r="J78" s="684" t="str">
        <f t="shared" si="18"/>
        <v/>
      </c>
      <c r="K78" s="685"/>
      <c r="L78" s="686"/>
      <c r="M78" s="330"/>
      <c r="O78" s="224">
        <v>57</v>
      </c>
      <c r="P78" s="224" t="e">
        <f>VLOOKUP($O78,ControlPoints!$A$6:$B$4228,2,FALSE) &amp; " - " &amp; VLOOKUP($O78,ControlPoints!$A$6:$D$4228,4,FALSE)</f>
        <v>#N/A</v>
      </c>
      <c r="Q78" s="224" t="e">
        <f>VLOOKUP($O78,ControlPoints!$A$6:$D$4228,3,FALSE)</f>
        <v>#N/A</v>
      </c>
      <c r="R78" s="224" t="e">
        <f>VLOOKUP($O78,ControlPoints!$Z$7:$AA$4228,2,FALSE)</f>
        <v>#N/A</v>
      </c>
      <c r="S78" s="190" t="e">
        <f>VLOOKUP($O78,ControlPoints!$Z$7:$AB$4228,3,FALSE)</f>
        <v>#N/A</v>
      </c>
      <c r="T78" s="190" t="e">
        <f>VLOOKUP($O78,ControlPoints!$Z$7:$AC4284,4,FALSE)</f>
        <v>#N/A</v>
      </c>
    </row>
    <row r="79" spans="2:20" ht="25.5" customHeight="1">
      <c r="B79" s="263" t="str">
        <f t="shared" si="13"/>
        <v/>
      </c>
      <c r="C79" s="264" t="str">
        <f t="shared" si="13"/>
        <v/>
      </c>
      <c r="D79" s="663" t="str">
        <f t="shared" si="13"/>
        <v/>
      </c>
      <c r="E79" s="664"/>
      <c r="F79" s="664"/>
      <c r="G79" s="664"/>
      <c r="H79" s="665"/>
      <c r="I79" s="265" t="str">
        <f t="shared" si="1"/>
        <v/>
      </c>
      <c r="J79" s="684" t="str">
        <f t="shared" ref="J79:J84" si="19">IF(ISNA(T79),"",T79)</f>
        <v/>
      </c>
      <c r="K79" s="685"/>
      <c r="L79" s="686"/>
      <c r="M79" s="330"/>
      <c r="O79" s="224">
        <v>58</v>
      </c>
      <c r="P79" s="224" t="e">
        <f>VLOOKUP($O79,ControlPoints!$A$6:$B$4228,2,FALSE) &amp; " - " &amp; VLOOKUP($O79,ControlPoints!$A$6:$D$4228,4,FALSE)</f>
        <v>#N/A</v>
      </c>
      <c r="Q79" s="224" t="e">
        <f>VLOOKUP($O79,ControlPoints!$A$6:$D$4228,3,FALSE)</f>
        <v>#N/A</v>
      </c>
      <c r="R79" s="224" t="e">
        <f>VLOOKUP($O79,ControlPoints!$Z$7:$AA$4228,2,FALSE)</f>
        <v>#N/A</v>
      </c>
      <c r="S79" s="190" t="e">
        <f>VLOOKUP($O79,ControlPoints!$Z$7:$AB$4228,3,FALSE)</f>
        <v>#N/A</v>
      </c>
      <c r="T79" s="190" t="e">
        <f>VLOOKUP($O79,ControlPoints!$Z$7:$AC4285,4,FALSE)</f>
        <v>#N/A</v>
      </c>
    </row>
    <row r="80" spans="2:20" ht="25.5" customHeight="1">
      <c r="B80" s="263" t="str">
        <f t="shared" si="13"/>
        <v/>
      </c>
      <c r="C80" s="264" t="str">
        <f t="shared" si="13"/>
        <v/>
      </c>
      <c r="D80" s="663" t="str">
        <f t="shared" si="13"/>
        <v/>
      </c>
      <c r="E80" s="664"/>
      <c r="F80" s="664"/>
      <c r="G80" s="664"/>
      <c r="H80" s="665"/>
      <c r="I80" s="265" t="str">
        <f t="shared" si="1"/>
        <v/>
      </c>
      <c r="J80" s="684" t="str">
        <f t="shared" si="19"/>
        <v/>
      </c>
      <c r="K80" s="685"/>
      <c r="L80" s="686"/>
      <c r="M80" s="330"/>
      <c r="O80" s="224">
        <v>59</v>
      </c>
      <c r="P80" s="224" t="e">
        <f>VLOOKUP($O80,ControlPoints!$A$6:$B$4228,2,FALSE) &amp; " - " &amp; VLOOKUP($O80,ControlPoints!$A$6:$D$4228,4,FALSE)</f>
        <v>#N/A</v>
      </c>
      <c r="Q80" s="224" t="e">
        <f>VLOOKUP($O80,ControlPoints!$A$6:$D$4228,3,FALSE)</f>
        <v>#N/A</v>
      </c>
      <c r="R80" s="224" t="e">
        <f>VLOOKUP($O80,ControlPoints!$Z$7:$AA$4228,2,FALSE)</f>
        <v>#N/A</v>
      </c>
      <c r="S80" s="190" t="e">
        <f>VLOOKUP($O80,ControlPoints!$Z$7:$AB$4228,3,FALSE)</f>
        <v>#N/A</v>
      </c>
      <c r="T80" s="190" t="e">
        <f>VLOOKUP($O80,ControlPoints!$Z$7:$AC4286,4,FALSE)</f>
        <v>#N/A</v>
      </c>
    </row>
    <row r="81" spans="2:20" ht="25.5" customHeight="1">
      <c r="B81" s="263" t="str">
        <f t="shared" si="13"/>
        <v/>
      </c>
      <c r="C81" s="264" t="str">
        <f t="shared" si="13"/>
        <v/>
      </c>
      <c r="D81" s="663" t="str">
        <f t="shared" si="13"/>
        <v/>
      </c>
      <c r="E81" s="664"/>
      <c r="F81" s="664"/>
      <c r="G81" s="664"/>
      <c r="H81" s="665"/>
      <c r="I81" s="265" t="str">
        <f t="shared" si="1"/>
        <v/>
      </c>
      <c r="J81" s="684" t="str">
        <f t="shared" si="19"/>
        <v/>
      </c>
      <c r="K81" s="685"/>
      <c r="L81" s="686"/>
      <c r="M81" s="330"/>
      <c r="O81" s="224">
        <v>60</v>
      </c>
      <c r="P81" s="224" t="e">
        <f>VLOOKUP($O81,ControlPoints!$A$6:$B$4228,2,FALSE) &amp; " - " &amp; VLOOKUP($O81,ControlPoints!$A$6:$D$4228,4,FALSE)</f>
        <v>#N/A</v>
      </c>
      <c r="Q81" s="224" t="e">
        <f>VLOOKUP($O81,ControlPoints!$A$6:$D$4228,3,FALSE)</f>
        <v>#N/A</v>
      </c>
      <c r="R81" s="224" t="e">
        <f>VLOOKUP($O81,ControlPoints!$Z$7:$AA$4228,2,FALSE)</f>
        <v>#N/A</v>
      </c>
      <c r="S81" s="190" t="e">
        <f>VLOOKUP($O81,ControlPoints!$Z$7:$AB$4228,3,FALSE)</f>
        <v>#N/A</v>
      </c>
      <c r="T81" s="190" t="e">
        <f>VLOOKUP($O81,ControlPoints!$Z$7:$AC4287,4,FALSE)</f>
        <v>#N/A</v>
      </c>
    </row>
    <row r="82" spans="2:20" ht="25.5" customHeight="1">
      <c r="B82" s="263" t="str">
        <f t="shared" si="13"/>
        <v/>
      </c>
      <c r="C82" s="264" t="str">
        <f t="shared" si="13"/>
        <v/>
      </c>
      <c r="D82" s="663" t="str">
        <f t="shared" si="13"/>
        <v/>
      </c>
      <c r="E82" s="664"/>
      <c r="F82" s="664"/>
      <c r="G82" s="664"/>
      <c r="H82" s="665"/>
      <c r="I82" s="265" t="str">
        <f t="shared" si="1"/>
        <v/>
      </c>
      <c r="J82" s="684" t="str">
        <f t="shared" si="19"/>
        <v/>
      </c>
      <c r="K82" s="685"/>
      <c r="L82" s="686"/>
      <c r="M82" s="330"/>
      <c r="O82" s="224">
        <v>61</v>
      </c>
      <c r="P82" s="224" t="e">
        <f>VLOOKUP($O82,ControlPoints!$A$6:$B$4228,2,FALSE) &amp; " - " &amp; VLOOKUP($O82,ControlPoints!$A$6:$D$4228,4,FALSE)</f>
        <v>#N/A</v>
      </c>
      <c r="Q82" s="224" t="e">
        <f>VLOOKUP($O82,ControlPoints!$A$6:$D$4228,3,FALSE)</f>
        <v>#N/A</v>
      </c>
      <c r="R82" s="224" t="e">
        <f>VLOOKUP($O82,ControlPoints!$Z$7:$AA$4228,2,FALSE)</f>
        <v>#N/A</v>
      </c>
      <c r="S82" s="190" t="e">
        <f>VLOOKUP($O82,ControlPoints!$Z$7:$AB$4228,3,FALSE)</f>
        <v>#N/A</v>
      </c>
      <c r="T82" s="190" t="e">
        <f>VLOOKUP($O82,ControlPoints!$Z$7:$AC4288,4,FALSE)</f>
        <v>#N/A</v>
      </c>
    </row>
    <row r="83" spans="2:20" ht="25.5" customHeight="1">
      <c r="B83" s="263" t="str">
        <f t="shared" si="13"/>
        <v/>
      </c>
      <c r="C83" s="264" t="str">
        <f t="shared" si="13"/>
        <v/>
      </c>
      <c r="D83" s="663" t="str">
        <f t="shared" si="13"/>
        <v/>
      </c>
      <c r="E83" s="664"/>
      <c r="F83" s="664"/>
      <c r="G83" s="664"/>
      <c r="H83" s="665"/>
      <c r="I83" s="265" t="str">
        <f t="shared" si="1"/>
        <v/>
      </c>
      <c r="J83" s="684" t="str">
        <f t="shared" si="19"/>
        <v/>
      </c>
      <c r="K83" s="685"/>
      <c r="L83" s="686"/>
      <c r="M83" s="330"/>
      <c r="O83" s="224">
        <v>62</v>
      </c>
      <c r="P83" s="224" t="e">
        <f>VLOOKUP($O83,ControlPoints!$A$6:$B$4228,2,FALSE) &amp; " - " &amp; VLOOKUP($O83,ControlPoints!$A$6:$D$4228,4,FALSE)</f>
        <v>#N/A</v>
      </c>
      <c r="Q83" s="224" t="e">
        <f>VLOOKUP($O83,ControlPoints!$A$6:$D$4228,3,FALSE)</f>
        <v>#N/A</v>
      </c>
      <c r="R83" s="224" t="e">
        <f>VLOOKUP($O83,ControlPoints!$Z$7:$AA$4228,2,FALSE)</f>
        <v>#N/A</v>
      </c>
      <c r="S83" s="190" t="e">
        <f>VLOOKUP($O83,ControlPoints!$Z$7:$AB$4228,3,FALSE)</f>
        <v>#N/A</v>
      </c>
      <c r="T83" s="190" t="e">
        <f>VLOOKUP($O83,ControlPoints!$Z$7:$AC4289,4,FALSE)</f>
        <v>#N/A</v>
      </c>
    </row>
    <row r="84" spans="2:20" ht="25.5" customHeight="1">
      <c r="B84" s="263" t="str">
        <f t="shared" si="13"/>
        <v/>
      </c>
      <c r="C84" s="264" t="str">
        <f t="shared" si="13"/>
        <v/>
      </c>
      <c r="D84" s="663" t="str">
        <f t="shared" si="13"/>
        <v/>
      </c>
      <c r="E84" s="664"/>
      <c r="F84" s="664"/>
      <c r="G84" s="664"/>
      <c r="H84" s="665"/>
      <c r="I84" s="265" t="str">
        <f t="shared" si="1"/>
        <v/>
      </c>
      <c r="J84" s="684" t="str">
        <f t="shared" si="19"/>
        <v/>
      </c>
      <c r="K84" s="685"/>
      <c r="L84" s="686"/>
      <c r="M84" s="330"/>
      <c r="O84" s="224">
        <v>63</v>
      </c>
      <c r="P84" s="224" t="e">
        <f>VLOOKUP($O84,ControlPoints!$A$6:$B$4228,2,FALSE) &amp; " - " &amp; VLOOKUP($O84,ControlPoints!$A$6:$D$4228,4,FALSE)</f>
        <v>#N/A</v>
      </c>
      <c r="Q84" s="224" t="e">
        <f>VLOOKUP($O84,ControlPoints!$A$6:$D$4228,3,FALSE)</f>
        <v>#N/A</v>
      </c>
      <c r="R84" s="224" t="e">
        <f>VLOOKUP($O84,ControlPoints!$Z$7:$AA$4228,2,FALSE)</f>
        <v>#N/A</v>
      </c>
      <c r="S84" s="190" t="e">
        <f>VLOOKUP($O84,ControlPoints!$Z$7:$AB$4228,3,FALSE)</f>
        <v>#N/A</v>
      </c>
      <c r="T84" s="190" t="e">
        <f>VLOOKUP($O84,ControlPoints!$Z$7:$AC4290,4,FALSE)</f>
        <v>#N/A</v>
      </c>
    </row>
    <row r="85" spans="2:20" ht="25.5" customHeight="1">
      <c r="B85" s="263" t="str">
        <f t="shared" si="13"/>
        <v/>
      </c>
      <c r="C85" s="264" t="str">
        <f t="shared" si="13"/>
        <v/>
      </c>
      <c r="D85" s="663" t="str">
        <f t="shared" si="13"/>
        <v/>
      </c>
      <c r="E85" s="664"/>
      <c r="F85" s="664"/>
      <c r="G85" s="664"/>
      <c r="H85" s="665"/>
      <c r="I85" s="265" t="str">
        <f t="shared" si="1"/>
        <v/>
      </c>
      <c r="J85" s="684" t="str">
        <f t="shared" ref="J85:J90" si="20">IF(ISNA(T85),"",T85)</f>
        <v/>
      </c>
      <c r="K85" s="685"/>
      <c r="L85" s="686"/>
      <c r="M85" s="330"/>
      <c r="O85" s="224">
        <v>64</v>
      </c>
      <c r="P85" s="224" t="e">
        <f>VLOOKUP($O85,ControlPoints!$A$6:$B$4228,2,FALSE) &amp; " - " &amp; VLOOKUP($O85,ControlPoints!$A$6:$D$4228,4,FALSE)</f>
        <v>#N/A</v>
      </c>
      <c r="Q85" s="224" t="e">
        <f>VLOOKUP($O85,ControlPoints!$A$6:$D$4228,3,FALSE)</f>
        <v>#N/A</v>
      </c>
      <c r="R85" s="224" t="e">
        <f>VLOOKUP($O85,ControlPoints!$Z$7:$AA$4228,2,FALSE)</f>
        <v>#N/A</v>
      </c>
      <c r="S85" s="190" t="e">
        <f>VLOOKUP($O85,ControlPoints!$Z$7:$AB$4228,3,FALSE)</f>
        <v>#N/A</v>
      </c>
      <c r="T85" s="190" t="e">
        <f>VLOOKUP($O85,ControlPoints!$Z$7:$AC4291,4,FALSE)</f>
        <v>#N/A</v>
      </c>
    </row>
    <row r="86" spans="2:20" ht="25.5" customHeight="1">
      <c r="B86" s="263" t="str">
        <f t="shared" ref="B86:D117" si="21">IF(ISNA(P86),"",P86)</f>
        <v/>
      </c>
      <c r="C86" s="264" t="str">
        <f t="shared" si="21"/>
        <v/>
      </c>
      <c r="D86" s="663" t="str">
        <f t="shared" si="21"/>
        <v/>
      </c>
      <c r="E86" s="664"/>
      <c r="F86" s="664"/>
      <c r="G86" s="664"/>
      <c r="H86" s="665"/>
      <c r="I86" s="265" t="str">
        <f t="shared" si="1"/>
        <v/>
      </c>
      <c r="J86" s="684" t="str">
        <f t="shared" si="20"/>
        <v/>
      </c>
      <c r="K86" s="685"/>
      <c r="L86" s="686"/>
      <c r="M86" s="330"/>
      <c r="O86" s="224">
        <v>65</v>
      </c>
      <c r="P86" s="224" t="e">
        <f>VLOOKUP($O86,ControlPoints!$A$6:$B$4228,2,FALSE) &amp; " - " &amp; VLOOKUP($O86,ControlPoints!$A$6:$D$4228,4,FALSE)</f>
        <v>#N/A</v>
      </c>
      <c r="Q86" s="224" t="e">
        <f>VLOOKUP($O86,ControlPoints!$A$6:$D$4228,3,FALSE)</f>
        <v>#N/A</v>
      </c>
      <c r="R86" s="224" t="e">
        <f>VLOOKUP($O86,ControlPoints!$Z$7:$AA$4228,2,FALSE)</f>
        <v>#N/A</v>
      </c>
      <c r="S86" s="190" t="e">
        <f>VLOOKUP($O86,ControlPoints!$Z$7:$AB$4228,3,FALSE)</f>
        <v>#N/A</v>
      </c>
      <c r="T86" s="190" t="e">
        <f>VLOOKUP($O86,ControlPoints!$Z$7:$AC4292,4,FALSE)</f>
        <v>#N/A</v>
      </c>
    </row>
    <row r="87" spans="2:20" ht="25.5" customHeight="1">
      <c r="B87" s="263" t="str">
        <f t="shared" si="21"/>
        <v/>
      </c>
      <c r="C87" s="264" t="str">
        <f t="shared" si="21"/>
        <v/>
      </c>
      <c r="D87" s="663" t="str">
        <f t="shared" si="21"/>
        <v/>
      </c>
      <c r="E87" s="664"/>
      <c r="F87" s="664"/>
      <c r="G87" s="664"/>
      <c r="H87" s="665"/>
      <c r="I87" s="265" t="str">
        <f t="shared" ref="I87:I150" si="22">IF(ISNA(S87),"",S87)</f>
        <v/>
      </c>
      <c r="J87" s="684" t="str">
        <f t="shared" si="20"/>
        <v/>
      </c>
      <c r="K87" s="685"/>
      <c r="L87" s="686"/>
      <c r="M87" s="330"/>
      <c r="O87" s="224">
        <v>66</v>
      </c>
      <c r="P87" s="224" t="e">
        <f>VLOOKUP($O87,ControlPoints!$A$6:$B$4228,2,FALSE) &amp; " - " &amp; VLOOKUP($O87,ControlPoints!$A$6:$D$4228,4,FALSE)</f>
        <v>#N/A</v>
      </c>
      <c r="Q87" s="224" t="e">
        <f>VLOOKUP($O87,ControlPoints!$A$6:$D$4228,3,FALSE)</f>
        <v>#N/A</v>
      </c>
      <c r="R87" s="224" t="e">
        <f>VLOOKUP($O87,ControlPoints!$Z$7:$AA$4228,2,FALSE)</f>
        <v>#N/A</v>
      </c>
      <c r="S87" s="190" t="e">
        <f>VLOOKUP($O87,ControlPoints!$Z$7:$AB$4228,3,FALSE)</f>
        <v>#N/A</v>
      </c>
      <c r="T87" s="190" t="e">
        <f>VLOOKUP($O87,ControlPoints!$Z$7:$AC4293,4,FALSE)</f>
        <v>#N/A</v>
      </c>
    </row>
    <row r="88" spans="2:20" ht="25.5" customHeight="1">
      <c r="B88" s="263" t="str">
        <f t="shared" si="21"/>
        <v/>
      </c>
      <c r="C88" s="264" t="str">
        <f t="shared" si="21"/>
        <v/>
      </c>
      <c r="D88" s="663" t="str">
        <f t="shared" si="21"/>
        <v/>
      </c>
      <c r="E88" s="664"/>
      <c r="F88" s="664"/>
      <c r="G88" s="664"/>
      <c r="H88" s="665"/>
      <c r="I88" s="265" t="str">
        <f t="shared" si="22"/>
        <v/>
      </c>
      <c r="J88" s="684" t="str">
        <f t="shared" si="20"/>
        <v/>
      </c>
      <c r="K88" s="685"/>
      <c r="L88" s="686"/>
      <c r="M88" s="330"/>
      <c r="O88" s="224">
        <v>67</v>
      </c>
      <c r="P88" s="224" t="e">
        <f>VLOOKUP($O88,ControlPoints!$A$6:$B$4228,2,FALSE) &amp; " - " &amp; VLOOKUP($O88,ControlPoints!$A$6:$D$4228,4,FALSE)</f>
        <v>#N/A</v>
      </c>
      <c r="Q88" s="224" t="e">
        <f>VLOOKUP($O88,ControlPoints!$A$6:$D$4228,3,FALSE)</f>
        <v>#N/A</v>
      </c>
      <c r="R88" s="224" t="e">
        <f>VLOOKUP($O88,ControlPoints!$Z$7:$AA$4228,2,FALSE)</f>
        <v>#N/A</v>
      </c>
      <c r="S88" s="190" t="e">
        <f>VLOOKUP($O88,ControlPoints!$Z$7:$AB$4228,3,FALSE)</f>
        <v>#N/A</v>
      </c>
      <c r="T88" s="190" t="e">
        <f>VLOOKUP($O88,ControlPoints!$Z$7:$AC4294,4,FALSE)</f>
        <v>#N/A</v>
      </c>
    </row>
    <row r="89" spans="2:20" ht="25.5" customHeight="1">
      <c r="B89" s="263" t="str">
        <f t="shared" si="21"/>
        <v/>
      </c>
      <c r="C89" s="264" t="str">
        <f t="shared" si="21"/>
        <v/>
      </c>
      <c r="D89" s="663" t="str">
        <f t="shared" si="21"/>
        <v/>
      </c>
      <c r="E89" s="664"/>
      <c r="F89" s="664"/>
      <c r="G89" s="664"/>
      <c r="H89" s="665"/>
      <c r="I89" s="265" t="str">
        <f t="shared" si="22"/>
        <v/>
      </c>
      <c r="J89" s="684" t="str">
        <f t="shared" si="20"/>
        <v/>
      </c>
      <c r="K89" s="685"/>
      <c r="L89" s="686"/>
      <c r="M89" s="330"/>
      <c r="O89" s="224">
        <v>68</v>
      </c>
      <c r="P89" s="224" t="e">
        <f>VLOOKUP($O89,ControlPoints!$A$6:$B$4228,2,FALSE) &amp; " - " &amp; VLOOKUP($O89,ControlPoints!$A$6:$D$4228,4,FALSE)</f>
        <v>#N/A</v>
      </c>
      <c r="Q89" s="224" t="e">
        <f>VLOOKUP($O89,ControlPoints!$A$6:$D$4228,3,FALSE)</f>
        <v>#N/A</v>
      </c>
      <c r="R89" s="224" t="e">
        <f>VLOOKUP($O89,ControlPoints!$Z$7:$AA$4228,2,FALSE)</f>
        <v>#N/A</v>
      </c>
      <c r="S89" s="190" t="e">
        <f>VLOOKUP($O89,ControlPoints!$Z$7:$AB$4228,3,FALSE)</f>
        <v>#N/A</v>
      </c>
      <c r="T89" s="190" t="e">
        <f>VLOOKUP($O89,ControlPoints!$Z$7:$AC4295,4,FALSE)</f>
        <v>#N/A</v>
      </c>
    </row>
    <row r="90" spans="2:20" ht="25.5" customHeight="1">
      <c r="B90" s="263" t="str">
        <f t="shared" si="21"/>
        <v/>
      </c>
      <c r="C90" s="264" t="str">
        <f t="shared" si="21"/>
        <v/>
      </c>
      <c r="D90" s="663" t="str">
        <f t="shared" si="21"/>
        <v/>
      </c>
      <c r="E90" s="664"/>
      <c r="F90" s="664"/>
      <c r="G90" s="664"/>
      <c r="H90" s="665"/>
      <c r="I90" s="265" t="str">
        <f t="shared" si="22"/>
        <v/>
      </c>
      <c r="J90" s="684" t="str">
        <f t="shared" si="20"/>
        <v/>
      </c>
      <c r="K90" s="685"/>
      <c r="L90" s="686"/>
      <c r="M90" s="330"/>
      <c r="O90" s="224">
        <v>69</v>
      </c>
      <c r="P90" s="224" t="e">
        <f>VLOOKUP($O90,ControlPoints!$A$6:$B$4228,2,FALSE) &amp; " - " &amp; VLOOKUP($O90,ControlPoints!$A$6:$D$4228,4,FALSE)</f>
        <v>#N/A</v>
      </c>
      <c r="Q90" s="224" t="e">
        <f>VLOOKUP($O90,ControlPoints!$A$6:$D$4228,3,FALSE)</f>
        <v>#N/A</v>
      </c>
      <c r="R90" s="224" t="e">
        <f>VLOOKUP($O90,ControlPoints!$Z$7:$AA$4228,2,FALSE)</f>
        <v>#N/A</v>
      </c>
      <c r="S90" s="190" t="e">
        <f>VLOOKUP($O90,ControlPoints!$Z$7:$AB$4228,3,FALSE)</f>
        <v>#N/A</v>
      </c>
      <c r="T90" s="190" t="e">
        <f>VLOOKUP($O90,ControlPoints!$Z$7:$AC4296,4,FALSE)</f>
        <v>#N/A</v>
      </c>
    </row>
    <row r="91" spans="2:20" ht="25.5" customHeight="1">
      <c r="B91" s="263" t="str">
        <f t="shared" si="21"/>
        <v/>
      </c>
      <c r="C91" s="264" t="str">
        <f t="shared" si="21"/>
        <v/>
      </c>
      <c r="D91" s="663" t="str">
        <f t="shared" si="21"/>
        <v/>
      </c>
      <c r="E91" s="664"/>
      <c r="F91" s="664"/>
      <c r="G91" s="664"/>
      <c r="H91" s="665"/>
      <c r="I91" s="265" t="str">
        <f t="shared" si="22"/>
        <v/>
      </c>
      <c r="J91" s="684" t="str">
        <f t="shared" ref="J91:J97" si="23">IF(ISNA(T91),"",T91)</f>
        <v/>
      </c>
      <c r="K91" s="685"/>
      <c r="L91" s="686"/>
      <c r="M91" s="330"/>
      <c r="O91" s="224">
        <v>70</v>
      </c>
      <c r="P91" s="224" t="e">
        <f>VLOOKUP($O91,ControlPoints!$A$6:$B$4228,2,FALSE) &amp; " - " &amp; VLOOKUP($O91,ControlPoints!$A$6:$D$4228,4,FALSE)</f>
        <v>#N/A</v>
      </c>
      <c r="Q91" s="224" t="e">
        <f>VLOOKUP($O91,ControlPoints!$A$6:$D$4228,3,FALSE)</f>
        <v>#N/A</v>
      </c>
      <c r="R91" s="224" t="e">
        <f>VLOOKUP($O91,ControlPoints!$Z$7:$AA$4228,2,FALSE)</f>
        <v>#N/A</v>
      </c>
      <c r="S91" s="190" t="e">
        <f>VLOOKUP($O91,ControlPoints!$Z$7:$AB$4228,3,FALSE)</f>
        <v>#N/A</v>
      </c>
      <c r="T91" s="190" t="e">
        <f>VLOOKUP($O91,ControlPoints!$Z$7:$AC4297,4,FALSE)</f>
        <v>#N/A</v>
      </c>
    </row>
    <row r="92" spans="2:20" ht="25.5" customHeight="1">
      <c r="B92" s="263" t="str">
        <f t="shared" si="21"/>
        <v/>
      </c>
      <c r="C92" s="264" t="str">
        <f t="shared" si="21"/>
        <v/>
      </c>
      <c r="D92" s="663" t="str">
        <f t="shared" si="21"/>
        <v/>
      </c>
      <c r="E92" s="664"/>
      <c r="F92" s="664"/>
      <c r="G92" s="664"/>
      <c r="H92" s="665"/>
      <c r="I92" s="265" t="str">
        <f t="shared" si="22"/>
        <v/>
      </c>
      <c r="J92" s="684" t="str">
        <f t="shared" si="23"/>
        <v/>
      </c>
      <c r="K92" s="685"/>
      <c r="L92" s="686"/>
      <c r="M92" s="330"/>
      <c r="O92" s="224">
        <v>71</v>
      </c>
      <c r="P92" s="224" t="e">
        <f>VLOOKUP($O92,ControlPoints!$A$6:$B$4228,2,FALSE) &amp; " - " &amp; VLOOKUP($O92,ControlPoints!$A$6:$D$4228,4,FALSE)</f>
        <v>#N/A</v>
      </c>
      <c r="Q92" s="224" t="e">
        <f>VLOOKUP($O92,ControlPoints!$A$6:$D$4228,3,FALSE)</f>
        <v>#N/A</v>
      </c>
      <c r="R92" s="224" t="e">
        <f>VLOOKUP($O92,ControlPoints!$Z$7:$AA$4228,2,FALSE)</f>
        <v>#N/A</v>
      </c>
      <c r="S92" s="190" t="e">
        <f>VLOOKUP($O92,ControlPoints!$Z$7:$AB$4228,3,FALSE)</f>
        <v>#N/A</v>
      </c>
      <c r="T92" s="190" t="e">
        <f>VLOOKUP($O92,ControlPoints!$Z$7:$AC4298,4,FALSE)</f>
        <v>#N/A</v>
      </c>
    </row>
    <row r="93" spans="2:20" ht="25.5" customHeight="1">
      <c r="B93" s="263" t="str">
        <f t="shared" si="21"/>
        <v/>
      </c>
      <c r="C93" s="264" t="str">
        <f t="shared" si="21"/>
        <v/>
      </c>
      <c r="D93" s="663" t="str">
        <f t="shared" si="21"/>
        <v/>
      </c>
      <c r="E93" s="664"/>
      <c r="F93" s="664"/>
      <c r="G93" s="664"/>
      <c r="H93" s="665"/>
      <c r="I93" s="265" t="str">
        <f t="shared" si="22"/>
        <v/>
      </c>
      <c r="J93" s="684" t="str">
        <f t="shared" si="23"/>
        <v/>
      </c>
      <c r="K93" s="685"/>
      <c r="L93" s="686"/>
      <c r="M93" s="330"/>
      <c r="O93" s="224">
        <v>72</v>
      </c>
      <c r="P93" s="224" t="e">
        <f>VLOOKUP($O93,ControlPoints!$A$6:$B$4228,2,FALSE) &amp; " - " &amp; VLOOKUP($O93,ControlPoints!$A$6:$D$4228,4,FALSE)</f>
        <v>#N/A</v>
      </c>
      <c r="Q93" s="224" t="e">
        <f>VLOOKUP($O93,ControlPoints!$A$6:$D$4228,3,FALSE)</f>
        <v>#N/A</v>
      </c>
      <c r="R93" s="224" t="e">
        <f>VLOOKUP($O93,ControlPoints!$Z$7:$AA$4228,2,FALSE)</f>
        <v>#N/A</v>
      </c>
      <c r="S93" s="190" t="e">
        <f>VLOOKUP($O93,ControlPoints!$Z$7:$AB$4228,3,FALSE)</f>
        <v>#N/A</v>
      </c>
      <c r="T93" s="190" t="e">
        <f>VLOOKUP($O93,ControlPoints!$Z$7:$AC4299,4,FALSE)</f>
        <v>#N/A</v>
      </c>
    </row>
    <row r="94" spans="2:20" ht="25.5" customHeight="1">
      <c r="B94" s="263" t="str">
        <f t="shared" si="21"/>
        <v/>
      </c>
      <c r="C94" s="264" t="str">
        <f t="shared" si="21"/>
        <v/>
      </c>
      <c r="D94" s="663" t="str">
        <f t="shared" si="21"/>
        <v/>
      </c>
      <c r="E94" s="664"/>
      <c r="F94" s="664"/>
      <c r="G94" s="664"/>
      <c r="H94" s="665"/>
      <c r="I94" s="265" t="str">
        <f t="shared" si="22"/>
        <v/>
      </c>
      <c r="J94" s="684" t="str">
        <f t="shared" si="23"/>
        <v/>
      </c>
      <c r="K94" s="685"/>
      <c r="L94" s="686"/>
      <c r="M94" s="330"/>
      <c r="O94" s="224">
        <v>73</v>
      </c>
      <c r="P94" s="224" t="e">
        <f>VLOOKUP($O94,ControlPoints!$A$6:$B$4228,2,FALSE) &amp; " - " &amp; VLOOKUP($O94,ControlPoints!$A$6:$D$4228,4,FALSE)</f>
        <v>#N/A</v>
      </c>
      <c r="Q94" s="224" t="e">
        <f>VLOOKUP($O94,ControlPoints!$A$6:$D$4228,3,FALSE)</f>
        <v>#N/A</v>
      </c>
      <c r="R94" s="224" t="e">
        <f>VLOOKUP($O94,ControlPoints!$Z$7:$AA$4228,2,FALSE)</f>
        <v>#N/A</v>
      </c>
      <c r="S94" s="190" t="e">
        <f>VLOOKUP($O94,ControlPoints!$Z$7:$AB$4228,3,FALSE)</f>
        <v>#N/A</v>
      </c>
      <c r="T94" s="190" t="e">
        <f>VLOOKUP($O94,ControlPoints!$Z$7:$AC4300,4,FALSE)</f>
        <v>#N/A</v>
      </c>
    </row>
    <row r="95" spans="2:20" ht="25.5" customHeight="1">
      <c r="B95" s="263" t="str">
        <f t="shared" si="21"/>
        <v/>
      </c>
      <c r="C95" s="264" t="str">
        <f t="shared" si="21"/>
        <v/>
      </c>
      <c r="D95" s="663" t="str">
        <f t="shared" si="21"/>
        <v/>
      </c>
      <c r="E95" s="664"/>
      <c r="F95" s="664"/>
      <c r="G95" s="664"/>
      <c r="H95" s="665"/>
      <c r="I95" s="265" t="str">
        <f t="shared" si="22"/>
        <v/>
      </c>
      <c r="J95" s="684" t="str">
        <f t="shared" si="23"/>
        <v/>
      </c>
      <c r="K95" s="685"/>
      <c r="L95" s="686"/>
      <c r="M95" s="330"/>
      <c r="O95" s="224">
        <v>74</v>
      </c>
      <c r="P95" s="224" t="e">
        <f>VLOOKUP($O95,ControlPoints!$A$6:$B$4228,2,FALSE) &amp; " - " &amp; VLOOKUP($O95,ControlPoints!$A$6:$D$4228,4,FALSE)</f>
        <v>#N/A</v>
      </c>
      <c r="Q95" s="224" t="e">
        <f>VLOOKUP($O95,ControlPoints!$A$6:$D$4228,3,FALSE)</f>
        <v>#N/A</v>
      </c>
      <c r="R95" s="224" t="e">
        <f>VLOOKUP($O95,ControlPoints!$Z$7:$AA$4228,2,FALSE)</f>
        <v>#N/A</v>
      </c>
      <c r="S95" s="190" t="e">
        <f>VLOOKUP($O95,ControlPoints!$Z$7:$AB$4228,3,FALSE)</f>
        <v>#N/A</v>
      </c>
      <c r="T95" s="190" t="e">
        <f>VLOOKUP($O95,ControlPoints!$Z$7:$AC4301,4,FALSE)</f>
        <v>#N/A</v>
      </c>
    </row>
    <row r="96" spans="2:20" ht="25.5" customHeight="1">
      <c r="B96" s="263" t="str">
        <f t="shared" si="21"/>
        <v/>
      </c>
      <c r="C96" s="264" t="str">
        <f t="shared" si="21"/>
        <v/>
      </c>
      <c r="D96" s="663" t="str">
        <f t="shared" si="21"/>
        <v/>
      </c>
      <c r="E96" s="664"/>
      <c r="F96" s="664"/>
      <c r="G96" s="664"/>
      <c r="H96" s="665"/>
      <c r="I96" s="265" t="str">
        <f t="shared" si="22"/>
        <v/>
      </c>
      <c r="J96" s="684" t="str">
        <f t="shared" si="23"/>
        <v/>
      </c>
      <c r="K96" s="685"/>
      <c r="L96" s="686"/>
      <c r="M96" s="330"/>
      <c r="O96" s="224">
        <v>75</v>
      </c>
      <c r="P96" s="224" t="e">
        <f>VLOOKUP($O96,ControlPoints!$A$6:$B$4228,2,FALSE) &amp; " - " &amp; VLOOKUP($O96,ControlPoints!$A$6:$D$4228,4,FALSE)</f>
        <v>#N/A</v>
      </c>
      <c r="Q96" s="224" t="e">
        <f>VLOOKUP($O96,ControlPoints!$A$6:$D$4228,3,FALSE)</f>
        <v>#N/A</v>
      </c>
      <c r="R96" s="224" t="e">
        <f>VLOOKUP($O96,ControlPoints!$Z$7:$AA$4228,2,FALSE)</f>
        <v>#N/A</v>
      </c>
      <c r="S96" s="190" t="e">
        <f>VLOOKUP($O96,ControlPoints!$Z$7:$AB$4228,3,FALSE)</f>
        <v>#N/A</v>
      </c>
      <c r="T96" s="190" t="e">
        <f>VLOOKUP($O96,ControlPoints!$Z$7:$AC4302,4,FALSE)</f>
        <v>#N/A</v>
      </c>
    </row>
    <row r="97" spans="2:20" ht="25.5" customHeight="1">
      <c r="B97" s="263" t="str">
        <f t="shared" si="21"/>
        <v/>
      </c>
      <c r="C97" s="264" t="str">
        <f t="shared" si="21"/>
        <v/>
      </c>
      <c r="D97" s="663" t="str">
        <f t="shared" si="21"/>
        <v/>
      </c>
      <c r="E97" s="664"/>
      <c r="F97" s="664"/>
      <c r="G97" s="664"/>
      <c r="H97" s="665"/>
      <c r="I97" s="265" t="str">
        <f t="shared" si="22"/>
        <v/>
      </c>
      <c r="J97" s="684" t="str">
        <f t="shared" si="23"/>
        <v/>
      </c>
      <c r="K97" s="685"/>
      <c r="L97" s="686"/>
      <c r="M97" s="330"/>
      <c r="O97" s="224">
        <v>76</v>
      </c>
      <c r="P97" s="224" t="e">
        <f>VLOOKUP($O97,ControlPoints!$A$6:$B$4228,2,FALSE) &amp; " - " &amp; VLOOKUP($O97,ControlPoints!$A$6:$D$4228,4,FALSE)</f>
        <v>#N/A</v>
      </c>
      <c r="Q97" s="224" t="e">
        <f>VLOOKUP($O97,ControlPoints!$A$6:$D$4228,3,FALSE)</f>
        <v>#N/A</v>
      </c>
      <c r="R97" s="224" t="e">
        <f>VLOOKUP($O97,ControlPoints!$Z$7:$AA$4228,2,FALSE)</f>
        <v>#N/A</v>
      </c>
      <c r="S97" s="190" t="e">
        <f>VLOOKUP($O97,ControlPoints!$Z$7:$AB$4228,3,FALSE)</f>
        <v>#N/A</v>
      </c>
      <c r="T97" s="190" t="e">
        <f>VLOOKUP($O97,ControlPoints!$Z$7:$AC4303,4,FALSE)</f>
        <v>#N/A</v>
      </c>
    </row>
    <row r="98" spans="2:20" ht="25.5" customHeight="1">
      <c r="B98" s="263" t="str">
        <f t="shared" si="21"/>
        <v/>
      </c>
      <c r="C98" s="264" t="str">
        <f t="shared" si="21"/>
        <v/>
      </c>
      <c r="D98" s="663" t="str">
        <f t="shared" si="21"/>
        <v/>
      </c>
      <c r="E98" s="664"/>
      <c r="F98" s="664"/>
      <c r="G98" s="664"/>
      <c r="H98" s="665"/>
      <c r="I98" s="265" t="str">
        <f t="shared" si="22"/>
        <v/>
      </c>
      <c r="J98" s="684" t="str">
        <f t="shared" ref="J98:J103" si="24">IF(ISNA(T98),"",T98)</f>
        <v/>
      </c>
      <c r="K98" s="685"/>
      <c r="L98" s="686"/>
      <c r="M98" s="330"/>
      <c r="O98" s="224">
        <v>77</v>
      </c>
      <c r="P98" s="224" t="e">
        <f>VLOOKUP($O98,ControlPoints!$A$6:$B$4228,2,FALSE) &amp; " - " &amp; VLOOKUP($O98,ControlPoints!$A$6:$D$4228,4,FALSE)</f>
        <v>#N/A</v>
      </c>
      <c r="Q98" s="224" t="e">
        <f>VLOOKUP($O98,ControlPoints!$A$6:$D$4228,3,FALSE)</f>
        <v>#N/A</v>
      </c>
      <c r="R98" s="224" t="e">
        <f>VLOOKUP($O98,ControlPoints!$Z$7:$AA$4228,2,FALSE)</f>
        <v>#N/A</v>
      </c>
      <c r="S98" s="190" t="e">
        <f>VLOOKUP($O98,ControlPoints!$Z$7:$AB$4228,3,FALSE)</f>
        <v>#N/A</v>
      </c>
      <c r="T98" s="190" t="e">
        <f>VLOOKUP($O98,ControlPoints!$Z$7:$AC4304,4,FALSE)</f>
        <v>#N/A</v>
      </c>
    </row>
    <row r="99" spans="2:20" ht="25.5" customHeight="1">
      <c r="B99" s="263" t="str">
        <f t="shared" si="21"/>
        <v/>
      </c>
      <c r="C99" s="264" t="str">
        <f t="shared" si="21"/>
        <v/>
      </c>
      <c r="D99" s="663" t="str">
        <f t="shared" si="21"/>
        <v/>
      </c>
      <c r="E99" s="664"/>
      <c r="F99" s="664"/>
      <c r="G99" s="664"/>
      <c r="H99" s="665"/>
      <c r="I99" s="265" t="str">
        <f t="shared" si="22"/>
        <v/>
      </c>
      <c r="J99" s="684" t="str">
        <f t="shared" si="24"/>
        <v/>
      </c>
      <c r="K99" s="685"/>
      <c r="L99" s="686"/>
      <c r="M99" s="330"/>
      <c r="O99" s="224">
        <v>78</v>
      </c>
      <c r="P99" s="224" t="e">
        <f>VLOOKUP($O99,ControlPoints!$A$6:$B$4228,2,FALSE) &amp; " - " &amp; VLOOKUP($O99,ControlPoints!$A$6:$D$4228,4,FALSE)</f>
        <v>#N/A</v>
      </c>
      <c r="Q99" s="224" t="e">
        <f>VLOOKUP($O99,ControlPoints!$A$6:$D$4228,3,FALSE)</f>
        <v>#N/A</v>
      </c>
      <c r="R99" s="224" t="e">
        <f>VLOOKUP($O99,ControlPoints!$Z$7:$AA$4228,2,FALSE)</f>
        <v>#N/A</v>
      </c>
      <c r="S99" s="190" t="e">
        <f>VLOOKUP($O99,ControlPoints!$Z$7:$AB$4228,3,FALSE)</f>
        <v>#N/A</v>
      </c>
      <c r="T99" s="190" t="e">
        <f>VLOOKUP($O99,ControlPoints!$Z$7:$AC4305,4,FALSE)</f>
        <v>#N/A</v>
      </c>
    </row>
    <row r="100" spans="2:20" ht="25.5" customHeight="1">
      <c r="B100" s="263" t="str">
        <f t="shared" si="21"/>
        <v/>
      </c>
      <c r="C100" s="264" t="str">
        <f t="shared" si="21"/>
        <v/>
      </c>
      <c r="D100" s="663" t="str">
        <f t="shared" si="21"/>
        <v/>
      </c>
      <c r="E100" s="664"/>
      <c r="F100" s="664"/>
      <c r="G100" s="664"/>
      <c r="H100" s="665"/>
      <c r="I100" s="265" t="str">
        <f t="shared" si="22"/>
        <v/>
      </c>
      <c r="J100" s="684" t="str">
        <f t="shared" si="24"/>
        <v/>
      </c>
      <c r="K100" s="685"/>
      <c r="L100" s="686"/>
      <c r="M100" s="330"/>
      <c r="O100" s="224">
        <v>79</v>
      </c>
      <c r="P100" s="224" t="e">
        <f>VLOOKUP($O100,ControlPoints!$A$6:$B$4228,2,FALSE) &amp; " - " &amp; VLOOKUP($O100,ControlPoints!$A$6:$D$4228,4,FALSE)</f>
        <v>#N/A</v>
      </c>
      <c r="Q100" s="224" t="e">
        <f>VLOOKUP($O100,ControlPoints!$A$6:$D$4228,3,FALSE)</f>
        <v>#N/A</v>
      </c>
      <c r="R100" s="224" t="e">
        <f>VLOOKUP($O100,ControlPoints!$Z$7:$AA$4228,2,FALSE)</f>
        <v>#N/A</v>
      </c>
      <c r="S100" s="190" t="e">
        <f>VLOOKUP($O100,ControlPoints!$Z$7:$AB$4228,3,FALSE)</f>
        <v>#N/A</v>
      </c>
      <c r="T100" s="190" t="e">
        <f>VLOOKUP($O100,ControlPoints!$Z$7:$AC4306,4,FALSE)</f>
        <v>#N/A</v>
      </c>
    </row>
    <row r="101" spans="2:20" ht="25.5" customHeight="1">
      <c r="B101" s="263" t="str">
        <f t="shared" si="21"/>
        <v/>
      </c>
      <c r="C101" s="264" t="str">
        <f t="shared" si="21"/>
        <v/>
      </c>
      <c r="D101" s="663" t="str">
        <f t="shared" si="21"/>
        <v/>
      </c>
      <c r="E101" s="664"/>
      <c r="F101" s="664"/>
      <c r="G101" s="664"/>
      <c r="H101" s="665"/>
      <c r="I101" s="265" t="str">
        <f t="shared" si="22"/>
        <v/>
      </c>
      <c r="J101" s="684" t="str">
        <f t="shared" si="24"/>
        <v/>
      </c>
      <c r="K101" s="685"/>
      <c r="L101" s="686"/>
      <c r="M101" s="330"/>
      <c r="O101" s="224">
        <v>80</v>
      </c>
      <c r="P101" s="224" t="e">
        <f>VLOOKUP($O101,ControlPoints!$A$6:$B$4228,2,FALSE) &amp; " - " &amp; VLOOKUP($O101,ControlPoints!$A$6:$D$4228,4,FALSE)</f>
        <v>#N/A</v>
      </c>
      <c r="Q101" s="224" t="e">
        <f>VLOOKUP($O101,ControlPoints!$A$6:$D$4228,3,FALSE)</f>
        <v>#N/A</v>
      </c>
      <c r="R101" s="224" t="e">
        <f>VLOOKUP($O101,ControlPoints!$Z$7:$AA$4228,2,FALSE)</f>
        <v>#N/A</v>
      </c>
      <c r="S101" s="190" t="e">
        <f>VLOOKUP($O101,ControlPoints!$Z$7:$AB$4228,3,FALSE)</f>
        <v>#N/A</v>
      </c>
      <c r="T101" s="190" t="e">
        <f>VLOOKUP($O101,ControlPoints!$Z$7:$AC4307,4,FALSE)</f>
        <v>#N/A</v>
      </c>
    </row>
    <row r="102" spans="2:20" ht="25.5" customHeight="1">
      <c r="B102" s="263" t="str">
        <f t="shared" si="21"/>
        <v/>
      </c>
      <c r="C102" s="264" t="str">
        <f t="shared" si="21"/>
        <v/>
      </c>
      <c r="D102" s="663" t="str">
        <f t="shared" si="21"/>
        <v/>
      </c>
      <c r="E102" s="664"/>
      <c r="F102" s="664"/>
      <c r="G102" s="664"/>
      <c r="H102" s="665"/>
      <c r="I102" s="265" t="str">
        <f t="shared" si="22"/>
        <v/>
      </c>
      <c r="J102" s="684" t="str">
        <f t="shared" si="24"/>
        <v/>
      </c>
      <c r="K102" s="685"/>
      <c r="L102" s="686"/>
      <c r="M102" s="330"/>
      <c r="O102" s="224">
        <v>81</v>
      </c>
      <c r="P102" s="224" t="e">
        <f>VLOOKUP($O102,ControlPoints!$A$6:$B$4228,2,FALSE) &amp; " - " &amp; VLOOKUP($O102,ControlPoints!$A$6:$D$4228,4,FALSE)</f>
        <v>#N/A</v>
      </c>
      <c r="Q102" s="224" t="e">
        <f>VLOOKUP($O102,ControlPoints!$A$6:$D$4228,3,FALSE)</f>
        <v>#N/A</v>
      </c>
      <c r="R102" s="224" t="e">
        <f>VLOOKUP($O102,ControlPoints!$Z$7:$AA$4228,2,FALSE)</f>
        <v>#N/A</v>
      </c>
      <c r="S102" s="190" t="e">
        <f>VLOOKUP($O102,ControlPoints!$Z$7:$AB$4228,3,FALSE)</f>
        <v>#N/A</v>
      </c>
      <c r="T102" s="190" t="e">
        <f>VLOOKUP($O102,ControlPoints!$Z$7:$AC4308,4,FALSE)</f>
        <v>#N/A</v>
      </c>
    </row>
    <row r="103" spans="2:20" ht="25.5" customHeight="1">
      <c r="B103" s="263" t="str">
        <f t="shared" si="21"/>
        <v/>
      </c>
      <c r="C103" s="264" t="str">
        <f t="shared" si="21"/>
        <v/>
      </c>
      <c r="D103" s="663" t="str">
        <f t="shared" si="21"/>
        <v/>
      </c>
      <c r="E103" s="664"/>
      <c r="F103" s="664"/>
      <c r="G103" s="664"/>
      <c r="H103" s="665"/>
      <c r="I103" s="265" t="str">
        <f t="shared" si="22"/>
        <v/>
      </c>
      <c r="J103" s="684" t="str">
        <f t="shared" si="24"/>
        <v/>
      </c>
      <c r="K103" s="685"/>
      <c r="L103" s="686"/>
      <c r="M103" s="330"/>
      <c r="O103" s="224">
        <v>82</v>
      </c>
      <c r="P103" s="224" t="e">
        <f>VLOOKUP($O103,ControlPoints!$A$6:$B$4228,2,FALSE) &amp; " - " &amp; VLOOKUP($O103,ControlPoints!$A$6:$D$4228,4,FALSE)</f>
        <v>#N/A</v>
      </c>
      <c r="Q103" s="224" t="e">
        <f>VLOOKUP($O103,ControlPoints!$A$6:$D$4228,3,FALSE)</f>
        <v>#N/A</v>
      </c>
      <c r="R103" s="224" t="e">
        <f>VLOOKUP($O103,ControlPoints!$Z$7:$AA$4228,2,FALSE)</f>
        <v>#N/A</v>
      </c>
      <c r="S103" s="190" t="e">
        <f>VLOOKUP($O103,ControlPoints!$Z$7:$AB$4228,3,FALSE)</f>
        <v>#N/A</v>
      </c>
      <c r="T103" s="190" t="e">
        <f>VLOOKUP($O103,ControlPoints!$Z$7:$AC4309,4,FALSE)</f>
        <v>#N/A</v>
      </c>
    </row>
    <row r="104" spans="2:20" ht="25.5" customHeight="1">
      <c r="B104" s="263" t="str">
        <f t="shared" si="21"/>
        <v/>
      </c>
      <c r="C104" s="264" t="str">
        <f t="shared" si="21"/>
        <v/>
      </c>
      <c r="D104" s="663" t="str">
        <f t="shared" si="21"/>
        <v/>
      </c>
      <c r="E104" s="664"/>
      <c r="F104" s="664"/>
      <c r="G104" s="664"/>
      <c r="H104" s="665"/>
      <c r="I104" s="265" t="str">
        <f t="shared" si="22"/>
        <v/>
      </c>
      <c r="J104" s="684" t="str">
        <f t="shared" ref="J104:J109" si="25">IF(ISNA(T104),"",T104)</f>
        <v/>
      </c>
      <c r="K104" s="685"/>
      <c r="L104" s="686"/>
      <c r="M104" s="330"/>
      <c r="O104" s="224">
        <v>83</v>
      </c>
      <c r="P104" s="224" t="e">
        <f>VLOOKUP($O104,ControlPoints!$A$6:$B$4228,2,FALSE) &amp; " - " &amp; VLOOKUP($O104,ControlPoints!$A$6:$D$4228,4,FALSE)</f>
        <v>#N/A</v>
      </c>
      <c r="Q104" s="224" t="e">
        <f>VLOOKUP($O104,ControlPoints!$A$6:$D$4228,3,FALSE)</f>
        <v>#N/A</v>
      </c>
      <c r="R104" s="224" t="e">
        <f>VLOOKUP($O104,ControlPoints!$Z$7:$AA$4228,2,FALSE)</f>
        <v>#N/A</v>
      </c>
      <c r="S104" s="190" t="e">
        <f>VLOOKUP($O104,ControlPoints!$Z$7:$AB$4228,3,FALSE)</f>
        <v>#N/A</v>
      </c>
      <c r="T104" s="190" t="e">
        <f>VLOOKUP($O104,ControlPoints!$Z$7:$AC4310,4,FALSE)</f>
        <v>#N/A</v>
      </c>
    </row>
    <row r="105" spans="2:20" ht="25.5" customHeight="1">
      <c r="B105" s="263" t="str">
        <f t="shared" si="21"/>
        <v/>
      </c>
      <c r="C105" s="264" t="str">
        <f t="shared" si="21"/>
        <v/>
      </c>
      <c r="D105" s="663" t="str">
        <f t="shared" si="21"/>
        <v/>
      </c>
      <c r="E105" s="664"/>
      <c r="F105" s="664"/>
      <c r="G105" s="664"/>
      <c r="H105" s="665"/>
      <c r="I105" s="265" t="str">
        <f t="shared" si="22"/>
        <v/>
      </c>
      <c r="J105" s="684" t="str">
        <f t="shared" si="25"/>
        <v/>
      </c>
      <c r="K105" s="685"/>
      <c r="L105" s="686"/>
      <c r="M105" s="330"/>
      <c r="O105" s="224">
        <v>84</v>
      </c>
      <c r="P105" s="224" t="e">
        <f>VLOOKUP($O105,ControlPoints!$A$6:$B$4228,2,FALSE) &amp; " - " &amp; VLOOKUP($O105,ControlPoints!$A$6:$D$4228,4,FALSE)</f>
        <v>#N/A</v>
      </c>
      <c r="Q105" s="224" t="e">
        <f>VLOOKUP($O105,ControlPoints!$A$6:$D$4228,3,FALSE)</f>
        <v>#N/A</v>
      </c>
      <c r="R105" s="224" t="e">
        <f>VLOOKUP($O105,ControlPoints!$Z$7:$AA$4228,2,FALSE)</f>
        <v>#N/A</v>
      </c>
      <c r="S105" s="190" t="e">
        <f>VLOOKUP($O105,ControlPoints!$Z$7:$AB$4228,3,FALSE)</f>
        <v>#N/A</v>
      </c>
      <c r="T105" s="190" t="e">
        <f>VLOOKUP($O105,ControlPoints!$Z$7:$AC4311,4,FALSE)</f>
        <v>#N/A</v>
      </c>
    </row>
    <row r="106" spans="2:20" ht="25.5" customHeight="1">
      <c r="B106" s="263" t="str">
        <f t="shared" si="21"/>
        <v/>
      </c>
      <c r="C106" s="264" t="str">
        <f t="shared" si="21"/>
        <v/>
      </c>
      <c r="D106" s="663" t="str">
        <f t="shared" si="21"/>
        <v/>
      </c>
      <c r="E106" s="664"/>
      <c r="F106" s="664"/>
      <c r="G106" s="664"/>
      <c r="H106" s="665"/>
      <c r="I106" s="265" t="str">
        <f t="shared" si="22"/>
        <v/>
      </c>
      <c r="J106" s="684" t="str">
        <f t="shared" si="25"/>
        <v/>
      </c>
      <c r="K106" s="685"/>
      <c r="L106" s="686"/>
      <c r="M106" s="330"/>
      <c r="O106" s="224">
        <v>85</v>
      </c>
      <c r="P106" s="224" t="e">
        <f>VLOOKUP($O106,ControlPoints!$A$6:$B$4228,2,FALSE) &amp; " - " &amp; VLOOKUP($O106,ControlPoints!$A$6:$D$4228,4,FALSE)</f>
        <v>#N/A</v>
      </c>
      <c r="Q106" s="224" t="e">
        <f>VLOOKUP($O106,ControlPoints!$A$6:$D$4228,3,FALSE)</f>
        <v>#N/A</v>
      </c>
      <c r="R106" s="224" t="e">
        <f>VLOOKUP($O106,ControlPoints!$Z$7:$AA$4228,2,FALSE)</f>
        <v>#N/A</v>
      </c>
      <c r="S106" s="190" t="e">
        <f>VLOOKUP($O106,ControlPoints!$Z$7:$AB$4228,3,FALSE)</f>
        <v>#N/A</v>
      </c>
      <c r="T106" s="190" t="e">
        <f>VLOOKUP($O106,ControlPoints!$Z$7:$AC4312,4,FALSE)</f>
        <v>#N/A</v>
      </c>
    </row>
    <row r="107" spans="2:20" ht="25.5" customHeight="1">
      <c r="B107" s="263" t="str">
        <f t="shared" si="21"/>
        <v/>
      </c>
      <c r="C107" s="264" t="str">
        <f t="shared" si="21"/>
        <v/>
      </c>
      <c r="D107" s="663" t="str">
        <f t="shared" si="21"/>
        <v/>
      </c>
      <c r="E107" s="664"/>
      <c r="F107" s="664"/>
      <c r="G107" s="664"/>
      <c r="H107" s="665"/>
      <c r="I107" s="265" t="str">
        <f t="shared" si="22"/>
        <v/>
      </c>
      <c r="J107" s="684" t="str">
        <f t="shared" si="25"/>
        <v/>
      </c>
      <c r="K107" s="685"/>
      <c r="L107" s="686"/>
      <c r="M107" s="330"/>
      <c r="O107" s="224">
        <v>86</v>
      </c>
      <c r="P107" s="224" t="e">
        <f>VLOOKUP($O107,ControlPoints!$A$6:$B$4228,2,FALSE) &amp; " - " &amp; VLOOKUP($O107,ControlPoints!$A$6:$D$4228,4,FALSE)</f>
        <v>#N/A</v>
      </c>
      <c r="Q107" s="224" t="e">
        <f>VLOOKUP($O107,ControlPoints!$A$6:$D$4228,3,FALSE)</f>
        <v>#N/A</v>
      </c>
      <c r="R107" s="224" t="e">
        <f>VLOOKUP($O107,ControlPoints!$Z$7:$AA$4228,2,FALSE)</f>
        <v>#N/A</v>
      </c>
      <c r="S107" s="190" t="e">
        <f>VLOOKUP($O107,ControlPoints!$Z$7:$AB$4228,3,FALSE)</f>
        <v>#N/A</v>
      </c>
      <c r="T107" s="190" t="e">
        <f>VLOOKUP($O107,ControlPoints!$Z$7:$AC4313,4,FALSE)</f>
        <v>#N/A</v>
      </c>
    </row>
    <row r="108" spans="2:20" ht="25.5" customHeight="1">
      <c r="B108" s="263" t="str">
        <f t="shared" si="21"/>
        <v/>
      </c>
      <c r="C108" s="264" t="str">
        <f t="shared" si="21"/>
        <v/>
      </c>
      <c r="D108" s="663" t="str">
        <f t="shared" si="21"/>
        <v/>
      </c>
      <c r="E108" s="664"/>
      <c r="F108" s="664"/>
      <c r="G108" s="664"/>
      <c r="H108" s="665"/>
      <c r="I108" s="265" t="str">
        <f t="shared" si="22"/>
        <v/>
      </c>
      <c r="J108" s="684" t="str">
        <f t="shared" si="25"/>
        <v/>
      </c>
      <c r="K108" s="685"/>
      <c r="L108" s="686"/>
      <c r="M108" s="330"/>
      <c r="O108" s="224">
        <v>87</v>
      </c>
      <c r="P108" s="224" t="e">
        <f>VLOOKUP($O108,ControlPoints!$A$6:$B$4228,2,FALSE) &amp; " - " &amp; VLOOKUP($O108,ControlPoints!$A$6:$D$4228,4,FALSE)</f>
        <v>#N/A</v>
      </c>
      <c r="Q108" s="224" t="e">
        <f>VLOOKUP($O108,ControlPoints!$A$6:$D$4228,3,FALSE)</f>
        <v>#N/A</v>
      </c>
      <c r="R108" s="224" t="e">
        <f>VLOOKUP($O108,ControlPoints!$Z$7:$AA$4228,2,FALSE)</f>
        <v>#N/A</v>
      </c>
      <c r="S108" s="190" t="e">
        <f>VLOOKUP($O108,ControlPoints!$Z$7:$AB$4228,3,FALSE)</f>
        <v>#N/A</v>
      </c>
      <c r="T108" s="190" t="e">
        <f>VLOOKUP($O108,ControlPoints!$Z$7:$AC4314,4,FALSE)</f>
        <v>#N/A</v>
      </c>
    </row>
    <row r="109" spans="2:20" ht="25.5" customHeight="1">
      <c r="B109" s="263" t="str">
        <f t="shared" si="21"/>
        <v/>
      </c>
      <c r="C109" s="264" t="str">
        <f t="shared" si="21"/>
        <v/>
      </c>
      <c r="D109" s="663" t="str">
        <f t="shared" si="21"/>
        <v/>
      </c>
      <c r="E109" s="664"/>
      <c r="F109" s="664"/>
      <c r="G109" s="664"/>
      <c r="H109" s="665"/>
      <c r="I109" s="265" t="str">
        <f t="shared" si="22"/>
        <v/>
      </c>
      <c r="J109" s="684" t="str">
        <f t="shared" si="25"/>
        <v/>
      </c>
      <c r="K109" s="685"/>
      <c r="L109" s="686"/>
      <c r="M109" s="330"/>
      <c r="O109" s="224">
        <v>88</v>
      </c>
      <c r="P109" s="224" t="e">
        <f>VLOOKUP($O109,ControlPoints!$A$6:$B$4228,2,FALSE) &amp; " - " &amp; VLOOKUP($O109,ControlPoints!$A$6:$D$4228,4,FALSE)</f>
        <v>#N/A</v>
      </c>
      <c r="Q109" s="224" t="e">
        <f>VLOOKUP($O109,ControlPoints!$A$6:$D$4228,3,FALSE)</f>
        <v>#N/A</v>
      </c>
      <c r="R109" s="224" t="e">
        <f>VLOOKUP($O109,ControlPoints!$Z$7:$AA$4228,2,FALSE)</f>
        <v>#N/A</v>
      </c>
      <c r="S109" s="190" t="e">
        <f>VLOOKUP($O109,ControlPoints!$Z$7:$AB$4228,3,FALSE)</f>
        <v>#N/A</v>
      </c>
      <c r="T109" s="190" t="e">
        <f>VLOOKUP($O109,ControlPoints!$Z$7:$AC4315,4,FALSE)</f>
        <v>#N/A</v>
      </c>
    </row>
    <row r="110" spans="2:20" ht="25.5" customHeight="1">
      <c r="B110" s="263" t="str">
        <f t="shared" si="21"/>
        <v/>
      </c>
      <c r="C110" s="264" t="str">
        <f t="shared" si="21"/>
        <v/>
      </c>
      <c r="D110" s="663" t="str">
        <f t="shared" si="21"/>
        <v/>
      </c>
      <c r="E110" s="664"/>
      <c r="F110" s="664"/>
      <c r="G110" s="664"/>
      <c r="H110" s="665"/>
      <c r="I110" s="265" t="str">
        <f t="shared" si="22"/>
        <v/>
      </c>
      <c r="J110" s="684" t="str">
        <f t="shared" ref="J110:J116" si="26">IF(ISNA(T110),"",T110)</f>
        <v/>
      </c>
      <c r="K110" s="685"/>
      <c r="L110" s="686"/>
      <c r="M110" s="330"/>
      <c r="O110" s="224">
        <v>89</v>
      </c>
      <c r="P110" s="224" t="e">
        <f>VLOOKUP($O110,ControlPoints!$A$6:$B$4228,2,FALSE) &amp; " - " &amp; VLOOKUP($O110,ControlPoints!$A$6:$D$4228,4,FALSE)</f>
        <v>#N/A</v>
      </c>
      <c r="Q110" s="224" t="e">
        <f>VLOOKUP($O110,ControlPoints!$A$6:$D$4228,3,FALSE)</f>
        <v>#N/A</v>
      </c>
      <c r="R110" s="224" t="e">
        <f>VLOOKUP($O110,ControlPoints!$Z$7:$AA$4228,2,FALSE)</f>
        <v>#N/A</v>
      </c>
      <c r="S110" s="190" t="e">
        <f>VLOOKUP($O110,ControlPoints!$Z$7:$AB$4228,3,FALSE)</f>
        <v>#N/A</v>
      </c>
      <c r="T110" s="190" t="e">
        <f>VLOOKUP($O110,ControlPoints!$Z$7:$AC4316,4,FALSE)</f>
        <v>#N/A</v>
      </c>
    </row>
    <row r="111" spans="2:20" ht="25.5" customHeight="1">
      <c r="B111" s="263" t="str">
        <f t="shared" si="21"/>
        <v/>
      </c>
      <c r="C111" s="264" t="str">
        <f t="shared" si="21"/>
        <v/>
      </c>
      <c r="D111" s="663" t="str">
        <f t="shared" si="21"/>
        <v/>
      </c>
      <c r="E111" s="664"/>
      <c r="F111" s="664"/>
      <c r="G111" s="664"/>
      <c r="H111" s="665"/>
      <c r="I111" s="265" t="str">
        <f t="shared" si="22"/>
        <v/>
      </c>
      <c r="J111" s="684" t="str">
        <f t="shared" si="26"/>
        <v/>
      </c>
      <c r="K111" s="685"/>
      <c r="L111" s="686"/>
      <c r="M111" s="330"/>
      <c r="O111" s="224">
        <v>90</v>
      </c>
      <c r="P111" s="224" t="e">
        <f>VLOOKUP($O111,ControlPoints!$A$6:$B$4228,2,FALSE) &amp; " - " &amp; VLOOKUP($O111,ControlPoints!$A$6:$D$4228,4,FALSE)</f>
        <v>#N/A</v>
      </c>
      <c r="Q111" s="224" t="e">
        <f>VLOOKUP($O111,ControlPoints!$A$6:$D$4228,3,FALSE)</f>
        <v>#N/A</v>
      </c>
      <c r="R111" s="224" t="e">
        <f>VLOOKUP($O111,ControlPoints!$Z$7:$AA$4228,2,FALSE)</f>
        <v>#N/A</v>
      </c>
      <c r="S111" s="190" t="e">
        <f>VLOOKUP($O111,ControlPoints!$Z$7:$AB$4228,3,FALSE)</f>
        <v>#N/A</v>
      </c>
      <c r="T111" s="190" t="e">
        <f>VLOOKUP($O111,ControlPoints!$Z$7:$AC4317,4,FALSE)</f>
        <v>#N/A</v>
      </c>
    </row>
    <row r="112" spans="2:20" ht="25.5" customHeight="1">
      <c r="B112" s="263" t="str">
        <f t="shared" si="21"/>
        <v/>
      </c>
      <c r="C112" s="264" t="str">
        <f t="shared" si="21"/>
        <v/>
      </c>
      <c r="D112" s="663" t="str">
        <f t="shared" si="21"/>
        <v/>
      </c>
      <c r="E112" s="664"/>
      <c r="F112" s="664"/>
      <c r="G112" s="664"/>
      <c r="H112" s="665"/>
      <c r="I112" s="265" t="str">
        <f t="shared" si="22"/>
        <v/>
      </c>
      <c r="J112" s="684" t="str">
        <f t="shared" si="26"/>
        <v/>
      </c>
      <c r="K112" s="685"/>
      <c r="L112" s="686"/>
      <c r="M112" s="330"/>
      <c r="O112" s="224">
        <v>91</v>
      </c>
      <c r="P112" s="224" t="e">
        <f>VLOOKUP($O112,ControlPoints!$A$6:$B$4228,2,FALSE) &amp; " - " &amp; VLOOKUP($O112,ControlPoints!$A$6:$D$4228,4,FALSE)</f>
        <v>#N/A</v>
      </c>
      <c r="Q112" s="224" t="e">
        <f>VLOOKUP($O112,ControlPoints!$A$6:$D$4228,3,FALSE)</f>
        <v>#N/A</v>
      </c>
      <c r="R112" s="224" t="e">
        <f>VLOOKUP($O112,ControlPoints!$Z$7:$AA$4228,2,FALSE)</f>
        <v>#N/A</v>
      </c>
      <c r="S112" s="190" t="e">
        <f>VLOOKUP($O112,ControlPoints!$Z$7:$AB$4228,3,FALSE)</f>
        <v>#N/A</v>
      </c>
      <c r="T112" s="190" t="e">
        <f>VLOOKUP($O112,ControlPoints!$Z$7:$AC4318,4,FALSE)</f>
        <v>#N/A</v>
      </c>
    </row>
    <row r="113" spans="2:20" ht="25.5" customHeight="1">
      <c r="B113" s="263" t="str">
        <f t="shared" si="21"/>
        <v/>
      </c>
      <c r="C113" s="264" t="str">
        <f t="shared" si="21"/>
        <v/>
      </c>
      <c r="D113" s="663" t="str">
        <f t="shared" si="21"/>
        <v/>
      </c>
      <c r="E113" s="664"/>
      <c r="F113" s="664"/>
      <c r="G113" s="664"/>
      <c r="H113" s="665"/>
      <c r="I113" s="265" t="str">
        <f t="shared" si="22"/>
        <v/>
      </c>
      <c r="J113" s="684" t="str">
        <f t="shared" si="26"/>
        <v/>
      </c>
      <c r="K113" s="685"/>
      <c r="L113" s="686"/>
      <c r="M113" s="330"/>
      <c r="O113" s="224">
        <v>92</v>
      </c>
      <c r="P113" s="224" t="e">
        <f>VLOOKUP($O113,ControlPoints!$A$6:$B$4228,2,FALSE) &amp; " - " &amp; VLOOKUP($O113,ControlPoints!$A$6:$D$4228,4,FALSE)</f>
        <v>#N/A</v>
      </c>
      <c r="Q113" s="224" t="e">
        <f>VLOOKUP($O113,ControlPoints!$A$6:$D$4228,3,FALSE)</f>
        <v>#N/A</v>
      </c>
      <c r="R113" s="224" t="e">
        <f>VLOOKUP($O113,ControlPoints!$Z$7:$AA$4228,2,FALSE)</f>
        <v>#N/A</v>
      </c>
      <c r="S113" s="190" t="e">
        <f>VLOOKUP($O113,ControlPoints!$Z$7:$AB$4228,3,FALSE)</f>
        <v>#N/A</v>
      </c>
      <c r="T113" s="190" t="e">
        <f>VLOOKUP($O113,ControlPoints!$Z$7:$AC4319,4,FALSE)</f>
        <v>#N/A</v>
      </c>
    </row>
    <row r="114" spans="2:20" ht="25.5" customHeight="1">
      <c r="B114" s="263" t="str">
        <f t="shared" si="21"/>
        <v/>
      </c>
      <c r="C114" s="264" t="str">
        <f t="shared" si="21"/>
        <v/>
      </c>
      <c r="D114" s="663" t="str">
        <f t="shared" si="21"/>
        <v/>
      </c>
      <c r="E114" s="664"/>
      <c r="F114" s="664"/>
      <c r="G114" s="664"/>
      <c r="H114" s="665"/>
      <c r="I114" s="265" t="str">
        <f t="shared" si="22"/>
        <v/>
      </c>
      <c r="J114" s="684" t="str">
        <f t="shared" si="26"/>
        <v/>
      </c>
      <c r="K114" s="685"/>
      <c r="L114" s="686"/>
      <c r="M114" s="330"/>
      <c r="O114" s="224">
        <v>93</v>
      </c>
      <c r="P114" s="224" t="e">
        <f>VLOOKUP($O114,ControlPoints!$A$6:$B$4228,2,FALSE) &amp; " - " &amp; VLOOKUP($O114,ControlPoints!$A$6:$D$4228,4,FALSE)</f>
        <v>#N/A</v>
      </c>
      <c r="Q114" s="224" t="e">
        <f>VLOOKUP($O114,ControlPoints!$A$6:$D$4228,3,FALSE)</f>
        <v>#N/A</v>
      </c>
      <c r="R114" s="224" t="e">
        <f>VLOOKUP($O114,ControlPoints!$Z$7:$AA$4228,2,FALSE)</f>
        <v>#N/A</v>
      </c>
      <c r="S114" s="190" t="e">
        <f>VLOOKUP($O114,ControlPoints!$Z$7:$AB$4228,3,FALSE)</f>
        <v>#N/A</v>
      </c>
      <c r="T114" s="190" t="e">
        <f>VLOOKUP($O114,ControlPoints!$Z$7:$AC4320,4,FALSE)</f>
        <v>#N/A</v>
      </c>
    </row>
    <row r="115" spans="2:20" ht="25.5" customHeight="1">
      <c r="B115" s="263" t="str">
        <f t="shared" si="21"/>
        <v/>
      </c>
      <c r="C115" s="264" t="str">
        <f t="shared" si="21"/>
        <v/>
      </c>
      <c r="D115" s="663" t="str">
        <f t="shared" si="21"/>
        <v/>
      </c>
      <c r="E115" s="664"/>
      <c r="F115" s="664"/>
      <c r="G115" s="664"/>
      <c r="H115" s="665"/>
      <c r="I115" s="265" t="str">
        <f t="shared" si="22"/>
        <v/>
      </c>
      <c r="J115" s="684" t="str">
        <f t="shared" si="26"/>
        <v/>
      </c>
      <c r="K115" s="685"/>
      <c r="L115" s="686"/>
      <c r="M115" s="330"/>
      <c r="O115" s="224">
        <v>94</v>
      </c>
      <c r="P115" s="224" t="e">
        <f>VLOOKUP($O115,ControlPoints!$A$6:$B$4228,2,FALSE) &amp; " - " &amp; VLOOKUP($O115,ControlPoints!$A$6:$D$4228,4,FALSE)</f>
        <v>#N/A</v>
      </c>
      <c r="Q115" s="224" t="e">
        <f>VLOOKUP($O115,ControlPoints!$A$6:$D$4228,3,FALSE)</f>
        <v>#N/A</v>
      </c>
      <c r="R115" s="224" t="e">
        <f>VLOOKUP($O115,ControlPoints!$Z$7:$AA$4228,2,FALSE)</f>
        <v>#N/A</v>
      </c>
      <c r="S115" s="190" t="e">
        <f>VLOOKUP($O115,ControlPoints!$Z$7:$AB$4228,3,FALSE)</f>
        <v>#N/A</v>
      </c>
      <c r="T115" s="190" t="e">
        <f>VLOOKUP($O115,ControlPoints!$Z$7:$AC4321,4,FALSE)</f>
        <v>#N/A</v>
      </c>
    </row>
    <row r="116" spans="2:20" ht="25.5" customHeight="1">
      <c r="B116" s="263" t="str">
        <f t="shared" si="21"/>
        <v/>
      </c>
      <c r="C116" s="264" t="str">
        <f t="shared" si="21"/>
        <v/>
      </c>
      <c r="D116" s="663" t="str">
        <f t="shared" si="21"/>
        <v/>
      </c>
      <c r="E116" s="664"/>
      <c r="F116" s="664"/>
      <c r="G116" s="664"/>
      <c r="H116" s="665"/>
      <c r="I116" s="265" t="str">
        <f t="shared" si="22"/>
        <v/>
      </c>
      <c r="J116" s="684" t="str">
        <f t="shared" si="26"/>
        <v/>
      </c>
      <c r="K116" s="685"/>
      <c r="L116" s="686"/>
      <c r="M116" s="330"/>
      <c r="O116" s="224">
        <v>95</v>
      </c>
      <c r="P116" s="224" t="e">
        <f>VLOOKUP($O116,ControlPoints!$A$6:$B$4228,2,FALSE) &amp; " - " &amp; VLOOKUP($O116,ControlPoints!$A$6:$D$4228,4,FALSE)</f>
        <v>#N/A</v>
      </c>
      <c r="Q116" s="224" t="e">
        <f>VLOOKUP($O116,ControlPoints!$A$6:$D$4228,3,FALSE)</f>
        <v>#N/A</v>
      </c>
      <c r="R116" s="224" t="e">
        <f>VLOOKUP($O116,ControlPoints!$Z$7:$AA$4228,2,FALSE)</f>
        <v>#N/A</v>
      </c>
      <c r="S116" s="190" t="e">
        <f>VLOOKUP($O116,ControlPoints!$Z$7:$AB$4228,3,FALSE)</f>
        <v>#N/A</v>
      </c>
      <c r="T116" s="190" t="e">
        <f>VLOOKUP($O116,ControlPoints!$Z$7:$AC4322,4,FALSE)</f>
        <v>#N/A</v>
      </c>
    </row>
    <row r="117" spans="2:20" ht="25.5" customHeight="1">
      <c r="B117" s="263" t="str">
        <f t="shared" si="21"/>
        <v/>
      </c>
      <c r="C117" s="264" t="str">
        <f t="shared" si="21"/>
        <v/>
      </c>
      <c r="D117" s="663" t="str">
        <f t="shared" si="21"/>
        <v/>
      </c>
      <c r="E117" s="664"/>
      <c r="F117" s="664"/>
      <c r="G117" s="664"/>
      <c r="H117" s="665"/>
      <c r="I117" s="265" t="str">
        <f t="shared" si="22"/>
        <v/>
      </c>
      <c r="J117" s="684" t="str">
        <f t="shared" ref="J117:J127" si="27">IF(ISNA(T117),"",T117)</f>
        <v/>
      </c>
      <c r="K117" s="685"/>
      <c r="L117" s="686"/>
      <c r="M117" s="330"/>
      <c r="O117" s="224">
        <v>96</v>
      </c>
      <c r="P117" s="224" t="e">
        <f>VLOOKUP($O117,ControlPoints!$A$6:$B$4228,2,FALSE) &amp; " - " &amp; VLOOKUP($O117,ControlPoints!$A$6:$D$4228,4,FALSE)</f>
        <v>#N/A</v>
      </c>
      <c r="Q117" s="224" t="e">
        <f>VLOOKUP($O117,ControlPoints!$A$6:$D$4228,3,FALSE)</f>
        <v>#N/A</v>
      </c>
      <c r="R117" s="224" t="e">
        <f>VLOOKUP($O117,ControlPoints!$Z$7:$AA$4228,2,FALSE)</f>
        <v>#N/A</v>
      </c>
      <c r="S117" s="190" t="e">
        <f>VLOOKUP($O117,ControlPoints!$Z$7:$AB$4228,3,FALSE)</f>
        <v>#N/A</v>
      </c>
      <c r="T117" s="190" t="e">
        <f>VLOOKUP($O117,ControlPoints!$Z$7:$AC4323,4,FALSE)</f>
        <v>#N/A</v>
      </c>
    </row>
    <row r="118" spans="2:20" ht="25.5" customHeight="1">
      <c r="B118" s="263" t="str">
        <f t="shared" ref="B118:D149" si="28">IF(ISNA(P118),"",P118)</f>
        <v/>
      </c>
      <c r="C118" s="264" t="str">
        <f t="shared" si="28"/>
        <v/>
      </c>
      <c r="D118" s="663" t="str">
        <f t="shared" si="28"/>
        <v/>
      </c>
      <c r="E118" s="664"/>
      <c r="F118" s="664"/>
      <c r="G118" s="664"/>
      <c r="H118" s="665"/>
      <c r="I118" s="265" t="str">
        <f t="shared" si="22"/>
        <v/>
      </c>
      <c r="J118" s="684" t="str">
        <f t="shared" si="27"/>
        <v/>
      </c>
      <c r="K118" s="685"/>
      <c r="L118" s="686"/>
      <c r="M118" s="330"/>
      <c r="O118" s="224">
        <v>97</v>
      </c>
      <c r="P118" s="224" t="e">
        <f>VLOOKUP($O118,ControlPoints!$A$6:$B$4228,2,FALSE) &amp; " - " &amp; VLOOKUP($O118,ControlPoints!$A$6:$D$4228,4,FALSE)</f>
        <v>#N/A</v>
      </c>
      <c r="Q118" s="224" t="e">
        <f>VLOOKUP($O118,ControlPoints!$A$6:$D$4228,3,FALSE)</f>
        <v>#N/A</v>
      </c>
      <c r="R118" s="224" t="e">
        <f>VLOOKUP($O118,ControlPoints!$Z$7:$AA$4228,2,FALSE)</f>
        <v>#N/A</v>
      </c>
      <c r="S118" s="190" t="e">
        <f>VLOOKUP($O118,ControlPoints!$Z$7:$AB$4228,3,FALSE)</f>
        <v>#N/A</v>
      </c>
      <c r="T118" s="190" t="e">
        <f>VLOOKUP($O118,ControlPoints!$Z$7:$AC4324,4,FALSE)</f>
        <v>#N/A</v>
      </c>
    </row>
    <row r="119" spans="2:20" ht="25.5" customHeight="1">
      <c r="B119" s="263" t="str">
        <f t="shared" si="28"/>
        <v/>
      </c>
      <c r="C119" s="264" t="str">
        <f t="shared" si="28"/>
        <v/>
      </c>
      <c r="D119" s="663" t="str">
        <f t="shared" si="28"/>
        <v/>
      </c>
      <c r="E119" s="664"/>
      <c r="F119" s="664"/>
      <c r="G119" s="664"/>
      <c r="H119" s="665"/>
      <c r="I119" s="265" t="str">
        <f t="shared" si="22"/>
        <v/>
      </c>
      <c r="J119" s="684" t="str">
        <f t="shared" si="27"/>
        <v/>
      </c>
      <c r="K119" s="685"/>
      <c r="L119" s="686"/>
      <c r="M119" s="330"/>
      <c r="O119" s="224">
        <v>98</v>
      </c>
      <c r="P119" s="224" t="e">
        <f>VLOOKUP($O119,ControlPoints!$A$6:$B$4228,2,FALSE) &amp; " - " &amp; VLOOKUP($O119,ControlPoints!$A$6:$D$4228,4,FALSE)</f>
        <v>#N/A</v>
      </c>
      <c r="Q119" s="224" t="e">
        <f>VLOOKUP($O119,ControlPoints!$A$6:$D$4228,3,FALSE)</f>
        <v>#N/A</v>
      </c>
      <c r="R119" s="224" t="e">
        <f>VLOOKUP($O119,ControlPoints!$Z$7:$AA$4228,2,FALSE)</f>
        <v>#N/A</v>
      </c>
      <c r="S119" s="190" t="e">
        <f>VLOOKUP($O119,ControlPoints!$Z$7:$AB$4228,3,FALSE)</f>
        <v>#N/A</v>
      </c>
      <c r="T119" s="190" t="e">
        <f>VLOOKUP($O119,ControlPoints!$Z$7:$AC4325,4,FALSE)</f>
        <v>#N/A</v>
      </c>
    </row>
    <row r="120" spans="2:20" ht="25.5" customHeight="1">
      <c r="B120" s="263" t="str">
        <f t="shared" si="28"/>
        <v/>
      </c>
      <c r="C120" s="264" t="str">
        <f t="shared" si="28"/>
        <v/>
      </c>
      <c r="D120" s="663" t="str">
        <f t="shared" si="28"/>
        <v/>
      </c>
      <c r="E120" s="664"/>
      <c r="F120" s="664"/>
      <c r="G120" s="664"/>
      <c r="H120" s="665"/>
      <c r="I120" s="265" t="str">
        <f t="shared" si="22"/>
        <v/>
      </c>
      <c r="J120" s="684" t="str">
        <f t="shared" si="27"/>
        <v/>
      </c>
      <c r="K120" s="685"/>
      <c r="L120" s="686"/>
      <c r="M120" s="330"/>
      <c r="O120" s="224">
        <v>99</v>
      </c>
      <c r="P120" s="224" t="e">
        <f>VLOOKUP($O120,ControlPoints!$A$6:$B$4228,2,FALSE) &amp; " - " &amp; VLOOKUP($O120,ControlPoints!$A$6:$D$4228,4,FALSE)</f>
        <v>#N/A</v>
      </c>
      <c r="Q120" s="224" t="e">
        <f>VLOOKUP($O120,ControlPoints!$A$6:$D$4228,3,FALSE)</f>
        <v>#N/A</v>
      </c>
      <c r="R120" s="224" t="e">
        <f>VLOOKUP($O120,ControlPoints!$Z$7:$AA$4228,2,FALSE)</f>
        <v>#N/A</v>
      </c>
      <c r="S120" s="190" t="e">
        <f>VLOOKUP($O120,ControlPoints!$Z$7:$AB$4228,3,FALSE)</f>
        <v>#N/A</v>
      </c>
      <c r="T120" s="190" t="e">
        <f>VLOOKUP($O120,ControlPoints!$Z$7:$AC4326,4,FALSE)</f>
        <v>#N/A</v>
      </c>
    </row>
    <row r="121" spans="2:20" ht="25.5" customHeight="1">
      <c r="B121" s="263" t="str">
        <f t="shared" si="28"/>
        <v/>
      </c>
      <c r="C121" s="264" t="str">
        <f t="shared" si="28"/>
        <v/>
      </c>
      <c r="D121" s="663" t="str">
        <f t="shared" si="28"/>
        <v/>
      </c>
      <c r="E121" s="664"/>
      <c r="F121" s="664"/>
      <c r="G121" s="664"/>
      <c r="H121" s="665"/>
      <c r="I121" s="265" t="str">
        <f t="shared" si="22"/>
        <v/>
      </c>
      <c r="J121" s="684" t="str">
        <f t="shared" si="27"/>
        <v/>
      </c>
      <c r="K121" s="685"/>
      <c r="L121" s="686"/>
      <c r="M121" s="330"/>
      <c r="O121" s="224">
        <v>100</v>
      </c>
      <c r="P121" s="224" t="e">
        <f>VLOOKUP($O121,ControlPoints!$A$6:$B$4228,2,FALSE) &amp; " - " &amp; VLOOKUP($O121,ControlPoints!$A$6:$D$4228,4,FALSE)</f>
        <v>#N/A</v>
      </c>
      <c r="Q121" s="224" t="e">
        <f>VLOOKUP($O121,ControlPoints!$A$6:$D$4228,3,FALSE)</f>
        <v>#N/A</v>
      </c>
      <c r="R121" s="224" t="e">
        <f>VLOOKUP($O121,ControlPoints!$Z$7:$AA$4228,2,FALSE)</f>
        <v>#N/A</v>
      </c>
      <c r="S121" s="190" t="e">
        <f>VLOOKUP($O121,ControlPoints!$Z$7:$AB$4228,3,FALSE)</f>
        <v>#N/A</v>
      </c>
      <c r="T121" s="190" t="e">
        <f>VLOOKUP($O121,ControlPoints!$Z$7:$AC4327,4,FALSE)</f>
        <v>#N/A</v>
      </c>
    </row>
    <row r="122" spans="2:20" ht="25.5" customHeight="1">
      <c r="B122" s="263" t="str">
        <f t="shared" si="28"/>
        <v/>
      </c>
      <c r="C122" s="264" t="str">
        <f t="shared" si="28"/>
        <v/>
      </c>
      <c r="D122" s="663" t="str">
        <f t="shared" si="28"/>
        <v/>
      </c>
      <c r="E122" s="664"/>
      <c r="F122" s="664"/>
      <c r="G122" s="664"/>
      <c r="H122" s="665"/>
      <c r="I122" s="265" t="str">
        <f t="shared" si="22"/>
        <v/>
      </c>
      <c r="J122" s="684" t="str">
        <f t="shared" si="27"/>
        <v/>
      </c>
      <c r="K122" s="685"/>
      <c r="L122" s="686"/>
      <c r="M122" s="330"/>
      <c r="O122" s="224">
        <v>101</v>
      </c>
      <c r="P122" s="224" t="e">
        <f>VLOOKUP($O122,ControlPoints!$A$6:$B$4228,2,FALSE) &amp; " - " &amp; VLOOKUP($O122,ControlPoints!$A$6:$D$4228,4,FALSE)</f>
        <v>#N/A</v>
      </c>
      <c r="Q122" s="224" t="e">
        <f>VLOOKUP($O122,ControlPoints!$A$6:$D$4228,3,FALSE)</f>
        <v>#N/A</v>
      </c>
      <c r="R122" s="224" t="e">
        <f>VLOOKUP($O122,ControlPoints!$Z$7:$AA$4228,2,FALSE)</f>
        <v>#N/A</v>
      </c>
      <c r="S122" s="190" t="e">
        <f>VLOOKUP($O122,ControlPoints!$Z$7:$AB$4228,3,FALSE)</f>
        <v>#N/A</v>
      </c>
      <c r="T122" s="190" t="e">
        <f>VLOOKUP($O122,ControlPoints!$Z$7:$AC4328,4,FALSE)</f>
        <v>#N/A</v>
      </c>
    </row>
    <row r="123" spans="2:20" ht="25.5" customHeight="1">
      <c r="B123" s="263" t="str">
        <f t="shared" si="28"/>
        <v/>
      </c>
      <c r="C123" s="264" t="str">
        <f t="shared" si="28"/>
        <v/>
      </c>
      <c r="D123" s="663" t="str">
        <f t="shared" si="28"/>
        <v/>
      </c>
      <c r="E123" s="664"/>
      <c r="F123" s="664"/>
      <c r="G123" s="664"/>
      <c r="H123" s="665"/>
      <c r="I123" s="265" t="str">
        <f t="shared" si="22"/>
        <v/>
      </c>
      <c r="J123" s="684" t="str">
        <f t="shared" si="27"/>
        <v/>
      </c>
      <c r="K123" s="685"/>
      <c r="L123" s="686"/>
      <c r="M123" s="330"/>
      <c r="O123" s="224">
        <v>102</v>
      </c>
      <c r="P123" s="224" t="e">
        <f>VLOOKUP($O123,ControlPoints!$A$6:$B$4228,2,FALSE) &amp; " - " &amp; VLOOKUP($O123,ControlPoints!$A$6:$D$4228,4,FALSE)</f>
        <v>#N/A</v>
      </c>
      <c r="Q123" s="224" t="e">
        <f>VLOOKUP($O123,ControlPoints!$A$6:$D$4228,3,FALSE)</f>
        <v>#N/A</v>
      </c>
      <c r="R123" s="224" t="e">
        <f>VLOOKUP($O123,ControlPoints!$Z$7:$AA$4228,2,FALSE)</f>
        <v>#N/A</v>
      </c>
      <c r="S123" s="190" t="e">
        <f>VLOOKUP($O123,ControlPoints!$Z$7:$AB$4228,3,FALSE)</f>
        <v>#N/A</v>
      </c>
      <c r="T123" s="190" t="e">
        <f>VLOOKUP($O123,ControlPoints!$Z$7:$AC4329,4,FALSE)</f>
        <v>#N/A</v>
      </c>
    </row>
    <row r="124" spans="2:20" ht="25.5" customHeight="1">
      <c r="B124" s="263" t="str">
        <f t="shared" si="28"/>
        <v/>
      </c>
      <c r="C124" s="264" t="str">
        <f t="shared" si="28"/>
        <v/>
      </c>
      <c r="D124" s="663" t="str">
        <f t="shared" si="28"/>
        <v/>
      </c>
      <c r="E124" s="664"/>
      <c r="F124" s="664"/>
      <c r="G124" s="664"/>
      <c r="H124" s="665"/>
      <c r="I124" s="265" t="str">
        <f t="shared" si="22"/>
        <v/>
      </c>
      <c r="J124" s="684" t="str">
        <f t="shared" si="27"/>
        <v/>
      </c>
      <c r="K124" s="685"/>
      <c r="L124" s="686"/>
      <c r="M124" s="330"/>
      <c r="O124" s="224">
        <v>103</v>
      </c>
      <c r="P124" s="224" t="e">
        <f>VLOOKUP($O124,ControlPoints!$A$6:$B$4228,2,FALSE) &amp; " - " &amp; VLOOKUP($O124,ControlPoints!$A$6:$D$4228,4,FALSE)</f>
        <v>#N/A</v>
      </c>
      <c r="Q124" s="224" t="e">
        <f>VLOOKUP($O124,ControlPoints!$A$6:$D$4228,3,FALSE)</f>
        <v>#N/A</v>
      </c>
      <c r="R124" s="224" t="e">
        <f>VLOOKUP($O124,ControlPoints!$Z$7:$AA$4228,2,FALSE)</f>
        <v>#N/A</v>
      </c>
      <c r="S124" s="190" t="e">
        <f>VLOOKUP($O124,ControlPoints!$Z$7:$AB$4228,3,FALSE)</f>
        <v>#N/A</v>
      </c>
      <c r="T124" s="190" t="e">
        <f>VLOOKUP($O124,ControlPoints!$Z$7:$AC4330,4,FALSE)</f>
        <v>#N/A</v>
      </c>
    </row>
    <row r="125" spans="2:20" ht="25.5" customHeight="1">
      <c r="B125" s="263" t="str">
        <f t="shared" si="28"/>
        <v/>
      </c>
      <c r="C125" s="264" t="str">
        <f t="shared" si="28"/>
        <v/>
      </c>
      <c r="D125" s="663" t="str">
        <f t="shared" si="28"/>
        <v/>
      </c>
      <c r="E125" s="664"/>
      <c r="F125" s="664"/>
      <c r="G125" s="664"/>
      <c r="H125" s="665"/>
      <c r="I125" s="265" t="str">
        <f t="shared" si="22"/>
        <v/>
      </c>
      <c r="J125" s="684" t="str">
        <f t="shared" si="27"/>
        <v/>
      </c>
      <c r="K125" s="685"/>
      <c r="L125" s="686"/>
      <c r="M125" s="330"/>
      <c r="O125" s="224">
        <v>104</v>
      </c>
      <c r="P125" s="224" t="e">
        <f>VLOOKUP($O125,ControlPoints!$A$6:$B$4228,2,FALSE) &amp; " - " &amp; VLOOKUP($O125,ControlPoints!$A$6:$D$4228,4,FALSE)</f>
        <v>#N/A</v>
      </c>
      <c r="Q125" s="224" t="e">
        <f>VLOOKUP($O125,ControlPoints!$A$6:$D$4228,3,FALSE)</f>
        <v>#N/A</v>
      </c>
      <c r="R125" s="224" t="e">
        <f>VLOOKUP($O125,ControlPoints!$Z$7:$AA$4228,2,FALSE)</f>
        <v>#N/A</v>
      </c>
      <c r="S125" s="190" t="e">
        <f>VLOOKUP($O125,ControlPoints!$Z$7:$AB$4228,3,FALSE)</f>
        <v>#N/A</v>
      </c>
      <c r="T125" s="190" t="e">
        <f>VLOOKUP($O125,ControlPoints!$Z$7:$AC4331,4,FALSE)</f>
        <v>#N/A</v>
      </c>
    </row>
    <row r="126" spans="2:20" ht="25.5" customHeight="1">
      <c r="B126" s="263" t="str">
        <f t="shared" si="28"/>
        <v/>
      </c>
      <c r="C126" s="264" t="str">
        <f t="shared" si="28"/>
        <v/>
      </c>
      <c r="D126" s="663" t="str">
        <f t="shared" si="28"/>
        <v/>
      </c>
      <c r="E126" s="664"/>
      <c r="F126" s="664"/>
      <c r="G126" s="664"/>
      <c r="H126" s="665"/>
      <c r="I126" s="265" t="str">
        <f t="shared" si="22"/>
        <v/>
      </c>
      <c r="J126" s="684" t="str">
        <f t="shared" si="27"/>
        <v/>
      </c>
      <c r="K126" s="685"/>
      <c r="L126" s="686"/>
      <c r="M126" s="330"/>
      <c r="O126" s="224">
        <v>105</v>
      </c>
      <c r="P126" s="224" t="e">
        <f>VLOOKUP($O126,ControlPoints!$A$6:$B$4228,2,FALSE) &amp; " - " &amp; VLOOKUP($O126,ControlPoints!$A$6:$D$4228,4,FALSE)</f>
        <v>#N/A</v>
      </c>
      <c r="Q126" s="224" t="e">
        <f>VLOOKUP($O126,ControlPoints!$A$6:$D$4228,3,FALSE)</f>
        <v>#N/A</v>
      </c>
      <c r="R126" s="224" t="e">
        <f>VLOOKUP($O126,ControlPoints!$Z$7:$AA$4228,2,FALSE)</f>
        <v>#N/A</v>
      </c>
      <c r="S126" s="190" t="e">
        <f>VLOOKUP($O126,ControlPoints!$Z$7:$AB$4228,3,FALSE)</f>
        <v>#N/A</v>
      </c>
      <c r="T126" s="190" t="e">
        <f>VLOOKUP($O126,ControlPoints!$Z$7:$AC4332,4,FALSE)</f>
        <v>#N/A</v>
      </c>
    </row>
    <row r="127" spans="2:20" ht="25.5" customHeight="1">
      <c r="B127" s="263" t="str">
        <f t="shared" si="28"/>
        <v/>
      </c>
      <c r="C127" s="264" t="str">
        <f t="shared" si="28"/>
        <v/>
      </c>
      <c r="D127" s="663" t="str">
        <f t="shared" si="28"/>
        <v/>
      </c>
      <c r="E127" s="664"/>
      <c r="F127" s="664"/>
      <c r="G127" s="664"/>
      <c r="H127" s="665"/>
      <c r="I127" s="265" t="str">
        <f t="shared" si="22"/>
        <v/>
      </c>
      <c r="J127" s="684" t="str">
        <f t="shared" si="27"/>
        <v/>
      </c>
      <c r="K127" s="685"/>
      <c r="L127" s="686"/>
      <c r="M127" s="330"/>
      <c r="O127" s="224">
        <v>106</v>
      </c>
      <c r="P127" s="224" t="e">
        <f>VLOOKUP($O127,ControlPoints!$A$6:$B$4228,2,FALSE) &amp; " - " &amp; VLOOKUP($O127,ControlPoints!$A$6:$D$4228,4,FALSE)</f>
        <v>#N/A</v>
      </c>
      <c r="Q127" s="224" t="e">
        <f>VLOOKUP($O127,ControlPoints!$A$6:$D$4228,3,FALSE)</f>
        <v>#N/A</v>
      </c>
      <c r="R127" s="224" t="e">
        <f>VLOOKUP($O127,ControlPoints!$Z$7:$AA$4228,2,FALSE)</f>
        <v>#N/A</v>
      </c>
      <c r="S127" s="190" t="e">
        <f>VLOOKUP($O127,ControlPoints!$Z$7:$AB$4228,3,FALSE)</f>
        <v>#N/A</v>
      </c>
      <c r="T127" s="190" t="e">
        <f>VLOOKUP($O127,ControlPoints!$Z$7:$AC4333,4,FALSE)</f>
        <v>#N/A</v>
      </c>
    </row>
    <row r="128" spans="2:20" ht="25.5" customHeight="1">
      <c r="B128" s="263" t="str">
        <f t="shared" si="28"/>
        <v/>
      </c>
      <c r="C128" s="264" t="str">
        <f t="shared" si="28"/>
        <v/>
      </c>
      <c r="D128" s="663" t="str">
        <f t="shared" si="28"/>
        <v/>
      </c>
      <c r="E128" s="664"/>
      <c r="F128" s="664"/>
      <c r="G128" s="664"/>
      <c r="H128" s="665"/>
      <c r="I128" s="265" t="str">
        <f t="shared" si="22"/>
        <v/>
      </c>
      <c r="J128" s="684" t="str">
        <f t="shared" ref="J128:J142" si="29">IF(ISNA(T128),"",T128)</f>
        <v/>
      </c>
      <c r="K128" s="685"/>
      <c r="L128" s="686"/>
      <c r="M128" s="330"/>
      <c r="O128" s="224">
        <v>107</v>
      </c>
      <c r="P128" s="224" t="e">
        <f>VLOOKUP($O128,ControlPoints!$A$6:$B$4228,2,FALSE) &amp; " - " &amp; VLOOKUP($O128,ControlPoints!$A$6:$D$4228,4,FALSE)</f>
        <v>#N/A</v>
      </c>
      <c r="Q128" s="224" t="e">
        <f>VLOOKUP($O128,ControlPoints!$A$6:$D$4228,3,FALSE)</f>
        <v>#N/A</v>
      </c>
      <c r="R128" s="224" t="e">
        <f>VLOOKUP($O128,ControlPoints!$Z$7:$AA$4228,2,FALSE)</f>
        <v>#N/A</v>
      </c>
      <c r="S128" s="190" t="e">
        <f>VLOOKUP($O128,ControlPoints!$Z$7:$AB$4228,3,FALSE)</f>
        <v>#N/A</v>
      </c>
      <c r="T128" s="190" t="e">
        <f>VLOOKUP($O128,ControlPoints!$Z$7:$AC4334,4,FALSE)</f>
        <v>#N/A</v>
      </c>
    </row>
    <row r="129" spans="2:20" ht="25.5" customHeight="1">
      <c r="B129" s="263" t="str">
        <f t="shared" si="28"/>
        <v/>
      </c>
      <c r="C129" s="264" t="str">
        <f t="shared" si="28"/>
        <v/>
      </c>
      <c r="D129" s="663" t="str">
        <f t="shared" si="28"/>
        <v/>
      </c>
      <c r="E129" s="664"/>
      <c r="F129" s="664"/>
      <c r="G129" s="664"/>
      <c r="H129" s="665"/>
      <c r="I129" s="265" t="str">
        <f t="shared" si="22"/>
        <v/>
      </c>
      <c r="J129" s="684" t="str">
        <f t="shared" si="29"/>
        <v/>
      </c>
      <c r="K129" s="685"/>
      <c r="L129" s="686"/>
      <c r="M129" s="330"/>
      <c r="O129" s="224">
        <v>108</v>
      </c>
      <c r="P129" s="224" t="e">
        <f>VLOOKUP($O129,ControlPoints!$A$6:$B$4228,2,FALSE) &amp; " - " &amp; VLOOKUP($O129,ControlPoints!$A$6:$D$4228,4,FALSE)</f>
        <v>#N/A</v>
      </c>
      <c r="Q129" s="224" t="e">
        <f>VLOOKUP($O129,ControlPoints!$A$6:$D$4228,3,FALSE)</f>
        <v>#N/A</v>
      </c>
      <c r="R129" s="224" t="e">
        <f>VLOOKUP($O129,ControlPoints!$Z$7:$AA$4228,2,FALSE)</f>
        <v>#N/A</v>
      </c>
      <c r="S129" s="190" t="e">
        <f>VLOOKUP($O129,ControlPoints!$Z$7:$AB$4228,3,FALSE)</f>
        <v>#N/A</v>
      </c>
      <c r="T129" s="190" t="e">
        <f>VLOOKUP($O129,ControlPoints!$Z$7:$AC4335,4,FALSE)</f>
        <v>#N/A</v>
      </c>
    </row>
    <row r="130" spans="2:20" ht="25.5" customHeight="1">
      <c r="B130" s="263" t="str">
        <f t="shared" si="28"/>
        <v/>
      </c>
      <c r="C130" s="264" t="str">
        <f t="shared" si="28"/>
        <v/>
      </c>
      <c r="D130" s="663" t="str">
        <f t="shared" si="28"/>
        <v/>
      </c>
      <c r="E130" s="664"/>
      <c r="F130" s="664"/>
      <c r="G130" s="664"/>
      <c r="H130" s="665"/>
      <c r="I130" s="265" t="str">
        <f t="shared" si="22"/>
        <v/>
      </c>
      <c r="J130" s="684" t="str">
        <f t="shared" si="29"/>
        <v/>
      </c>
      <c r="K130" s="685"/>
      <c r="L130" s="686"/>
      <c r="M130" s="330"/>
      <c r="O130" s="224">
        <v>109</v>
      </c>
      <c r="P130" s="224" t="e">
        <f>VLOOKUP($O130,ControlPoints!$A$6:$B$4228,2,FALSE) &amp; " - " &amp; VLOOKUP($O130,ControlPoints!$A$6:$D$4228,4,FALSE)</f>
        <v>#N/A</v>
      </c>
      <c r="Q130" s="224" t="e">
        <f>VLOOKUP($O130,ControlPoints!$A$6:$D$4228,3,FALSE)</f>
        <v>#N/A</v>
      </c>
      <c r="R130" s="224" t="e">
        <f>VLOOKUP($O130,ControlPoints!$Z$7:$AA$4228,2,FALSE)</f>
        <v>#N/A</v>
      </c>
      <c r="S130" s="190" t="e">
        <f>VLOOKUP($O130,ControlPoints!$Z$7:$AB$4228,3,FALSE)</f>
        <v>#N/A</v>
      </c>
      <c r="T130" s="190" t="e">
        <f>VLOOKUP($O130,ControlPoints!$Z$7:$AC4336,4,FALSE)</f>
        <v>#N/A</v>
      </c>
    </row>
    <row r="131" spans="2:20" ht="25.5" customHeight="1">
      <c r="B131" s="263" t="str">
        <f t="shared" si="28"/>
        <v/>
      </c>
      <c r="C131" s="264" t="str">
        <f t="shared" si="28"/>
        <v/>
      </c>
      <c r="D131" s="663" t="str">
        <f t="shared" si="28"/>
        <v/>
      </c>
      <c r="E131" s="664"/>
      <c r="F131" s="664"/>
      <c r="G131" s="664"/>
      <c r="H131" s="665"/>
      <c r="I131" s="265" t="str">
        <f t="shared" si="22"/>
        <v/>
      </c>
      <c r="J131" s="684" t="str">
        <f t="shared" si="29"/>
        <v/>
      </c>
      <c r="K131" s="685"/>
      <c r="L131" s="686"/>
      <c r="M131" s="330"/>
      <c r="O131" s="224">
        <v>110</v>
      </c>
      <c r="P131" s="224" t="e">
        <f>VLOOKUP($O131,ControlPoints!$A$6:$B$4228,2,FALSE) &amp; " - " &amp; VLOOKUP($O131,ControlPoints!$A$6:$D$4228,4,FALSE)</f>
        <v>#N/A</v>
      </c>
      <c r="Q131" s="224" t="e">
        <f>VLOOKUP($O131,ControlPoints!$A$6:$D$4228,3,FALSE)</f>
        <v>#N/A</v>
      </c>
      <c r="R131" s="224" t="e">
        <f>VLOOKUP($O131,ControlPoints!$Z$7:$AA$4228,2,FALSE)</f>
        <v>#N/A</v>
      </c>
      <c r="S131" s="190" t="e">
        <f>VLOOKUP($O131,ControlPoints!$Z$7:$AB$4228,3,FALSE)</f>
        <v>#N/A</v>
      </c>
      <c r="T131" s="190" t="e">
        <f>VLOOKUP($O131,ControlPoints!$Z$7:$AC4337,4,FALSE)</f>
        <v>#N/A</v>
      </c>
    </row>
    <row r="132" spans="2:20" ht="25.5" customHeight="1">
      <c r="B132" s="263" t="str">
        <f t="shared" si="28"/>
        <v/>
      </c>
      <c r="C132" s="264" t="str">
        <f t="shared" si="28"/>
        <v/>
      </c>
      <c r="D132" s="663" t="str">
        <f t="shared" si="28"/>
        <v/>
      </c>
      <c r="E132" s="664"/>
      <c r="F132" s="664"/>
      <c r="G132" s="664"/>
      <c r="H132" s="665"/>
      <c r="I132" s="265" t="str">
        <f t="shared" si="22"/>
        <v/>
      </c>
      <c r="J132" s="684" t="str">
        <f t="shared" si="29"/>
        <v/>
      </c>
      <c r="K132" s="685"/>
      <c r="L132" s="686"/>
      <c r="M132" s="330"/>
      <c r="O132" s="224">
        <v>111</v>
      </c>
      <c r="P132" s="224" t="e">
        <f>VLOOKUP($O132,ControlPoints!$A$6:$B$4228,2,FALSE) &amp; " - " &amp; VLOOKUP($O132,ControlPoints!$A$6:$D$4228,4,FALSE)</f>
        <v>#N/A</v>
      </c>
      <c r="Q132" s="224" t="e">
        <f>VLOOKUP($O132,ControlPoints!$A$6:$D$4228,3,FALSE)</f>
        <v>#N/A</v>
      </c>
      <c r="R132" s="224" t="e">
        <f>VLOOKUP($O132,ControlPoints!$Z$7:$AA$4228,2,FALSE)</f>
        <v>#N/A</v>
      </c>
      <c r="S132" s="190" t="e">
        <f>VLOOKUP($O132,ControlPoints!$Z$7:$AB$4228,3,FALSE)</f>
        <v>#N/A</v>
      </c>
      <c r="T132" s="190" t="e">
        <f>VLOOKUP($O132,ControlPoints!$Z$7:$AC4338,4,FALSE)</f>
        <v>#N/A</v>
      </c>
    </row>
    <row r="133" spans="2:20" ht="25.5" customHeight="1">
      <c r="B133" s="263" t="str">
        <f t="shared" si="28"/>
        <v/>
      </c>
      <c r="C133" s="264" t="str">
        <f t="shared" si="28"/>
        <v/>
      </c>
      <c r="D133" s="663" t="str">
        <f t="shared" si="28"/>
        <v/>
      </c>
      <c r="E133" s="664"/>
      <c r="F133" s="664"/>
      <c r="G133" s="664"/>
      <c r="H133" s="665"/>
      <c r="I133" s="265" t="str">
        <f t="shared" si="22"/>
        <v/>
      </c>
      <c r="J133" s="684" t="str">
        <f t="shared" si="29"/>
        <v/>
      </c>
      <c r="K133" s="685"/>
      <c r="L133" s="686"/>
      <c r="M133" s="330"/>
      <c r="O133" s="224">
        <v>112</v>
      </c>
      <c r="P133" s="224" t="e">
        <f>VLOOKUP($O133,ControlPoints!$A$6:$B$4228,2,FALSE) &amp; " - " &amp; VLOOKUP($O133,ControlPoints!$A$6:$D$4228,4,FALSE)</f>
        <v>#N/A</v>
      </c>
      <c r="Q133" s="224" t="e">
        <f>VLOOKUP($O133,ControlPoints!$A$6:$D$4228,3,FALSE)</f>
        <v>#N/A</v>
      </c>
      <c r="R133" s="224" t="e">
        <f>VLOOKUP($O133,ControlPoints!$Z$7:$AA$4228,2,FALSE)</f>
        <v>#N/A</v>
      </c>
      <c r="S133" s="190" t="e">
        <f>VLOOKUP($O133,ControlPoints!$Z$7:$AB$4228,3,FALSE)</f>
        <v>#N/A</v>
      </c>
      <c r="T133" s="190" t="e">
        <f>VLOOKUP($O133,ControlPoints!$Z$7:$AC4339,4,FALSE)</f>
        <v>#N/A</v>
      </c>
    </row>
    <row r="134" spans="2:20" ht="25.5" customHeight="1">
      <c r="B134" s="263" t="str">
        <f t="shared" si="28"/>
        <v/>
      </c>
      <c r="C134" s="264" t="str">
        <f t="shared" si="28"/>
        <v/>
      </c>
      <c r="D134" s="663" t="str">
        <f t="shared" si="28"/>
        <v/>
      </c>
      <c r="E134" s="664"/>
      <c r="F134" s="664"/>
      <c r="G134" s="664"/>
      <c r="H134" s="665"/>
      <c r="I134" s="265" t="str">
        <f t="shared" si="22"/>
        <v/>
      </c>
      <c r="J134" s="684" t="str">
        <f t="shared" si="29"/>
        <v/>
      </c>
      <c r="K134" s="685"/>
      <c r="L134" s="686"/>
      <c r="M134" s="330"/>
      <c r="O134" s="224">
        <v>113</v>
      </c>
      <c r="P134" s="224" t="e">
        <f>VLOOKUP($O134,ControlPoints!$A$6:$B$4228,2,FALSE) &amp; " - " &amp; VLOOKUP($O134,ControlPoints!$A$6:$D$4228,4,FALSE)</f>
        <v>#N/A</v>
      </c>
      <c r="Q134" s="224" t="e">
        <f>VLOOKUP($O134,ControlPoints!$A$6:$D$4228,3,FALSE)</f>
        <v>#N/A</v>
      </c>
      <c r="R134" s="224" t="e">
        <f>VLOOKUP($O134,ControlPoints!$Z$7:$AA$4228,2,FALSE)</f>
        <v>#N/A</v>
      </c>
      <c r="S134" s="190" t="e">
        <f>VLOOKUP($O134,ControlPoints!$Z$7:$AB$4228,3,FALSE)</f>
        <v>#N/A</v>
      </c>
      <c r="T134" s="190" t="e">
        <f>VLOOKUP($O134,ControlPoints!$Z$7:$AC4340,4,FALSE)</f>
        <v>#N/A</v>
      </c>
    </row>
    <row r="135" spans="2:20" ht="25.5" customHeight="1">
      <c r="B135" s="263" t="str">
        <f t="shared" si="28"/>
        <v/>
      </c>
      <c r="C135" s="264" t="str">
        <f t="shared" si="28"/>
        <v/>
      </c>
      <c r="D135" s="663" t="str">
        <f t="shared" si="28"/>
        <v/>
      </c>
      <c r="E135" s="664"/>
      <c r="F135" s="664"/>
      <c r="G135" s="664"/>
      <c r="H135" s="665"/>
      <c r="I135" s="265" t="str">
        <f t="shared" si="22"/>
        <v/>
      </c>
      <c r="J135" s="684" t="str">
        <f t="shared" si="29"/>
        <v/>
      </c>
      <c r="K135" s="685"/>
      <c r="L135" s="686"/>
      <c r="M135" s="330"/>
      <c r="O135" s="224">
        <v>114</v>
      </c>
      <c r="P135" s="224" t="e">
        <f>VLOOKUP($O135,ControlPoints!$A$6:$B$4228,2,FALSE) &amp; " - " &amp; VLOOKUP($O135,ControlPoints!$A$6:$D$4228,4,FALSE)</f>
        <v>#N/A</v>
      </c>
      <c r="Q135" s="224" t="e">
        <f>VLOOKUP($O135,ControlPoints!$A$6:$D$4228,3,FALSE)</f>
        <v>#N/A</v>
      </c>
      <c r="R135" s="224" t="e">
        <f>VLOOKUP($O135,ControlPoints!$Z$7:$AA$4228,2,FALSE)</f>
        <v>#N/A</v>
      </c>
      <c r="S135" s="190" t="e">
        <f>VLOOKUP($O135,ControlPoints!$Z$7:$AB$4228,3,FALSE)</f>
        <v>#N/A</v>
      </c>
      <c r="T135" s="190" t="e">
        <f>VLOOKUP($O135,ControlPoints!$Z$7:$AC4341,4,FALSE)</f>
        <v>#N/A</v>
      </c>
    </row>
    <row r="136" spans="2:20" ht="25.5" customHeight="1">
      <c r="B136" s="263" t="str">
        <f t="shared" si="28"/>
        <v/>
      </c>
      <c r="C136" s="264" t="str">
        <f t="shared" si="28"/>
        <v/>
      </c>
      <c r="D136" s="663" t="str">
        <f t="shared" si="28"/>
        <v/>
      </c>
      <c r="E136" s="664"/>
      <c r="F136" s="664"/>
      <c r="G136" s="664"/>
      <c r="H136" s="665"/>
      <c r="I136" s="265" t="str">
        <f t="shared" si="22"/>
        <v/>
      </c>
      <c r="J136" s="684" t="str">
        <f t="shared" si="29"/>
        <v/>
      </c>
      <c r="K136" s="685"/>
      <c r="L136" s="686"/>
      <c r="M136" s="330"/>
      <c r="O136" s="224">
        <v>115</v>
      </c>
      <c r="P136" s="224" t="e">
        <f>VLOOKUP($O136,ControlPoints!$A$6:$B$4228,2,FALSE) &amp; " - " &amp; VLOOKUP($O136,ControlPoints!$A$6:$D$4228,4,FALSE)</f>
        <v>#N/A</v>
      </c>
      <c r="Q136" s="224" t="e">
        <f>VLOOKUP($O136,ControlPoints!$A$6:$D$4228,3,FALSE)</f>
        <v>#N/A</v>
      </c>
      <c r="R136" s="224" t="e">
        <f>VLOOKUP($O136,ControlPoints!$Z$7:$AA$4228,2,FALSE)</f>
        <v>#N/A</v>
      </c>
      <c r="S136" s="190" t="e">
        <f>VLOOKUP($O136,ControlPoints!$Z$7:$AB$4228,3,FALSE)</f>
        <v>#N/A</v>
      </c>
      <c r="T136" s="190" t="e">
        <f>VLOOKUP($O136,ControlPoints!$Z$7:$AC4342,4,FALSE)</f>
        <v>#N/A</v>
      </c>
    </row>
    <row r="137" spans="2:20" ht="25.5" customHeight="1">
      <c r="B137" s="263" t="str">
        <f t="shared" si="28"/>
        <v/>
      </c>
      <c r="C137" s="264" t="str">
        <f t="shared" si="28"/>
        <v/>
      </c>
      <c r="D137" s="663" t="str">
        <f t="shared" si="28"/>
        <v/>
      </c>
      <c r="E137" s="664"/>
      <c r="F137" s="664"/>
      <c r="G137" s="664"/>
      <c r="H137" s="665"/>
      <c r="I137" s="265" t="str">
        <f t="shared" si="22"/>
        <v/>
      </c>
      <c r="J137" s="684" t="str">
        <f t="shared" si="29"/>
        <v/>
      </c>
      <c r="K137" s="685"/>
      <c r="L137" s="686"/>
      <c r="M137" s="330"/>
      <c r="O137" s="224">
        <v>116</v>
      </c>
      <c r="P137" s="224" t="e">
        <f>VLOOKUP($O137,ControlPoints!$A$6:$B$4228,2,FALSE) &amp; " - " &amp; VLOOKUP($O137,ControlPoints!$A$6:$D$4228,4,FALSE)</f>
        <v>#N/A</v>
      </c>
      <c r="Q137" s="224" t="e">
        <f>VLOOKUP($O137,ControlPoints!$A$6:$D$4228,3,FALSE)</f>
        <v>#N/A</v>
      </c>
      <c r="R137" s="224" t="e">
        <f>VLOOKUP($O137,ControlPoints!$Z$7:$AA$4228,2,FALSE)</f>
        <v>#N/A</v>
      </c>
      <c r="S137" s="190" t="e">
        <f>VLOOKUP($O137,ControlPoints!$Z$7:$AB$4228,3,FALSE)</f>
        <v>#N/A</v>
      </c>
      <c r="T137" s="190" t="e">
        <f>VLOOKUP($O137,ControlPoints!$Z$7:$AC4343,4,FALSE)</f>
        <v>#N/A</v>
      </c>
    </row>
    <row r="138" spans="2:20" ht="25.5" customHeight="1">
      <c r="B138" s="263" t="str">
        <f t="shared" si="28"/>
        <v/>
      </c>
      <c r="C138" s="264" t="str">
        <f t="shared" si="28"/>
        <v/>
      </c>
      <c r="D138" s="663" t="str">
        <f t="shared" si="28"/>
        <v/>
      </c>
      <c r="E138" s="664"/>
      <c r="F138" s="664"/>
      <c r="G138" s="664"/>
      <c r="H138" s="665"/>
      <c r="I138" s="265" t="str">
        <f t="shared" si="22"/>
        <v/>
      </c>
      <c r="J138" s="684" t="str">
        <f t="shared" si="29"/>
        <v/>
      </c>
      <c r="K138" s="685"/>
      <c r="L138" s="686"/>
      <c r="M138" s="330"/>
      <c r="O138" s="224">
        <v>117</v>
      </c>
      <c r="P138" s="224" t="e">
        <f>VLOOKUP($O138,ControlPoints!$A$6:$B$4228,2,FALSE) &amp; " - " &amp; VLOOKUP($O138,ControlPoints!$A$6:$D$4228,4,FALSE)</f>
        <v>#N/A</v>
      </c>
      <c r="Q138" s="224" t="e">
        <f>VLOOKUP($O138,ControlPoints!$A$6:$D$4228,3,FALSE)</f>
        <v>#N/A</v>
      </c>
      <c r="R138" s="224" t="e">
        <f>VLOOKUP($O138,ControlPoints!$Z$7:$AA$4228,2,FALSE)</f>
        <v>#N/A</v>
      </c>
      <c r="S138" s="190" t="e">
        <f>VLOOKUP($O138,ControlPoints!$Z$7:$AB$4228,3,FALSE)</f>
        <v>#N/A</v>
      </c>
      <c r="T138" s="190" t="e">
        <f>VLOOKUP($O138,ControlPoints!$Z$7:$AC4344,4,FALSE)</f>
        <v>#N/A</v>
      </c>
    </row>
    <row r="139" spans="2:20" ht="25.5" customHeight="1">
      <c r="B139" s="263" t="str">
        <f t="shared" si="28"/>
        <v/>
      </c>
      <c r="C139" s="264" t="str">
        <f t="shared" si="28"/>
        <v/>
      </c>
      <c r="D139" s="663" t="str">
        <f t="shared" si="28"/>
        <v/>
      </c>
      <c r="E139" s="664"/>
      <c r="F139" s="664"/>
      <c r="G139" s="664"/>
      <c r="H139" s="665"/>
      <c r="I139" s="265" t="str">
        <f t="shared" si="22"/>
        <v/>
      </c>
      <c r="J139" s="684" t="str">
        <f t="shared" si="29"/>
        <v/>
      </c>
      <c r="K139" s="685"/>
      <c r="L139" s="686"/>
      <c r="M139" s="330"/>
      <c r="O139" s="224">
        <v>118</v>
      </c>
      <c r="P139" s="224" t="e">
        <f>VLOOKUP($O139,ControlPoints!$A$6:$B$4228,2,FALSE) &amp; " - " &amp; VLOOKUP($O139,ControlPoints!$A$6:$D$4228,4,FALSE)</f>
        <v>#N/A</v>
      </c>
      <c r="Q139" s="224" t="e">
        <f>VLOOKUP($O139,ControlPoints!$A$6:$D$4228,3,FALSE)</f>
        <v>#N/A</v>
      </c>
      <c r="R139" s="224" t="e">
        <f>VLOOKUP($O139,ControlPoints!$Z$7:$AA$4228,2,FALSE)</f>
        <v>#N/A</v>
      </c>
      <c r="S139" s="190" t="e">
        <f>VLOOKUP($O139,ControlPoints!$Z$7:$AB$4228,3,FALSE)</f>
        <v>#N/A</v>
      </c>
      <c r="T139" s="190" t="e">
        <f>VLOOKUP($O139,ControlPoints!$Z$7:$AC4345,4,FALSE)</f>
        <v>#N/A</v>
      </c>
    </row>
    <row r="140" spans="2:20" ht="25.5" customHeight="1">
      <c r="B140" s="263" t="str">
        <f t="shared" si="28"/>
        <v/>
      </c>
      <c r="C140" s="264" t="str">
        <f t="shared" si="28"/>
        <v/>
      </c>
      <c r="D140" s="663" t="str">
        <f t="shared" si="28"/>
        <v/>
      </c>
      <c r="E140" s="664"/>
      <c r="F140" s="664"/>
      <c r="G140" s="664"/>
      <c r="H140" s="665"/>
      <c r="I140" s="265" t="str">
        <f t="shared" si="22"/>
        <v/>
      </c>
      <c r="J140" s="684" t="str">
        <f t="shared" si="29"/>
        <v/>
      </c>
      <c r="K140" s="685"/>
      <c r="L140" s="686"/>
      <c r="M140" s="330"/>
      <c r="O140" s="224">
        <v>119</v>
      </c>
      <c r="P140" s="224" t="e">
        <f>VLOOKUP($O140,ControlPoints!$A$6:$B$4228,2,FALSE) &amp; " - " &amp; VLOOKUP($O140,ControlPoints!$A$6:$D$4228,4,FALSE)</f>
        <v>#N/A</v>
      </c>
      <c r="Q140" s="224" t="e">
        <f>VLOOKUP($O140,ControlPoints!$A$6:$D$4228,3,FALSE)</f>
        <v>#N/A</v>
      </c>
      <c r="R140" s="224" t="e">
        <f>VLOOKUP($O140,ControlPoints!$Z$7:$AA$4228,2,FALSE)</f>
        <v>#N/A</v>
      </c>
      <c r="S140" s="190" t="e">
        <f>VLOOKUP($O140,ControlPoints!$Z$7:$AB$4228,3,FALSE)</f>
        <v>#N/A</v>
      </c>
      <c r="T140" s="190" t="e">
        <f>VLOOKUP($O140,ControlPoints!$Z$7:$AC4346,4,FALSE)</f>
        <v>#N/A</v>
      </c>
    </row>
    <row r="141" spans="2:20" ht="25.5" customHeight="1">
      <c r="B141" s="263" t="str">
        <f t="shared" si="28"/>
        <v/>
      </c>
      <c r="C141" s="264" t="str">
        <f t="shared" si="28"/>
        <v/>
      </c>
      <c r="D141" s="663" t="str">
        <f t="shared" si="28"/>
        <v/>
      </c>
      <c r="E141" s="664"/>
      <c r="F141" s="664"/>
      <c r="G141" s="664"/>
      <c r="H141" s="665"/>
      <c r="I141" s="265" t="str">
        <f t="shared" si="22"/>
        <v/>
      </c>
      <c r="J141" s="684" t="str">
        <f t="shared" si="29"/>
        <v/>
      </c>
      <c r="K141" s="685"/>
      <c r="L141" s="686"/>
      <c r="M141" s="330"/>
      <c r="O141" s="224">
        <v>120</v>
      </c>
      <c r="P141" s="224" t="e">
        <f>VLOOKUP($O141,ControlPoints!$A$6:$B$4228,2,FALSE) &amp; " - " &amp; VLOOKUP($O141,ControlPoints!$A$6:$D$4228,4,FALSE)</f>
        <v>#N/A</v>
      </c>
      <c r="Q141" s="224" t="e">
        <f>VLOOKUP($O141,ControlPoints!$A$6:$D$4228,3,FALSE)</f>
        <v>#N/A</v>
      </c>
      <c r="R141" s="224" t="e">
        <f>VLOOKUP($O141,ControlPoints!$Z$7:$AA$4228,2,FALSE)</f>
        <v>#N/A</v>
      </c>
      <c r="S141" s="190" t="e">
        <f>VLOOKUP($O141,ControlPoints!$Z$7:$AB$4228,3,FALSE)</f>
        <v>#N/A</v>
      </c>
      <c r="T141" s="190" t="e">
        <f>VLOOKUP($O141,ControlPoints!$Z$7:$AC4347,4,FALSE)</f>
        <v>#N/A</v>
      </c>
    </row>
    <row r="142" spans="2:20" ht="25.5" customHeight="1">
      <c r="B142" s="263" t="str">
        <f t="shared" si="28"/>
        <v/>
      </c>
      <c r="C142" s="264" t="str">
        <f t="shared" si="28"/>
        <v/>
      </c>
      <c r="D142" s="663" t="str">
        <f t="shared" si="28"/>
        <v/>
      </c>
      <c r="E142" s="664"/>
      <c r="F142" s="664"/>
      <c r="G142" s="664"/>
      <c r="H142" s="665"/>
      <c r="I142" s="265" t="str">
        <f t="shared" si="22"/>
        <v/>
      </c>
      <c r="J142" s="684" t="str">
        <f t="shared" si="29"/>
        <v/>
      </c>
      <c r="K142" s="685"/>
      <c r="L142" s="686"/>
      <c r="M142" s="330"/>
      <c r="O142" s="224">
        <v>121</v>
      </c>
      <c r="P142" s="224" t="e">
        <f>VLOOKUP($O142,ControlPoints!$A$6:$B$4228,2,FALSE) &amp; " - " &amp; VLOOKUP($O142,ControlPoints!$A$6:$D$4228,4,FALSE)</f>
        <v>#N/A</v>
      </c>
      <c r="Q142" s="224" t="e">
        <f>VLOOKUP($O142,ControlPoints!$A$6:$D$4228,3,FALSE)</f>
        <v>#N/A</v>
      </c>
      <c r="R142" s="224" t="e">
        <f>VLOOKUP($O142,ControlPoints!$Z$7:$AA$4228,2,FALSE)</f>
        <v>#N/A</v>
      </c>
      <c r="S142" s="190" t="e">
        <f>VLOOKUP($O142,ControlPoints!$Z$7:$AB$4228,3,FALSE)</f>
        <v>#N/A</v>
      </c>
      <c r="T142" s="190" t="e">
        <f>VLOOKUP($O142,ControlPoints!$Z$7:$AC4348,4,FALSE)</f>
        <v>#N/A</v>
      </c>
    </row>
    <row r="143" spans="2:20" ht="25.5" customHeight="1">
      <c r="B143" s="263" t="str">
        <f t="shared" si="28"/>
        <v/>
      </c>
      <c r="C143" s="264" t="str">
        <f t="shared" si="28"/>
        <v/>
      </c>
      <c r="D143" s="663" t="str">
        <f t="shared" si="28"/>
        <v/>
      </c>
      <c r="E143" s="664"/>
      <c r="F143" s="664"/>
      <c r="G143" s="664"/>
      <c r="H143" s="665"/>
      <c r="I143" s="265" t="str">
        <f t="shared" si="22"/>
        <v/>
      </c>
      <c r="J143" s="684" t="str">
        <f t="shared" ref="J143:J154" si="30">IF(ISNA(T143),"",T143)</f>
        <v/>
      </c>
      <c r="K143" s="685"/>
      <c r="L143" s="686"/>
      <c r="M143" s="330"/>
      <c r="O143" s="224">
        <v>122</v>
      </c>
      <c r="P143" s="224" t="e">
        <f>VLOOKUP($O143,ControlPoints!$A$6:$B$4228,2,FALSE) &amp; " - " &amp; VLOOKUP($O143,ControlPoints!$A$6:$D$4228,4,FALSE)</f>
        <v>#N/A</v>
      </c>
      <c r="Q143" s="224" t="e">
        <f>VLOOKUP($O143,ControlPoints!$A$6:$D$4228,3,FALSE)</f>
        <v>#N/A</v>
      </c>
      <c r="R143" s="224" t="e">
        <f>VLOOKUP($O143,ControlPoints!$Z$7:$AA$4228,2,FALSE)</f>
        <v>#N/A</v>
      </c>
      <c r="S143" s="190" t="e">
        <f>VLOOKUP($O143,ControlPoints!$Z$7:$AB$4228,3,FALSE)</f>
        <v>#N/A</v>
      </c>
      <c r="T143" s="190" t="e">
        <f>VLOOKUP($O143,ControlPoints!$Z$7:$AC4349,4,FALSE)</f>
        <v>#N/A</v>
      </c>
    </row>
    <row r="144" spans="2:20" ht="25.5" customHeight="1">
      <c r="B144" s="263" t="str">
        <f t="shared" si="28"/>
        <v/>
      </c>
      <c r="C144" s="264" t="str">
        <f t="shared" si="28"/>
        <v/>
      </c>
      <c r="D144" s="663" t="str">
        <f t="shared" si="28"/>
        <v/>
      </c>
      <c r="E144" s="664"/>
      <c r="F144" s="664"/>
      <c r="G144" s="664"/>
      <c r="H144" s="665"/>
      <c r="I144" s="265" t="str">
        <f t="shared" si="22"/>
        <v/>
      </c>
      <c r="J144" s="684" t="str">
        <f t="shared" si="30"/>
        <v/>
      </c>
      <c r="K144" s="685"/>
      <c r="L144" s="686"/>
      <c r="M144" s="330"/>
      <c r="O144" s="224">
        <v>123</v>
      </c>
      <c r="P144" s="224" t="e">
        <f>VLOOKUP($O144,ControlPoints!$A$6:$B$4228,2,FALSE) &amp; " - " &amp; VLOOKUP($O144,ControlPoints!$A$6:$D$4228,4,FALSE)</f>
        <v>#N/A</v>
      </c>
      <c r="Q144" s="224" t="e">
        <f>VLOOKUP($O144,ControlPoints!$A$6:$D$4228,3,FALSE)</f>
        <v>#N/A</v>
      </c>
      <c r="R144" s="224" t="e">
        <f>VLOOKUP($O144,ControlPoints!$Z$7:$AA$4228,2,FALSE)</f>
        <v>#N/A</v>
      </c>
      <c r="S144" s="190" t="e">
        <f>VLOOKUP($O144,ControlPoints!$Z$7:$AB$4228,3,FALSE)</f>
        <v>#N/A</v>
      </c>
      <c r="T144" s="190" t="e">
        <f>VLOOKUP($O144,ControlPoints!$Z$7:$AC4350,4,FALSE)</f>
        <v>#N/A</v>
      </c>
    </row>
    <row r="145" spans="2:20" ht="25.5" customHeight="1">
      <c r="B145" s="263" t="str">
        <f t="shared" si="28"/>
        <v/>
      </c>
      <c r="C145" s="264" t="str">
        <f t="shared" si="28"/>
        <v/>
      </c>
      <c r="D145" s="663" t="str">
        <f t="shared" si="28"/>
        <v/>
      </c>
      <c r="E145" s="664"/>
      <c r="F145" s="664"/>
      <c r="G145" s="664"/>
      <c r="H145" s="665"/>
      <c r="I145" s="265" t="str">
        <f t="shared" si="22"/>
        <v/>
      </c>
      <c r="J145" s="684" t="str">
        <f t="shared" si="30"/>
        <v/>
      </c>
      <c r="K145" s="685"/>
      <c r="L145" s="686"/>
      <c r="M145" s="330"/>
      <c r="O145" s="224">
        <v>124</v>
      </c>
      <c r="P145" s="224" t="e">
        <f>VLOOKUP($O145,ControlPoints!$A$6:$B$4228,2,FALSE) &amp; " - " &amp; VLOOKUP($O145,ControlPoints!$A$6:$D$4228,4,FALSE)</f>
        <v>#N/A</v>
      </c>
      <c r="Q145" s="224" t="e">
        <f>VLOOKUP($O145,ControlPoints!$A$6:$D$4228,3,FALSE)</f>
        <v>#N/A</v>
      </c>
      <c r="R145" s="224" t="e">
        <f>VLOOKUP($O145,ControlPoints!$Z$7:$AA$4228,2,FALSE)</f>
        <v>#N/A</v>
      </c>
      <c r="S145" s="190" t="e">
        <f>VLOOKUP($O145,ControlPoints!$Z$7:$AB$4228,3,FALSE)</f>
        <v>#N/A</v>
      </c>
      <c r="T145" s="190" t="e">
        <f>VLOOKUP($O145,ControlPoints!$Z$7:$AC4351,4,FALSE)</f>
        <v>#N/A</v>
      </c>
    </row>
    <row r="146" spans="2:20" ht="25.5" customHeight="1">
      <c r="B146" s="263" t="str">
        <f t="shared" si="28"/>
        <v/>
      </c>
      <c r="C146" s="264" t="str">
        <f t="shared" si="28"/>
        <v/>
      </c>
      <c r="D146" s="663" t="str">
        <f t="shared" si="28"/>
        <v/>
      </c>
      <c r="E146" s="664"/>
      <c r="F146" s="664"/>
      <c r="G146" s="664"/>
      <c r="H146" s="665"/>
      <c r="I146" s="265" t="str">
        <f t="shared" si="22"/>
        <v/>
      </c>
      <c r="J146" s="684" t="str">
        <f t="shared" si="30"/>
        <v/>
      </c>
      <c r="K146" s="685"/>
      <c r="L146" s="686"/>
      <c r="M146" s="330"/>
      <c r="O146" s="224">
        <v>125</v>
      </c>
      <c r="P146" s="224" t="e">
        <f>VLOOKUP($O146,ControlPoints!$A$6:$B$4228,2,FALSE) &amp; " - " &amp; VLOOKUP($O146,ControlPoints!$A$6:$D$4228,4,FALSE)</f>
        <v>#N/A</v>
      </c>
      <c r="Q146" s="224" t="e">
        <f>VLOOKUP($O146,ControlPoints!$A$6:$D$4228,3,FALSE)</f>
        <v>#N/A</v>
      </c>
      <c r="R146" s="224" t="e">
        <f>VLOOKUP($O146,ControlPoints!$Z$7:$AA$4228,2,FALSE)</f>
        <v>#N/A</v>
      </c>
      <c r="S146" s="190" t="e">
        <f>VLOOKUP($O146,ControlPoints!$Z$7:$AB$4228,3,FALSE)</f>
        <v>#N/A</v>
      </c>
      <c r="T146" s="190" t="e">
        <f>VLOOKUP($O146,ControlPoints!$Z$7:$AC4352,4,FALSE)</f>
        <v>#N/A</v>
      </c>
    </row>
    <row r="147" spans="2:20" ht="25.5" customHeight="1">
      <c r="B147" s="263" t="str">
        <f t="shared" si="28"/>
        <v/>
      </c>
      <c r="C147" s="264" t="str">
        <f t="shared" si="28"/>
        <v/>
      </c>
      <c r="D147" s="663" t="str">
        <f t="shared" si="28"/>
        <v/>
      </c>
      <c r="E147" s="664"/>
      <c r="F147" s="664"/>
      <c r="G147" s="664"/>
      <c r="H147" s="665"/>
      <c r="I147" s="265" t="str">
        <f t="shared" si="22"/>
        <v/>
      </c>
      <c r="J147" s="684" t="str">
        <f t="shared" si="30"/>
        <v/>
      </c>
      <c r="K147" s="685"/>
      <c r="L147" s="686"/>
      <c r="M147" s="330"/>
      <c r="O147" s="224">
        <v>126</v>
      </c>
      <c r="P147" s="224" t="e">
        <f>VLOOKUP($O147,ControlPoints!$A$6:$B$4228,2,FALSE) &amp; " - " &amp; VLOOKUP($O147,ControlPoints!$A$6:$D$4228,4,FALSE)</f>
        <v>#N/A</v>
      </c>
      <c r="Q147" s="224" t="e">
        <f>VLOOKUP($O147,ControlPoints!$A$6:$D$4228,3,FALSE)</f>
        <v>#N/A</v>
      </c>
      <c r="R147" s="224" t="e">
        <f>VLOOKUP($O147,ControlPoints!$Z$7:$AA$4228,2,FALSE)</f>
        <v>#N/A</v>
      </c>
      <c r="S147" s="190" t="e">
        <f>VLOOKUP($O147,ControlPoints!$Z$7:$AB$4228,3,FALSE)</f>
        <v>#N/A</v>
      </c>
      <c r="T147" s="190" t="e">
        <f>VLOOKUP($O147,ControlPoints!$Z$7:$AC4353,4,FALSE)</f>
        <v>#N/A</v>
      </c>
    </row>
    <row r="148" spans="2:20" ht="25.5" customHeight="1">
      <c r="B148" s="263" t="str">
        <f t="shared" si="28"/>
        <v/>
      </c>
      <c r="C148" s="264" t="str">
        <f t="shared" si="28"/>
        <v/>
      </c>
      <c r="D148" s="663" t="str">
        <f t="shared" si="28"/>
        <v/>
      </c>
      <c r="E148" s="664"/>
      <c r="F148" s="664"/>
      <c r="G148" s="664"/>
      <c r="H148" s="665"/>
      <c r="I148" s="265" t="str">
        <f t="shared" si="22"/>
        <v/>
      </c>
      <c r="J148" s="684" t="str">
        <f t="shared" si="30"/>
        <v/>
      </c>
      <c r="K148" s="685"/>
      <c r="L148" s="686"/>
      <c r="M148" s="330"/>
      <c r="O148" s="224">
        <v>127</v>
      </c>
      <c r="P148" s="224" t="e">
        <f>VLOOKUP($O148,ControlPoints!$A$6:$B$4228,2,FALSE) &amp; " - " &amp; VLOOKUP($O148,ControlPoints!$A$6:$D$4228,4,FALSE)</f>
        <v>#N/A</v>
      </c>
      <c r="Q148" s="224" t="e">
        <f>VLOOKUP($O148,ControlPoints!$A$6:$D$4228,3,FALSE)</f>
        <v>#N/A</v>
      </c>
      <c r="R148" s="224" t="e">
        <f>VLOOKUP($O148,ControlPoints!$Z$7:$AA$4228,2,FALSE)</f>
        <v>#N/A</v>
      </c>
      <c r="S148" s="190" t="e">
        <f>VLOOKUP($O148,ControlPoints!$Z$7:$AB$4228,3,FALSE)</f>
        <v>#N/A</v>
      </c>
      <c r="T148" s="190" t="e">
        <f>VLOOKUP($O148,ControlPoints!$Z$7:$AC4354,4,FALSE)</f>
        <v>#N/A</v>
      </c>
    </row>
    <row r="149" spans="2:20" ht="25.5" customHeight="1">
      <c r="B149" s="263" t="str">
        <f t="shared" si="28"/>
        <v/>
      </c>
      <c r="C149" s="264" t="str">
        <f t="shared" si="28"/>
        <v/>
      </c>
      <c r="D149" s="663" t="str">
        <f t="shared" si="28"/>
        <v/>
      </c>
      <c r="E149" s="664"/>
      <c r="F149" s="664"/>
      <c r="G149" s="664"/>
      <c r="H149" s="665"/>
      <c r="I149" s="265" t="str">
        <f t="shared" si="22"/>
        <v/>
      </c>
      <c r="J149" s="684" t="str">
        <f t="shared" si="30"/>
        <v/>
      </c>
      <c r="K149" s="685"/>
      <c r="L149" s="686"/>
      <c r="M149" s="330"/>
      <c r="O149" s="224">
        <v>128</v>
      </c>
      <c r="P149" s="224" t="e">
        <f>VLOOKUP($O149,ControlPoints!$A$6:$B$4228,2,FALSE) &amp; " - " &amp; VLOOKUP($O149,ControlPoints!$A$6:$D$4228,4,FALSE)</f>
        <v>#N/A</v>
      </c>
      <c r="Q149" s="224" t="e">
        <f>VLOOKUP($O149,ControlPoints!$A$6:$D$4228,3,FALSE)</f>
        <v>#N/A</v>
      </c>
      <c r="R149" s="224" t="e">
        <f>VLOOKUP($O149,ControlPoints!$Z$7:$AA$4228,2,FALSE)</f>
        <v>#N/A</v>
      </c>
      <c r="S149" s="190" t="e">
        <f>VLOOKUP($O149,ControlPoints!$Z$7:$AB$4228,3,FALSE)</f>
        <v>#N/A</v>
      </c>
      <c r="T149" s="190" t="e">
        <f>VLOOKUP($O149,ControlPoints!$Z$7:$AC4355,4,FALSE)</f>
        <v>#N/A</v>
      </c>
    </row>
    <row r="150" spans="2:20" ht="25.5" customHeight="1">
      <c r="B150" s="263" t="str">
        <f t="shared" ref="B150:D213" si="31">IF(ISNA(P150),"",P150)</f>
        <v/>
      </c>
      <c r="C150" s="264" t="str">
        <f t="shared" si="31"/>
        <v/>
      </c>
      <c r="D150" s="663" t="str">
        <f t="shared" si="31"/>
        <v/>
      </c>
      <c r="E150" s="664"/>
      <c r="F150" s="664"/>
      <c r="G150" s="664"/>
      <c r="H150" s="665"/>
      <c r="I150" s="265" t="str">
        <f t="shared" si="22"/>
        <v/>
      </c>
      <c r="J150" s="684" t="str">
        <f t="shared" si="30"/>
        <v/>
      </c>
      <c r="K150" s="685"/>
      <c r="L150" s="686"/>
      <c r="M150" s="330"/>
      <c r="O150" s="224">
        <v>129</v>
      </c>
      <c r="P150" s="224" t="e">
        <f>VLOOKUP($O150,ControlPoints!$A$6:$B$4228,2,FALSE) &amp; " - " &amp; VLOOKUP($O150,ControlPoints!$A$6:$D$4228,4,FALSE)</f>
        <v>#N/A</v>
      </c>
      <c r="Q150" s="224" t="e">
        <f>VLOOKUP($O150,ControlPoints!$A$6:$D$4228,3,FALSE)</f>
        <v>#N/A</v>
      </c>
      <c r="R150" s="224" t="e">
        <f>VLOOKUP($O150,ControlPoints!$Z$7:$AA$4228,2,FALSE)</f>
        <v>#N/A</v>
      </c>
      <c r="S150" s="190" t="e">
        <f>VLOOKUP($O150,ControlPoints!$Z$7:$AB$4228,3,FALSE)</f>
        <v>#N/A</v>
      </c>
      <c r="T150" s="190" t="e">
        <f>VLOOKUP($O150,ControlPoints!$Z$7:$AC4356,4,FALSE)</f>
        <v>#N/A</v>
      </c>
    </row>
    <row r="151" spans="2:20" ht="25.5" customHeight="1">
      <c r="B151" s="263" t="str">
        <f t="shared" si="31"/>
        <v/>
      </c>
      <c r="C151" s="264" t="str">
        <f t="shared" si="31"/>
        <v/>
      </c>
      <c r="D151" s="663" t="str">
        <f t="shared" si="31"/>
        <v/>
      </c>
      <c r="E151" s="664"/>
      <c r="F151" s="664"/>
      <c r="G151" s="664"/>
      <c r="H151" s="665"/>
      <c r="I151" s="265" t="str">
        <f t="shared" ref="I151:I181" si="32">IF(ISNA(S151),"",S151)</f>
        <v/>
      </c>
      <c r="J151" s="684" t="str">
        <f t="shared" si="30"/>
        <v/>
      </c>
      <c r="K151" s="685"/>
      <c r="L151" s="686"/>
      <c r="M151" s="330"/>
      <c r="O151" s="224">
        <v>130</v>
      </c>
      <c r="P151" s="224" t="e">
        <f>VLOOKUP($O151,ControlPoints!$A$6:$B$4228,2,FALSE) &amp; " - " &amp; VLOOKUP($O151,ControlPoints!$A$6:$D$4228,4,FALSE)</f>
        <v>#N/A</v>
      </c>
      <c r="Q151" s="224" t="e">
        <f>VLOOKUP($O151,ControlPoints!$A$6:$D$4228,3,FALSE)</f>
        <v>#N/A</v>
      </c>
      <c r="R151" s="224" t="e">
        <f>VLOOKUP($O151,ControlPoints!$Z$7:$AA$4228,2,FALSE)</f>
        <v>#N/A</v>
      </c>
      <c r="S151" s="190" t="e">
        <f>VLOOKUP($O151,ControlPoints!$Z$7:$AB$4228,3,FALSE)</f>
        <v>#N/A</v>
      </c>
      <c r="T151" s="190" t="e">
        <f>VLOOKUP($O151,ControlPoints!$Z$7:$AC4357,4,FALSE)</f>
        <v>#N/A</v>
      </c>
    </row>
    <row r="152" spans="2:20" ht="25.5" customHeight="1">
      <c r="B152" s="263" t="str">
        <f t="shared" si="31"/>
        <v/>
      </c>
      <c r="C152" s="264" t="str">
        <f t="shared" si="31"/>
        <v/>
      </c>
      <c r="D152" s="663" t="str">
        <f t="shared" si="31"/>
        <v/>
      </c>
      <c r="E152" s="664"/>
      <c r="F152" s="664"/>
      <c r="G152" s="664"/>
      <c r="H152" s="665"/>
      <c r="I152" s="265" t="str">
        <f t="shared" si="32"/>
        <v/>
      </c>
      <c r="J152" s="684" t="str">
        <f t="shared" si="30"/>
        <v/>
      </c>
      <c r="K152" s="685"/>
      <c r="L152" s="686"/>
      <c r="M152" s="330"/>
      <c r="O152" s="224">
        <v>131</v>
      </c>
      <c r="P152" s="224" t="e">
        <f>VLOOKUP($O152,ControlPoints!$A$6:$B$4228,2,FALSE) &amp; " - " &amp; VLOOKUP($O152,ControlPoints!$A$6:$D$4228,4,FALSE)</f>
        <v>#N/A</v>
      </c>
      <c r="Q152" s="224" t="e">
        <f>VLOOKUP($O152,ControlPoints!$A$6:$D$4228,3,FALSE)</f>
        <v>#N/A</v>
      </c>
      <c r="R152" s="224" t="e">
        <f>VLOOKUP($O152,ControlPoints!$Z$7:$AA$4228,2,FALSE)</f>
        <v>#N/A</v>
      </c>
      <c r="S152" s="190" t="e">
        <f>VLOOKUP($O152,ControlPoints!$Z$7:$AB$4228,3,FALSE)</f>
        <v>#N/A</v>
      </c>
      <c r="T152" s="190" t="e">
        <f>VLOOKUP($O152,ControlPoints!$Z$7:$AC4358,4,FALSE)</f>
        <v>#N/A</v>
      </c>
    </row>
    <row r="153" spans="2:20" ht="25.5" customHeight="1">
      <c r="B153" s="263" t="str">
        <f t="shared" si="31"/>
        <v/>
      </c>
      <c r="C153" s="264" t="str">
        <f t="shared" si="31"/>
        <v/>
      </c>
      <c r="D153" s="663" t="str">
        <f t="shared" si="31"/>
        <v/>
      </c>
      <c r="E153" s="664"/>
      <c r="F153" s="664"/>
      <c r="G153" s="664"/>
      <c r="H153" s="665"/>
      <c r="I153" s="265" t="str">
        <f t="shared" si="32"/>
        <v/>
      </c>
      <c r="J153" s="684" t="str">
        <f t="shared" si="30"/>
        <v/>
      </c>
      <c r="K153" s="685"/>
      <c r="L153" s="686"/>
      <c r="M153" s="330"/>
      <c r="O153" s="224">
        <v>132</v>
      </c>
      <c r="P153" s="224" t="e">
        <f>VLOOKUP($O153,ControlPoints!$A$6:$B$4228,2,FALSE) &amp; " - " &amp; VLOOKUP($O153,ControlPoints!$A$6:$D$4228,4,FALSE)</f>
        <v>#N/A</v>
      </c>
      <c r="Q153" s="224" t="e">
        <f>VLOOKUP($O153,ControlPoints!$A$6:$D$4228,3,FALSE)</f>
        <v>#N/A</v>
      </c>
      <c r="R153" s="224" t="e">
        <f>VLOOKUP($O153,ControlPoints!$Z$7:$AA$4228,2,FALSE)</f>
        <v>#N/A</v>
      </c>
      <c r="S153" s="190" t="e">
        <f>VLOOKUP($O153,ControlPoints!$Z$7:$AB$4228,3,FALSE)</f>
        <v>#N/A</v>
      </c>
      <c r="T153" s="190" t="e">
        <f>VLOOKUP($O153,ControlPoints!$Z$7:$AC4359,4,FALSE)</f>
        <v>#N/A</v>
      </c>
    </row>
    <row r="154" spans="2:20" ht="25.5" customHeight="1">
      <c r="B154" s="263" t="str">
        <f t="shared" si="31"/>
        <v/>
      </c>
      <c r="C154" s="264" t="str">
        <f t="shared" si="31"/>
        <v/>
      </c>
      <c r="D154" s="663" t="str">
        <f t="shared" si="31"/>
        <v/>
      </c>
      <c r="E154" s="664"/>
      <c r="F154" s="664"/>
      <c r="G154" s="664"/>
      <c r="H154" s="665"/>
      <c r="I154" s="265" t="str">
        <f t="shared" si="32"/>
        <v/>
      </c>
      <c r="J154" s="684" t="str">
        <f t="shared" si="30"/>
        <v/>
      </c>
      <c r="K154" s="685"/>
      <c r="L154" s="686"/>
      <c r="M154" s="330"/>
      <c r="O154" s="224">
        <v>133</v>
      </c>
      <c r="P154" s="224" t="e">
        <f>VLOOKUP($O154,ControlPoints!$A$6:$B$4228,2,FALSE) &amp; " - " &amp; VLOOKUP($O154,ControlPoints!$A$6:$D$4228,4,FALSE)</f>
        <v>#N/A</v>
      </c>
      <c r="Q154" s="224" t="e">
        <f>VLOOKUP($O154,ControlPoints!$A$6:$D$4228,3,FALSE)</f>
        <v>#N/A</v>
      </c>
      <c r="R154" s="224" t="e">
        <f>VLOOKUP($O154,ControlPoints!$Z$7:$AA$4228,2,FALSE)</f>
        <v>#N/A</v>
      </c>
      <c r="S154" s="190" t="e">
        <f>VLOOKUP($O154,ControlPoints!$Z$7:$AB$4228,3,FALSE)</f>
        <v>#N/A</v>
      </c>
      <c r="T154" s="190" t="e">
        <f>VLOOKUP($O154,ControlPoints!$Z$7:$AC4360,4,FALSE)</f>
        <v>#N/A</v>
      </c>
    </row>
    <row r="155" spans="2:20" ht="25.5" customHeight="1">
      <c r="B155" s="263" t="str">
        <f t="shared" si="31"/>
        <v/>
      </c>
      <c r="C155" s="264" t="str">
        <f t="shared" si="31"/>
        <v/>
      </c>
      <c r="D155" s="663" t="str">
        <f t="shared" si="31"/>
        <v/>
      </c>
      <c r="E155" s="664"/>
      <c r="F155" s="664"/>
      <c r="G155" s="664"/>
      <c r="H155" s="665"/>
      <c r="I155" s="265" t="str">
        <f t="shared" si="32"/>
        <v/>
      </c>
      <c r="J155" s="684" t="str">
        <f t="shared" ref="J155:J169" si="33">IF(ISNA(T155),"",T155)</f>
        <v/>
      </c>
      <c r="K155" s="685"/>
      <c r="L155" s="686"/>
      <c r="M155" s="330"/>
      <c r="O155" s="224">
        <v>134</v>
      </c>
      <c r="P155" s="224" t="e">
        <f>VLOOKUP($O155,ControlPoints!$A$6:$B$4228,2,FALSE) &amp; " - " &amp; VLOOKUP($O155,ControlPoints!$A$6:$D$4228,4,FALSE)</f>
        <v>#N/A</v>
      </c>
      <c r="Q155" s="224" t="e">
        <f>VLOOKUP($O155,ControlPoints!$A$6:$D$4228,3,FALSE)</f>
        <v>#N/A</v>
      </c>
      <c r="R155" s="224" t="e">
        <f>VLOOKUP($O155,ControlPoints!$Z$7:$AA$4228,2,FALSE)</f>
        <v>#N/A</v>
      </c>
      <c r="S155" s="190" t="e">
        <f>VLOOKUP($O155,ControlPoints!$Z$7:$AB$4228,3,FALSE)</f>
        <v>#N/A</v>
      </c>
      <c r="T155" s="190" t="e">
        <f>VLOOKUP($O155,ControlPoints!$Z$7:$AC4361,4,FALSE)</f>
        <v>#N/A</v>
      </c>
    </row>
    <row r="156" spans="2:20" ht="25.5" customHeight="1">
      <c r="B156" s="263" t="str">
        <f t="shared" si="31"/>
        <v/>
      </c>
      <c r="C156" s="264" t="str">
        <f t="shared" si="31"/>
        <v/>
      </c>
      <c r="D156" s="663" t="str">
        <f t="shared" si="31"/>
        <v/>
      </c>
      <c r="E156" s="664"/>
      <c r="F156" s="664"/>
      <c r="G156" s="664"/>
      <c r="H156" s="665"/>
      <c r="I156" s="265" t="str">
        <f t="shared" si="32"/>
        <v/>
      </c>
      <c r="J156" s="684" t="str">
        <f t="shared" si="33"/>
        <v/>
      </c>
      <c r="K156" s="685"/>
      <c r="L156" s="686"/>
      <c r="M156" s="330"/>
      <c r="O156" s="224">
        <v>135</v>
      </c>
      <c r="P156" s="224" t="e">
        <f>VLOOKUP($O156,ControlPoints!$A$6:$B$4228,2,FALSE) &amp; " - " &amp; VLOOKUP($O156,ControlPoints!$A$6:$D$4228,4,FALSE)</f>
        <v>#N/A</v>
      </c>
      <c r="Q156" s="224" t="e">
        <f>VLOOKUP($O156,ControlPoints!$A$6:$D$4228,3,FALSE)</f>
        <v>#N/A</v>
      </c>
      <c r="R156" s="224" t="e">
        <f>VLOOKUP($O156,ControlPoints!$Z$7:$AA$4228,2,FALSE)</f>
        <v>#N/A</v>
      </c>
      <c r="S156" s="190" t="e">
        <f>VLOOKUP($O156,ControlPoints!$Z$7:$AB$4228,3,FALSE)</f>
        <v>#N/A</v>
      </c>
      <c r="T156" s="190" t="e">
        <f>VLOOKUP($O156,ControlPoints!$Z$7:$AC4362,4,FALSE)</f>
        <v>#N/A</v>
      </c>
    </row>
    <row r="157" spans="2:20" ht="25.5" customHeight="1">
      <c r="B157" s="263" t="str">
        <f t="shared" si="31"/>
        <v/>
      </c>
      <c r="C157" s="264" t="str">
        <f t="shared" si="31"/>
        <v/>
      </c>
      <c r="D157" s="663" t="str">
        <f t="shared" si="31"/>
        <v/>
      </c>
      <c r="E157" s="664"/>
      <c r="F157" s="664"/>
      <c r="G157" s="664"/>
      <c r="H157" s="665"/>
      <c r="I157" s="265" t="str">
        <f t="shared" si="32"/>
        <v/>
      </c>
      <c r="J157" s="684" t="str">
        <f t="shared" si="33"/>
        <v/>
      </c>
      <c r="K157" s="685"/>
      <c r="L157" s="686"/>
      <c r="M157" s="330"/>
      <c r="O157" s="224">
        <v>136</v>
      </c>
      <c r="P157" s="224" t="e">
        <f>VLOOKUP($O157,ControlPoints!$A$6:$B$4228,2,FALSE) &amp; " - " &amp; VLOOKUP($O157,ControlPoints!$A$6:$D$4228,4,FALSE)</f>
        <v>#N/A</v>
      </c>
      <c r="Q157" s="224" t="e">
        <f>VLOOKUP($O157,ControlPoints!$A$6:$D$4228,3,FALSE)</f>
        <v>#N/A</v>
      </c>
      <c r="R157" s="224" t="e">
        <f>VLOOKUP($O157,ControlPoints!$Z$7:$AA$4228,2,FALSE)</f>
        <v>#N/A</v>
      </c>
      <c r="S157" s="190" t="e">
        <f>VLOOKUP($O157,ControlPoints!$Z$7:$AB$4228,3,FALSE)</f>
        <v>#N/A</v>
      </c>
      <c r="T157" s="190" t="e">
        <f>VLOOKUP($O157,ControlPoints!$Z$7:$AC4363,4,FALSE)</f>
        <v>#N/A</v>
      </c>
    </row>
    <row r="158" spans="2:20" ht="25.5" customHeight="1">
      <c r="B158" s="263" t="str">
        <f t="shared" si="31"/>
        <v/>
      </c>
      <c r="C158" s="264" t="str">
        <f t="shared" si="31"/>
        <v/>
      </c>
      <c r="D158" s="663" t="str">
        <f t="shared" si="31"/>
        <v/>
      </c>
      <c r="E158" s="664"/>
      <c r="F158" s="664"/>
      <c r="G158" s="664"/>
      <c r="H158" s="665"/>
      <c r="I158" s="265" t="str">
        <f t="shared" si="32"/>
        <v/>
      </c>
      <c r="J158" s="684" t="str">
        <f t="shared" si="33"/>
        <v/>
      </c>
      <c r="K158" s="685"/>
      <c r="L158" s="686"/>
      <c r="M158" s="330"/>
      <c r="O158" s="224">
        <v>137</v>
      </c>
      <c r="P158" s="224" t="e">
        <f>VLOOKUP($O158,ControlPoints!$A$6:$B$4228,2,FALSE) &amp; " - " &amp; VLOOKUP($O158,ControlPoints!$A$6:$D$4228,4,FALSE)</f>
        <v>#N/A</v>
      </c>
      <c r="Q158" s="224" t="e">
        <f>VLOOKUP($O158,ControlPoints!$A$6:$D$4228,3,FALSE)</f>
        <v>#N/A</v>
      </c>
      <c r="R158" s="224" t="e">
        <f>VLOOKUP($O158,ControlPoints!$Z$7:$AA$4228,2,FALSE)</f>
        <v>#N/A</v>
      </c>
      <c r="S158" s="190" t="e">
        <f>VLOOKUP($O158,ControlPoints!$Z$7:$AB$4228,3,FALSE)</f>
        <v>#N/A</v>
      </c>
      <c r="T158" s="190" t="e">
        <f>VLOOKUP($O158,ControlPoints!$Z$7:$AC4364,4,FALSE)</f>
        <v>#N/A</v>
      </c>
    </row>
    <row r="159" spans="2:20" ht="25.5" customHeight="1">
      <c r="B159" s="263" t="str">
        <f t="shared" si="31"/>
        <v/>
      </c>
      <c r="C159" s="264" t="str">
        <f t="shared" si="31"/>
        <v/>
      </c>
      <c r="D159" s="663" t="str">
        <f t="shared" si="31"/>
        <v/>
      </c>
      <c r="E159" s="664"/>
      <c r="F159" s="664"/>
      <c r="G159" s="664"/>
      <c r="H159" s="665"/>
      <c r="I159" s="265" t="str">
        <f t="shared" si="32"/>
        <v/>
      </c>
      <c r="J159" s="684" t="str">
        <f t="shared" si="33"/>
        <v/>
      </c>
      <c r="K159" s="685"/>
      <c r="L159" s="686"/>
      <c r="M159" s="330"/>
      <c r="O159" s="224">
        <v>138</v>
      </c>
      <c r="P159" s="224" t="e">
        <f>VLOOKUP($O159,ControlPoints!$A$6:$B$4228,2,FALSE) &amp; " - " &amp; VLOOKUP($O159,ControlPoints!$A$6:$D$4228,4,FALSE)</f>
        <v>#N/A</v>
      </c>
      <c r="Q159" s="224" t="e">
        <f>VLOOKUP($O159,ControlPoints!$A$6:$D$4228,3,FALSE)</f>
        <v>#N/A</v>
      </c>
      <c r="R159" s="224" t="e">
        <f>VLOOKUP($O159,ControlPoints!$Z$7:$AA$4228,2,FALSE)</f>
        <v>#N/A</v>
      </c>
      <c r="S159" s="190" t="e">
        <f>VLOOKUP($O159,ControlPoints!$Z$7:$AB$4228,3,FALSE)</f>
        <v>#N/A</v>
      </c>
      <c r="T159" s="190" t="e">
        <f>VLOOKUP($O159,ControlPoints!$Z$7:$AC4365,4,FALSE)</f>
        <v>#N/A</v>
      </c>
    </row>
    <row r="160" spans="2:20" ht="25.5" customHeight="1">
      <c r="B160" s="263" t="str">
        <f t="shared" si="31"/>
        <v/>
      </c>
      <c r="C160" s="264" t="str">
        <f t="shared" si="31"/>
        <v/>
      </c>
      <c r="D160" s="663" t="str">
        <f t="shared" si="31"/>
        <v/>
      </c>
      <c r="E160" s="664"/>
      <c r="F160" s="664"/>
      <c r="G160" s="664"/>
      <c r="H160" s="665"/>
      <c r="I160" s="265" t="str">
        <f t="shared" si="32"/>
        <v/>
      </c>
      <c r="J160" s="684" t="str">
        <f t="shared" si="33"/>
        <v/>
      </c>
      <c r="K160" s="685"/>
      <c r="L160" s="686"/>
      <c r="M160" s="330"/>
      <c r="O160" s="224">
        <v>139</v>
      </c>
      <c r="P160" s="224" t="e">
        <f>VLOOKUP($O160,ControlPoints!$A$6:$B$4228,2,FALSE) &amp; " - " &amp; VLOOKUP($O160,ControlPoints!$A$6:$D$4228,4,FALSE)</f>
        <v>#N/A</v>
      </c>
      <c r="Q160" s="224" t="e">
        <f>VLOOKUP($O160,ControlPoints!$A$6:$D$4228,3,FALSE)</f>
        <v>#N/A</v>
      </c>
      <c r="R160" s="224" t="e">
        <f>VLOOKUP($O160,ControlPoints!$Z$7:$AA$4228,2,FALSE)</f>
        <v>#N/A</v>
      </c>
      <c r="S160" s="190" t="e">
        <f>VLOOKUP($O160,ControlPoints!$Z$7:$AB$4228,3,FALSE)</f>
        <v>#N/A</v>
      </c>
      <c r="T160" s="190" t="e">
        <f>VLOOKUP($O160,ControlPoints!$Z$7:$AC4366,4,FALSE)</f>
        <v>#N/A</v>
      </c>
    </row>
    <row r="161" spans="2:20" ht="25.5" customHeight="1">
      <c r="B161" s="263" t="str">
        <f t="shared" si="31"/>
        <v/>
      </c>
      <c r="C161" s="264" t="str">
        <f t="shared" si="31"/>
        <v/>
      </c>
      <c r="D161" s="663" t="str">
        <f t="shared" si="31"/>
        <v/>
      </c>
      <c r="E161" s="664"/>
      <c r="F161" s="664"/>
      <c r="G161" s="664"/>
      <c r="H161" s="665"/>
      <c r="I161" s="265" t="str">
        <f t="shared" si="32"/>
        <v/>
      </c>
      <c r="J161" s="684" t="str">
        <f t="shared" si="33"/>
        <v/>
      </c>
      <c r="K161" s="685"/>
      <c r="L161" s="686"/>
      <c r="M161" s="330"/>
      <c r="O161" s="224">
        <v>140</v>
      </c>
      <c r="P161" s="224" t="e">
        <f>VLOOKUP($O161,ControlPoints!$A$6:$B$4228,2,FALSE) &amp; " - " &amp; VLOOKUP($O161,ControlPoints!$A$6:$D$4228,4,FALSE)</f>
        <v>#N/A</v>
      </c>
      <c r="Q161" s="224" t="e">
        <f>VLOOKUP($O161,ControlPoints!$A$6:$D$4228,3,FALSE)</f>
        <v>#N/A</v>
      </c>
      <c r="R161" s="224" t="e">
        <f>VLOOKUP($O161,ControlPoints!$Z$7:$AA$4228,2,FALSE)</f>
        <v>#N/A</v>
      </c>
      <c r="S161" s="190" t="e">
        <f>VLOOKUP($O161,ControlPoints!$Z$7:$AB$4228,3,FALSE)</f>
        <v>#N/A</v>
      </c>
      <c r="T161" s="190" t="e">
        <f>VLOOKUP($O161,ControlPoints!$Z$7:$AC4367,4,FALSE)</f>
        <v>#N/A</v>
      </c>
    </row>
    <row r="162" spans="2:20" ht="25.5" customHeight="1">
      <c r="B162" s="263" t="str">
        <f t="shared" si="31"/>
        <v/>
      </c>
      <c r="C162" s="264" t="str">
        <f t="shared" si="31"/>
        <v/>
      </c>
      <c r="D162" s="663" t="str">
        <f t="shared" si="31"/>
        <v/>
      </c>
      <c r="E162" s="664"/>
      <c r="F162" s="664"/>
      <c r="G162" s="664"/>
      <c r="H162" s="665"/>
      <c r="I162" s="265" t="str">
        <f t="shared" si="32"/>
        <v/>
      </c>
      <c r="J162" s="684" t="str">
        <f t="shared" si="33"/>
        <v/>
      </c>
      <c r="K162" s="685"/>
      <c r="L162" s="686"/>
      <c r="M162" s="330"/>
      <c r="O162" s="224">
        <v>141</v>
      </c>
      <c r="P162" s="224" t="e">
        <f>VLOOKUP($O162,ControlPoints!$A$6:$B$4228,2,FALSE) &amp; " - " &amp; VLOOKUP($O162,ControlPoints!$A$6:$D$4228,4,FALSE)</f>
        <v>#N/A</v>
      </c>
      <c r="Q162" s="224" t="e">
        <f>VLOOKUP($O162,ControlPoints!$A$6:$D$4228,3,FALSE)</f>
        <v>#N/A</v>
      </c>
      <c r="R162" s="224" t="e">
        <f>VLOOKUP($O162,ControlPoints!$Z$7:$AA$4228,2,FALSE)</f>
        <v>#N/A</v>
      </c>
      <c r="S162" s="190" t="e">
        <f>VLOOKUP($O162,ControlPoints!$Z$7:$AB$4228,3,FALSE)</f>
        <v>#N/A</v>
      </c>
      <c r="T162" s="190" t="e">
        <f>VLOOKUP($O162,ControlPoints!$Z$7:$AC4368,4,FALSE)</f>
        <v>#N/A</v>
      </c>
    </row>
    <row r="163" spans="2:20" ht="25.5" customHeight="1">
      <c r="B163" s="263" t="str">
        <f t="shared" si="31"/>
        <v/>
      </c>
      <c r="C163" s="264" t="str">
        <f t="shared" si="31"/>
        <v/>
      </c>
      <c r="D163" s="663" t="str">
        <f t="shared" si="31"/>
        <v/>
      </c>
      <c r="E163" s="664"/>
      <c r="F163" s="664"/>
      <c r="G163" s="664"/>
      <c r="H163" s="665"/>
      <c r="I163" s="265" t="str">
        <f t="shared" si="32"/>
        <v/>
      </c>
      <c r="J163" s="684" t="str">
        <f t="shared" si="33"/>
        <v/>
      </c>
      <c r="K163" s="685"/>
      <c r="L163" s="686"/>
      <c r="M163" s="330"/>
      <c r="O163" s="224">
        <v>142</v>
      </c>
      <c r="P163" s="224" t="e">
        <f>VLOOKUP($O163,ControlPoints!$A$6:$B$4228,2,FALSE) &amp; " - " &amp; VLOOKUP($O163,ControlPoints!$A$6:$D$4228,4,FALSE)</f>
        <v>#N/A</v>
      </c>
      <c r="Q163" s="224" t="e">
        <f>VLOOKUP($O163,ControlPoints!$A$6:$D$4228,3,FALSE)</f>
        <v>#N/A</v>
      </c>
      <c r="R163" s="224" t="e">
        <f>VLOOKUP($O163,ControlPoints!$Z$7:$AA$4228,2,FALSE)</f>
        <v>#N/A</v>
      </c>
      <c r="S163" s="190" t="e">
        <f>VLOOKUP($O163,ControlPoints!$Z$7:$AB$4228,3,FALSE)</f>
        <v>#N/A</v>
      </c>
      <c r="T163" s="190" t="e">
        <f>VLOOKUP($O163,ControlPoints!$Z$7:$AC4369,4,FALSE)</f>
        <v>#N/A</v>
      </c>
    </row>
    <row r="164" spans="2:20" ht="25.5" customHeight="1">
      <c r="B164" s="263" t="str">
        <f t="shared" si="31"/>
        <v/>
      </c>
      <c r="C164" s="264" t="str">
        <f t="shared" si="31"/>
        <v/>
      </c>
      <c r="D164" s="663" t="str">
        <f t="shared" si="31"/>
        <v/>
      </c>
      <c r="E164" s="664"/>
      <c r="F164" s="664"/>
      <c r="G164" s="664"/>
      <c r="H164" s="665"/>
      <c r="I164" s="265" t="str">
        <f t="shared" si="32"/>
        <v/>
      </c>
      <c r="J164" s="684" t="str">
        <f t="shared" si="33"/>
        <v/>
      </c>
      <c r="K164" s="685"/>
      <c r="L164" s="686"/>
      <c r="M164" s="330"/>
      <c r="O164" s="224">
        <v>143</v>
      </c>
      <c r="P164" s="224" t="e">
        <f>VLOOKUP($O164,ControlPoints!$A$6:$B$4228,2,FALSE) &amp; " - " &amp; VLOOKUP($O164,ControlPoints!$A$6:$D$4228,4,FALSE)</f>
        <v>#N/A</v>
      </c>
      <c r="Q164" s="224" t="e">
        <f>VLOOKUP($O164,ControlPoints!$A$6:$D$4228,3,FALSE)</f>
        <v>#N/A</v>
      </c>
      <c r="R164" s="224" t="e">
        <f>VLOOKUP($O164,ControlPoints!$Z$7:$AA$4228,2,FALSE)</f>
        <v>#N/A</v>
      </c>
      <c r="S164" s="190" t="e">
        <f>VLOOKUP($O164,ControlPoints!$Z$7:$AB$4228,3,FALSE)</f>
        <v>#N/A</v>
      </c>
      <c r="T164" s="190" t="e">
        <f>VLOOKUP($O164,ControlPoints!$Z$7:$AC4370,4,FALSE)</f>
        <v>#N/A</v>
      </c>
    </row>
    <row r="165" spans="2:20" ht="25.5" customHeight="1">
      <c r="B165" s="263" t="str">
        <f t="shared" si="31"/>
        <v/>
      </c>
      <c r="C165" s="264" t="str">
        <f t="shared" si="31"/>
        <v/>
      </c>
      <c r="D165" s="663" t="str">
        <f t="shared" si="31"/>
        <v/>
      </c>
      <c r="E165" s="664"/>
      <c r="F165" s="664"/>
      <c r="G165" s="664"/>
      <c r="H165" s="665"/>
      <c r="I165" s="265" t="str">
        <f t="shared" si="32"/>
        <v/>
      </c>
      <c r="J165" s="684" t="str">
        <f t="shared" si="33"/>
        <v/>
      </c>
      <c r="K165" s="685"/>
      <c r="L165" s="686"/>
      <c r="M165" s="330"/>
      <c r="O165" s="224">
        <v>144</v>
      </c>
      <c r="P165" s="224" t="e">
        <f>VLOOKUP($O165,ControlPoints!$A$6:$B$4228,2,FALSE) &amp; " - " &amp; VLOOKUP($O165,ControlPoints!$A$6:$D$4228,4,FALSE)</f>
        <v>#N/A</v>
      </c>
      <c r="Q165" s="224" t="e">
        <f>VLOOKUP($O165,ControlPoints!$A$6:$D$4228,3,FALSE)</f>
        <v>#N/A</v>
      </c>
      <c r="R165" s="224" t="e">
        <f>VLOOKUP($O165,ControlPoints!$Z$7:$AA$4228,2,FALSE)</f>
        <v>#N/A</v>
      </c>
      <c r="S165" s="190" t="e">
        <f>VLOOKUP($O165,ControlPoints!$Z$7:$AB$4228,3,FALSE)</f>
        <v>#N/A</v>
      </c>
      <c r="T165" s="190" t="e">
        <f>VLOOKUP($O165,ControlPoints!$Z$7:$AC4371,4,FALSE)</f>
        <v>#N/A</v>
      </c>
    </row>
    <row r="166" spans="2:20" ht="25.5" customHeight="1">
      <c r="B166" s="263" t="str">
        <f t="shared" si="31"/>
        <v/>
      </c>
      <c r="C166" s="264" t="str">
        <f t="shared" si="31"/>
        <v/>
      </c>
      <c r="D166" s="663" t="str">
        <f t="shared" si="31"/>
        <v/>
      </c>
      <c r="E166" s="664"/>
      <c r="F166" s="664"/>
      <c r="G166" s="664"/>
      <c r="H166" s="665"/>
      <c r="I166" s="265" t="str">
        <f t="shared" si="32"/>
        <v/>
      </c>
      <c r="J166" s="684" t="str">
        <f t="shared" si="33"/>
        <v/>
      </c>
      <c r="K166" s="685"/>
      <c r="L166" s="686"/>
      <c r="M166" s="330"/>
      <c r="O166" s="224">
        <v>145</v>
      </c>
      <c r="P166" s="224" t="e">
        <f>VLOOKUP($O166,ControlPoints!$A$6:$B$4228,2,FALSE) &amp; " - " &amp; VLOOKUP($O166,ControlPoints!$A$6:$D$4228,4,FALSE)</f>
        <v>#N/A</v>
      </c>
      <c r="Q166" s="224" t="e">
        <f>VLOOKUP($O166,ControlPoints!$A$6:$D$4228,3,FALSE)</f>
        <v>#N/A</v>
      </c>
      <c r="R166" s="224" t="e">
        <f>VLOOKUP($O166,ControlPoints!$Z$7:$AA$4228,2,FALSE)</f>
        <v>#N/A</v>
      </c>
      <c r="S166" s="190" t="e">
        <f>VLOOKUP($O166,ControlPoints!$Z$7:$AB$4228,3,FALSE)</f>
        <v>#N/A</v>
      </c>
      <c r="T166" s="190" t="e">
        <f>VLOOKUP($O166,ControlPoints!$Z$7:$AC4372,4,FALSE)</f>
        <v>#N/A</v>
      </c>
    </row>
    <row r="167" spans="2:20" ht="25.5" customHeight="1">
      <c r="B167" s="263" t="str">
        <f t="shared" si="31"/>
        <v/>
      </c>
      <c r="C167" s="264" t="str">
        <f t="shared" si="31"/>
        <v/>
      </c>
      <c r="D167" s="663" t="str">
        <f t="shared" si="31"/>
        <v/>
      </c>
      <c r="E167" s="664"/>
      <c r="F167" s="664"/>
      <c r="G167" s="664"/>
      <c r="H167" s="665"/>
      <c r="I167" s="265" t="str">
        <f t="shared" si="32"/>
        <v/>
      </c>
      <c r="J167" s="684" t="str">
        <f t="shared" si="33"/>
        <v/>
      </c>
      <c r="K167" s="685"/>
      <c r="L167" s="686"/>
      <c r="M167" s="330"/>
      <c r="O167" s="224">
        <v>146</v>
      </c>
      <c r="P167" s="224" t="e">
        <f>VLOOKUP($O167,ControlPoints!$A$6:$B$4228,2,FALSE) &amp; " - " &amp; VLOOKUP($O167,ControlPoints!$A$6:$D$4228,4,FALSE)</f>
        <v>#N/A</v>
      </c>
      <c r="Q167" s="224" t="e">
        <f>VLOOKUP($O167,ControlPoints!$A$6:$D$4228,3,FALSE)</f>
        <v>#N/A</v>
      </c>
      <c r="R167" s="224" t="e">
        <f>VLOOKUP($O167,ControlPoints!$Z$7:$AA$4228,2,FALSE)</f>
        <v>#N/A</v>
      </c>
      <c r="S167" s="190" t="e">
        <f>VLOOKUP($O167,ControlPoints!$Z$7:$AB$4228,3,FALSE)</f>
        <v>#N/A</v>
      </c>
      <c r="T167" s="190" t="e">
        <f>VLOOKUP($O167,ControlPoints!$Z$7:$AC4373,4,FALSE)</f>
        <v>#N/A</v>
      </c>
    </row>
    <row r="168" spans="2:20" ht="25.5" customHeight="1">
      <c r="B168" s="263" t="str">
        <f t="shared" si="31"/>
        <v/>
      </c>
      <c r="C168" s="264" t="str">
        <f t="shared" si="31"/>
        <v/>
      </c>
      <c r="D168" s="663" t="str">
        <f t="shared" si="31"/>
        <v/>
      </c>
      <c r="E168" s="664"/>
      <c r="F168" s="664"/>
      <c r="G168" s="664"/>
      <c r="H168" s="665"/>
      <c r="I168" s="265" t="str">
        <f t="shared" si="32"/>
        <v/>
      </c>
      <c r="J168" s="684" t="str">
        <f t="shared" si="33"/>
        <v/>
      </c>
      <c r="K168" s="685"/>
      <c r="L168" s="686"/>
      <c r="M168" s="330"/>
      <c r="O168" s="224">
        <v>147</v>
      </c>
      <c r="P168" s="224" t="e">
        <f>VLOOKUP($O168,ControlPoints!$A$6:$B$4228,2,FALSE) &amp; " - " &amp; VLOOKUP($O168,ControlPoints!$A$6:$D$4228,4,FALSE)</f>
        <v>#N/A</v>
      </c>
      <c r="Q168" s="224" t="e">
        <f>VLOOKUP($O168,ControlPoints!$A$6:$D$4228,3,FALSE)</f>
        <v>#N/A</v>
      </c>
      <c r="R168" s="224" t="e">
        <f>VLOOKUP($O168,ControlPoints!$Z$7:$AA$4228,2,FALSE)</f>
        <v>#N/A</v>
      </c>
      <c r="S168" s="190" t="e">
        <f>VLOOKUP($O168,ControlPoints!$Z$7:$AB$4228,3,FALSE)</f>
        <v>#N/A</v>
      </c>
      <c r="T168" s="190" t="e">
        <f>VLOOKUP($O168,ControlPoints!$Z$7:$AC4374,4,FALSE)</f>
        <v>#N/A</v>
      </c>
    </row>
    <row r="169" spans="2:20" ht="25.5" customHeight="1">
      <c r="B169" s="263" t="str">
        <f t="shared" si="31"/>
        <v/>
      </c>
      <c r="C169" s="264" t="str">
        <f t="shared" si="31"/>
        <v/>
      </c>
      <c r="D169" s="663" t="str">
        <f t="shared" si="31"/>
        <v/>
      </c>
      <c r="E169" s="664"/>
      <c r="F169" s="664"/>
      <c r="G169" s="664"/>
      <c r="H169" s="665"/>
      <c r="I169" s="265" t="str">
        <f t="shared" si="32"/>
        <v/>
      </c>
      <c r="J169" s="684" t="str">
        <f t="shared" si="33"/>
        <v/>
      </c>
      <c r="K169" s="685"/>
      <c r="L169" s="686"/>
      <c r="M169" s="330"/>
      <c r="O169" s="224">
        <v>148</v>
      </c>
      <c r="P169" s="224" t="e">
        <f>VLOOKUP($O169,ControlPoints!$A$6:$B$4228,2,FALSE) &amp; " - " &amp; VLOOKUP($O169,ControlPoints!$A$6:$D$4228,4,FALSE)</f>
        <v>#N/A</v>
      </c>
      <c r="Q169" s="224" t="e">
        <f>VLOOKUP($O169,ControlPoints!$A$6:$D$4228,3,FALSE)</f>
        <v>#N/A</v>
      </c>
      <c r="R169" s="224" t="e">
        <f>VLOOKUP($O169,ControlPoints!$Z$7:$AA$4228,2,FALSE)</f>
        <v>#N/A</v>
      </c>
      <c r="S169" s="190" t="e">
        <f>VLOOKUP($O169,ControlPoints!$Z$7:$AB$4228,3,FALSE)</f>
        <v>#N/A</v>
      </c>
      <c r="T169" s="190" t="e">
        <f>VLOOKUP($O169,ControlPoints!$Z$7:$AC4375,4,FALSE)</f>
        <v>#N/A</v>
      </c>
    </row>
    <row r="170" spans="2:20" ht="25.5" customHeight="1">
      <c r="B170" s="263" t="str">
        <f t="shared" si="31"/>
        <v/>
      </c>
      <c r="C170" s="264" t="str">
        <f t="shared" si="31"/>
        <v/>
      </c>
      <c r="D170" s="663" t="str">
        <f t="shared" si="31"/>
        <v/>
      </c>
      <c r="E170" s="664"/>
      <c r="F170" s="664"/>
      <c r="G170" s="664"/>
      <c r="H170" s="665"/>
      <c r="I170" s="265" t="str">
        <f t="shared" si="32"/>
        <v/>
      </c>
      <c r="J170" s="684" t="str">
        <f t="shared" ref="J170:J183" si="34">IF(ISNA(T170),"",T170)</f>
        <v/>
      </c>
      <c r="K170" s="685"/>
      <c r="L170" s="686"/>
      <c r="M170" s="330"/>
      <c r="O170" s="224">
        <v>149</v>
      </c>
      <c r="P170" s="224" t="e">
        <f>VLOOKUP($O170,ControlPoints!$A$6:$B$4228,2,FALSE) &amp; " - " &amp; VLOOKUP($O170,ControlPoints!$A$6:$D$4228,4,FALSE)</f>
        <v>#N/A</v>
      </c>
      <c r="Q170" s="224" t="e">
        <f>VLOOKUP($O170,ControlPoints!$A$6:$D$4228,3,FALSE)</f>
        <v>#N/A</v>
      </c>
      <c r="R170" s="224" t="e">
        <f>VLOOKUP($O170,ControlPoints!$Z$7:$AA$4228,2,FALSE)</f>
        <v>#N/A</v>
      </c>
      <c r="S170" s="190" t="e">
        <f>VLOOKUP($O170,ControlPoints!$Z$7:$AB$4228,3,FALSE)</f>
        <v>#N/A</v>
      </c>
      <c r="T170" s="190" t="e">
        <f>VLOOKUP($O170,ControlPoints!$Z$7:$AC4376,4,FALSE)</f>
        <v>#N/A</v>
      </c>
    </row>
    <row r="171" spans="2:20" ht="25.5" customHeight="1">
      <c r="B171" s="263" t="str">
        <f t="shared" si="31"/>
        <v/>
      </c>
      <c r="C171" s="264" t="str">
        <f t="shared" si="31"/>
        <v/>
      </c>
      <c r="D171" s="663" t="str">
        <f t="shared" si="31"/>
        <v/>
      </c>
      <c r="E171" s="664"/>
      <c r="F171" s="664"/>
      <c r="G171" s="664"/>
      <c r="H171" s="665"/>
      <c r="I171" s="265" t="str">
        <f t="shared" si="32"/>
        <v/>
      </c>
      <c r="J171" s="684" t="str">
        <f t="shared" si="34"/>
        <v/>
      </c>
      <c r="K171" s="685"/>
      <c r="L171" s="686"/>
      <c r="M171" s="330"/>
      <c r="O171" s="224">
        <v>150</v>
      </c>
      <c r="P171" s="224" t="e">
        <f>VLOOKUP($O171,ControlPoints!$A$6:$B$4228,2,FALSE) &amp; " - " &amp; VLOOKUP($O171,ControlPoints!$A$6:$D$4228,4,FALSE)</f>
        <v>#N/A</v>
      </c>
      <c r="Q171" s="224" t="e">
        <f>VLOOKUP($O171,ControlPoints!$A$6:$D$4228,3,FALSE)</f>
        <v>#N/A</v>
      </c>
      <c r="R171" s="224" t="e">
        <f>VLOOKUP($O171,ControlPoints!$Z$7:$AA$4228,2,FALSE)</f>
        <v>#N/A</v>
      </c>
      <c r="S171" s="190" t="e">
        <f>VLOOKUP($O171,ControlPoints!$Z$7:$AB$4228,3,FALSE)</f>
        <v>#N/A</v>
      </c>
      <c r="T171" s="190" t="e">
        <f>VLOOKUP($O171,ControlPoints!$Z$7:$AC4377,4,FALSE)</f>
        <v>#N/A</v>
      </c>
    </row>
    <row r="172" spans="2:20" ht="25.5" customHeight="1">
      <c r="B172" s="263" t="str">
        <f t="shared" si="31"/>
        <v/>
      </c>
      <c r="C172" s="264" t="str">
        <f t="shared" si="31"/>
        <v/>
      </c>
      <c r="D172" s="663" t="str">
        <f t="shared" si="31"/>
        <v/>
      </c>
      <c r="E172" s="664"/>
      <c r="F172" s="664"/>
      <c r="G172" s="664"/>
      <c r="H172" s="665"/>
      <c r="I172" s="265" t="str">
        <f t="shared" si="32"/>
        <v/>
      </c>
      <c r="J172" s="684" t="str">
        <f t="shared" si="34"/>
        <v/>
      </c>
      <c r="K172" s="685"/>
      <c r="L172" s="686"/>
      <c r="M172" s="330"/>
      <c r="O172" s="224">
        <v>151</v>
      </c>
      <c r="P172" s="224" t="e">
        <f>VLOOKUP($O172,ControlPoints!$A$6:$B$4228,2,FALSE) &amp; " - " &amp; VLOOKUP($O172,ControlPoints!$A$6:$D$4228,4,FALSE)</f>
        <v>#N/A</v>
      </c>
      <c r="Q172" s="224" t="e">
        <f>VLOOKUP($O172,ControlPoints!$A$6:$D$4228,3,FALSE)</f>
        <v>#N/A</v>
      </c>
      <c r="R172" s="224" t="e">
        <f>VLOOKUP($O172,ControlPoints!$Z$7:$AA$4228,2,FALSE)</f>
        <v>#N/A</v>
      </c>
      <c r="S172" s="190" t="e">
        <f>VLOOKUP($O172,ControlPoints!$Z$7:$AB$4228,3,FALSE)</f>
        <v>#N/A</v>
      </c>
      <c r="T172" s="190" t="e">
        <f>VLOOKUP($O172,ControlPoints!$Z$7:$AC4378,4,FALSE)</f>
        <v>#N/A</v>
      </c>
    </row>
    <row r="173" spans="2:20" ht="25.5" customHeight="1">
      <c r="B173" s="263" t="str">
        <f t="shared" si="31"/>
        <v/>
      </c>
      <c r="C173" s="264" t="str">
        <f t="shared" si="31"/>
        <v/>
      </c>
      <c r="D173" s="663" t="str">
        <f t="shared" si="31"/>
        <v/>
      </c>
      <c r="E173" s="664"/>
      <c r="F173" s="664"/>
      <c r="G173" s="664"/>
      <c r="H173" s="665"/>
      <c r="I173" s="265" t="str">
        <f t="shared" si="32"/>
        <v/>
      </c>
      <c r="J173" s="684" t="str">
        <f t="shared" si="34"/>
        <v/>
      </c>
      <c r="K173" s="685"/>
      <c r="L173" s="686"/>
      <c r="M173" s="330"/>
      <c r="O173" s="224">
        <v>152</v>
      </c>
      <c r="P173" s="224" t="e">
        <f>VLOOKUP($O173,ControlPoints!$A$6:$B$4228,2,FALSE) &amp; " - " &amp; VLOOKUP($O173,ControlPoints!$A$6:$D$4228,4,FALSE)</f>
        <v>#N/A</v>
      </c>
      <c r="Q173" s="224" t="e">
        <f>VLOOKUP($O173,ControlPoints!$A$6:$D$4228,3,FALSE)</f>
        <v>#N/A</v>
      </c>
      <c r="R173" s="224" t="e">
        <f>VLOOKUP($O173,ControlPoints!$Z$7:$AA$4228,2,FALSE)</f>
        <v>#N/A</v>
      </c>
      <c r="S173" s="190" t="e">
        <f>VLOOKUP($O173,ControlPoints!$Z$7:$AB$4228,3,FALSE)</f>
        <v>#N/A</v>
      </c>
      <c r="T173" s="190" t="e">
        <f>VLOOKUP($O173,ControlPoints!$Z$7:$AC4379,4,FALSE)</f>
        <v>#N/A</v>
      </c>
    </row>
    <row r="174" spans="2:20" ht="25.5" customHeight="1">
      <c r="B174" s="263" t="str">
        <f t="shared" si="31"/>
        <v/>
      </c>
      <c r="C174" s="264" t="str">
        <f t="shared" si="31"/>
        <v/>
      </c>
      <c r="D174" s="663" t="str">
        <f t="shared" si="31"/>
        <v/>
      </c>
      <c r="E174" s="664"/>
      <c r="F174" s="664"/>
      <c r="G174" s="664"/>
      <c r="H174" s="665"/>
      <c r="I174" s="265" t="str">
        <f t="shared" si="32"/>
        <v/>
      </c>
      <c r="J174" s="684" t="str">
        <f t="shared" si="34"/>
        <v/>
      </c>
      <c r="K174" s="685"/>
      <c r="L174" s="686"/>
      <c r="M174" s="330"/>
      <c r="O174" s="224">
        <v>153</v>
      </c>
      <c r="P174" s="224" t="e">
        <f>VLOOKUP($O174,ControlPoints!$A$6:$B$4228,2,FALSE) &amp; " - " &amp; VLOOKUP($O174,ControlPoints!$A$6:$D$4228,4,FALSE)</f>
        <v>#N/A</v>
      </c>
      <c r="Q174" s="224" t="e">
        <f>VLOOKUP($O174,ControlPoints!$A$6:$D$4228,3,FALSE)</f>
        <v>#N/A</v>
      </c>
      <c r="R174" s="224" t="e">
        <f>VLOOKUP($O174,ControlPoints!$Z$7:$AA$4228,2,FALSE)</f>
        <v>#N/A</v>
      </c>
      <c r="S174" s="190" t="e">
        <f>VLOOKUP($O174,ControlPoints!$Z$7:$AB$4228,3,FALSE)</f>
        <v>#N/A</v>
      </c>
      <c r="T174" s="190" t="e">
        <f>VLOOKUP($O174,ControlPoints!$Z$7:$AC4380,4,FALSE)</f>
        <v>#N/A</v>
      </c>
    </row>
    <row r="175" spans="2:20" ht="25.5" customHeight="1">
      <c r="B175" s="263" t="str">
        <f t="shared" si="31"/>
        <v/>
      </c>
      <c r="C175" s="264" t="str">
        <f t="shared" si="31"/>
        <v/>
      </c>
      <c r="D175" s="663" t="str">
        <f t="shared" si="31"/>
        <v/>
      </c>
      <c r="E175" s="664"/>
      <c r="F175" s="664"/>
      <c r="G175" s="664"/>
      <c r="H175" s="665"/>
      <c r="I175" s="265" t="str">
        <f t="shared" si="32"/>
        <v/>
      </c>
      <c r="J175" s="684" t="str">
        <f t="shared" si="34"/>
        <v/>
      </c>
      <c r="K175" s="685"/>
      <c r="L175" s="686"/>
      <c r="M175" s="330"/>
      <c r="O175" s="224">
        <v>154</v>
      </c>
      <c r="P175" s="224" t="e">
        <f>VLOOKUP($O175,ControlPoints!$A$6:$B$4228,2,FALSE) &amp; " - " &amp; VLOOKUP($O175,ControlPoints!$A$6:$D$4228,4,FALSE)</f>
        <v>#N/A</v>
      </c>
      <c r="Q175" s="224" t="e">
        <f>VLOOKUP($O175,ControlPoints!$A$6:$D$4228,3,FALSE)</f>
        <v>#N/A</v>
      </c>
      <c r="R175" s="224" t="e">
        <f>VLOOKUP($O175,ControlPoints!$Z$7:$AA$4228,2,FALSE)</f>
        <v>#N/A</v>
      </c>
      <c r="S175" s="190" t="e">
        <f>VLOOKUP($O175,ControlPoints!$Z$7:$AB$4228,3,FALSE)</f>
        <v>#N/A</v>
      </c>
      <c r="T175" s="190" t="e">
        <f>VLOOKUP($O175,ControlPoints!$Z$7:$AC4381,4,FALSE)</f>
        <v>#N/A</v>
      </c>
    </row>
    <row r="176" spans="2:20" ht="25.5" customHeight="1">
      <c r="B176" s="263" t="str">
        <f t="shared" si="31"/>
        <v/>
      </c>
      <c r="C176" s="264" t="str">
        <f t="shared" si="31"/>
        <v/>
      </c>
      <c r="D176" s="663" t="str">
        <f t="shared" si="31"/>
        <v/>
      </c>
      <c r="E176" s="664"/>
      <c r="F176" s="664"/>
      <c r="G176" s="664"/>
      <c r="H176" s="665"/>
      <c r="I176" s="265" t="str">
        <f t="shared" si="32"/>
        <v/>
      </c>
      <c r="J176" s="684" t="str">
        <f t="shared" si="34"/>
        <v/>
      </c>
      <c r="K176" s="685"/>
      <c r="L176" s="686"/>
      <c r="M176" s="330"/>
      <c r="O176" s="224">
        <v>155</v>
      </c>
      <c r="P176" s="224" t="e">
        <f>VLOOKUP($O176,ControlPoints!$A$6:$B$4228,2,FALSE) &amp; " - " &amp; VLOOKUP($O176,ControlPoints!$A$6:$D$4228,4,FALSE)</f>
        <v>#N/A</v>
      </c>
      <c r="Q176" s="224" t="e">
        <f>VLOOKUP($O176,ControlPoints!$A$6:$D$4228,3,FALSE)</f>
        <v>#N/A</v>
      </c>
      <c r="R176" s="224" t="e">
        <f>VLOOKUP($O176,ControlPoints!$Z$7:$AA$4228,2,FALSE)</f>
        <v>#N/A</v>
      </c>
      <c r="S176" s="190" t="e">
        <f>VLOOKUP($O176,ControlPoints!$Z$7:$AB$4228,3,FALSE)</f>
        <v>#N/A</v>
      </c>
      <c r="T176" s="190" t="e">
        <f>VLOOKUP($O176,ControlPoints!$Z$7:$AC4382,4,FALSE)</f>
        <v>#N/A</v>
      </c>
    </row>
    <row r="177" spans="2:20" ht="25.5" customHeight="1">
      <c r="B177" s="263" t="str">
        <f t="shared" si="31"/>
        <v/>
      </c>
      <c r="C177" s="264" t="str">
        <f t="shared" si="31"/>
        <v/>
      </c>
      <c r="D177" s="663" t="str">
        <f t="shared" si="31"/>
        <v/>
      </c>
      <c r="E177" s="664"/>
      <c r="F177" s="664"/>
      <c r="G177" s="664"/>
      <c r="H177" s="665"/>
      <c r="I177" s="265" t="str">
        <f t="shared" si="32"/>
        <v/>
      </c>
      <c r="J177" s="684" t="str">
        <f t="shared" si="34"/>
        <v/>
      </c>
      <c r="K177" s="685"/>
      <c r="L177" s="686"/>
      <c r="M177" s="330"/>
      <c r="O177" s="224">
        <v>156</v>
      </c>
      <c r="P177" s="224" t="e">
        <f>VLOOKUP($O177,ControlPoints!$A$6:$B$4228,2,FALSE) &amp; " - " &amp; VLOOKUP($O177,ControlPoints!$A$6:$D$4228,4,FALSE)</f>
        <v>#N/A</v>
      </c>
      <c r="Q177" s="224" t="e">
        <f>VLOOKUP($O177,ControlPoints!$A$6:$D$4228,3,FALSE)</f>
        <v>#N/A</v>
      </c>
      <c r="R177" s="224" t="e">
        <f>VLOOKUP($O177,ControlPoints!$Z$7:$AA$4228,2,FALSE)</f>
        <v>#N/A</v>
      </c>
      <c r="S177" s="190" t="e">
        <f>VLOOKUP($O177,ControlPoints!$Z$7:$AB$4228,3,FALSE)</f>
        <v>#N/A</v>
      </c>
      <c r="T177" s="190" t="e">
        <f>VLOOKUP($O177,ControlPoints!$Z$7:$AC4383,4,FALSE)</f>
        <v>#N/A</v>
      </c>
    </row>
    <row r="178" spans="2:20" ht="25.5" customHeight="1">
      <c r="B178" s="263" t="str">
        <f t="shared" si="31"/>
        <v/>
      </c>
      <c r="C178" s="264" t="str">
        <f t="shared" si="31"/>
        <v/>
      </c>
      <c r="D178" s="663" t="str">
        <f t="shared" si="31"/>
        <v/>
      </c>
      <c r="E178" s="664"/>
      <c r="F178" s="664"/>
      <c r="G178" s="664"/>
      <c r="H178" s="665"/>
      <c r="I178" s="265" t="str">
        <f t="shared" si="32"/>
        <v/>
      </c>
      <c r="J178" s="684" t="str">
        <f t="shared" si="34"/>
        <v/>
      </c>
      <c r="K178" s="685"/>
      <c r="L178" s="686"/>
      <c r="M178" s="330"/>
      <c r="O178" s="224">
        <v>157</v>
      </c>
      <c r="P178" s="224" t="e">
        <f>VLOOKUP($O178,ControlPoints!$A$6:$B$4228,2,FALSE) &amp; " - " &amp; VLOOKUP($O178,ControlPoints!$A$6:$D$4228,4,FALSE)</f>
        <v>#N/A</v>
      </c>
      <c r="Q178" s="224" t="e">
        <f>VLOOKUP($O178,ControlPoints!$A$6:$D$4228,3,FALSE)</f>
        <v>#N/A</v>
      </c>
      <c r="R178" s="224" t="e">
        <f>VLOOKUP($O178,ControlPoints!$Z$7:$AA$4228,2,FALSE)</f>
        <v>#N/A</v>
      </c>
      <c r="S178" s="190" t="e">
        <f>VLOOKUP($O178,ControlPoints!$Z$7:$AB$4228,3,FALSE)</f>
        <v>#N/A</v>
      </c>
      <c r="T178" s="190" t="e">
        <f>VLOOKUP($O178,ControlPoints!$Z$7:$AC4384,4,FALSE)</f>
        <v>#N/A</v>
      </c>
    </row>
    <row r="179" spans="2:20" ht="25.5" customHeight="1">
      <c r="B179" s="263" t="str">
        <f t="shared" si="31"/>
        <v/>
      </c>
      <c r="C179" s="264" t="str">
        <f t="shared" si="31"/>
        <v/>
      </c>
      <c r="D179" s="663" t="str">
        <f t="shared" si="31"/>
        <v/>
      </c>
      <c r="E179" s="664"/>
      <c r="F179" s="664"/>
      <c r="G179" s="664"/>
      <c r="H179" s="665"/>
      <c r="I179" s="265" t="str">
        <f t="shared" si="32"/>
        <v/>
      </c>
      <c r="J179" s="684" t="str">
        <f t="shared" si="34"/>
        <v/>
      </c>
      <c r="K179" s="685"/>
      <c r="L179" s="686"/>
      <c r="M179" s="330"/>
      <c r="O179" s="224">
        <v>158</v>
      </c>
      <c r="P179" s="224" t="e">
        <f>VLOOKUP($O179,ControlPoints!$A$6:$B$4228,2,FALSE) &amp; " - " &amp; VLOOKUP($O179,ControlPoints!$A$6:$D$4228,4,FALSE)</f>
        <v>#N/A</v>
      </c>
      <c r="Q179" s="224" t="e">
        <f>VLOOKUP($O179,ControlPoints!$A$6:$D$4228,3,FALSE)</f>
        <v>#N/A</v>
      </c>
      <c r="R179" s="224" t="e">
        <f>VLOOKUP($O179,ControlPoints!$Z$7:$AA$4228,2,FALSE)</f>
        <v>#N/A</v>
      </c>
      <c r="S179" s="190" t="e">
        <f>VLOOKUP($O179,ControlPoints!$Z$7:$AB$4228,3,FALSE)</f>
        <v>#N/A</v>
      </c>
      <c r="T179" s="190" t="e">
        <f>VLOOKUP($O179,ControlPoints!$Z$7:$AC4385,4,FALSE)</f>
        <v>#N/A</v>
      </c>
    </row>
    <row r="180" spans="2:20" ht="25.5" customHeight="1">
      <c r="B180" s="263" t="str">
        <f t="shared" si="31"/>
        <v/>
      </c>
      <c r="C180" s="264" t="str">
        <f t="shared" si="31"/>
        <v/>
      </c>
      <c r="D180" s="663" t="str">
        <f t="shared" si="31"/>
        <v/>
      </c>
      <c r="E180" s="664"/>
      <c r="F180" s="664"/>
      <c r="G180" s="664"/>
      <c r="H180" s="665"/>
      <c r="I180" s="265" t="str">
        <f t="shared" si="32"/>
        <v/>
      </c>
      <c r="J180" s="684" t="str">
        <f t="shared" si="34"/>
        <v/>
      </c>
      <c r="K180" s="685"/>
      <c r="L180" s="686"/>
      <c r="M180" s="330"/>
      <c r="O180" s="224">
        <v>159</v>
      </c>
      <c r="P180" s="224" t="e">
        <f>VLOOKUP($O180,ControlPoints!$A$6:$B$4228,2,FALSE) &amp; " - " &amp; VLOOKUP($O180,ControlPoints!$A$6:$D$4228,4,FALSE)</f>
        <v>#N/A</v>
      </c>
      <c r="Q180" s="224" t="e">
        <f>VLOOKUP($O180,ControlPoints!$A$6:$D$4228,3,FALSE)</f>
        <v>#N/A</v>
      </c>
      <c r="R180" s="224" t="e">
        <f>VLOOKUP($O180,ControlPoints!$Z$7:$AA$4228,2,FALSE)</f>
        <v>#N/A</v>
      </c>
      <c r="S180" s="190" t="e">
        <f>VLOOKUP($O180,ControlPoints!$Z$7:$AB$4228,3,FALSE)</f>
        <v>#N/A</v>
      </c>
      <c r="T180" s="190" t="e">
        <f>VLOOKUP($O180,ControlPoints!$Z$7:$AC4386,4,FALSE)</f>
        <v>#N/A</v>
      </c>
    </row>
    <row r="181" spans="2:20" ht="25.5" customHeight="1">
      <c r="B181" s="263" t="str">
        <f t="shared" si="31"/>
        <v/>
      </c>
      <c r="C181" s="264" t="str">
        <f t="shared" si="31"/>
        <v/>
      </c>
      <c r="D181" s="663" t="str">
        <f t="shared" si="31"/>
        <v/>
      </c>
      <c r="E181" s="664"/>
      <c r="F181" s="664"/>
      <c r="G181" s="664"/>
      <c r="H181" s="665"/>
      <c r="I181" s="265" t="str">
        <f t="shared" si="32"/>
        <v/>
      </c>
      <c r="J181" s="684" t="str">
        <f t="shared" si="34"/>
        <v/>
      </c>
      <c r="K181" s="685"/>
      <c r="L181" s="686"/>
      <c r="M181" s="330"/>
      <c r="O181" s="224">
        <v>160</v>
      </c>
      <c r="P181" s="224" t="e">
        <f>VLOOKUP($O181,ControlPoints!$A$6:$B$4228,2,FALSE) &amp; " - " &amp; VLOOKUP($O181,ControlPoints!$A$6:$D$4228,4,FALSE)</f>
        <v>#N/A</v>
      </c>
      <c r="Q181" s="224" t="e">
        <f>VLOOKUP($O181,ControlPoints!$A$6:$D$4228,3,FALSE)</f>
        <v>#N/A</v>
      </c>
      <c r="R181" s="224" t="e">
        <f>VLOOKUP($O181,ControlPoints!$Z$7:$AA$4228,2,FALSE)</f>
        <v>#N/A</v>
      </c>
      <c r="S181" s="190" t="e">
        <f>VLOOKUP($O181,ControlPoints!$Z$7:$AB$4228,3,FALSE)</f>
        <v>#N/A</v>
      </c>
      <c r="T181" s="190" t="e">
        <f>VLOOKUP($O181,ControlPoints!$Z$7:$AC4387,4,FALSE)</f>
        <v>#N/A</v>
      </c>
    </row>
    <row r="182" spans="2:20" ht="25.5" customHeight="1">
      <c r="B182" s="263" t="str">
        <f t="shared" si="31"/>
        <v/>
      </c>
      <c r="C182" s="264" t="str">
        <f t="shared" si="31"/>
        <v/>
      </c>
      <c r="D182" s="663" t="str">
        <f>IF(ISNA(R182),"",R182)</f>
        <v/>
      </c>
      <c r="E182" s="664"/>
      <c r="F182" s="664"/>
      <c r="G182" s="664"/>
      <c r="H182" s="665"/>
      <c r="I182" s="265" t="str">
        <f>IF(ISNA(S182),"",S182)</f>
        <v/>
      </c>
      <c r="J182" s="684" t="str">
        <f t="shared" si="34"/>
        <v/>
      </c>
      <c r="K182" s="685"/>
      <c r="L182" s="686"/>
      <c r="M182" s="330"/>
      <c r="N182" s="224"/>
      <c r="O182" s="224">
        <v>161</v>
      </c>
      <c r="P182" s="224" t="e">
        <f>VLOOKUP($O182,ControlPoints!$A$6:$B$4228,2,FALSE) &amp; " - " &amp; VLOOKUP($O182,ControlPoints!$A$6:$D$4228,4,FALSE)</f>
        <v>#N/A</v>
      </c>
      <c r="Q182" s="224" t="e">
        <f>VLOOKUP($O182,ControlPoints!$A$6:$D$4228,3,FALSE)</f>
        <v>#N/A</v>
      </c>
      <c r="R182" s="224" t="e">
        <f>VLOOKUP($O182,ControlPoints!$Z$7:$AA$4228,2,FALSE)</f>
        <v>#N/A</v>
      </c>
      <c r="S182" s="190" t="e">
        <f>VLOOKUP($O182,ControlPoints!$Z$7:$AB$4228,3,FALSE)</f>
        <v>#N/A</v>
      </c>
      <c r="T182" s="190" t="e">
        <f>VLOOKUP($O182,ControlPoints!$Z$7:$AC4388,4,FALSE)</f>
        <v>#N/A</v>
      </c>
    </row>
    <row r="183" spans="2:20" ht="25.5" customHeight="1">
      <c r="B183" s="263" t="str">
        <f t="shared" si="31"/>
        <v/>
      </c>
      <c r="C183" s="264" t="str">
        <f t="shared" si="31"/>
        <v/>
      </c>
      <c r="D183" s="663" t="str">
        <f t="shared" si="31"/>
        <v/>
      </c>
      <c r="E183" s="664"/>
      <c r="F183" s="664"/>
      <c r="G183" s="664"/>
      <c r="H183" s="665"/>
      <c r="I183" s="265" t="str">
        <f t="shared" ref="I183:I246" si="35">IF(ISNA(S183),"",S183)</f>
        <v/>
      </c>
      <c r="J183" s="684" t="str">
        <f t="shared" si="34"/>
        <v/>
      </c>
      <c r="K183" s="685"/>
      <c r="L183" s="686"/>
      <c r="M183" s="330"/>
      <c r="N183" s="224"/>
      <c r="O183" s="224">
        <v>162</v>
      </c>
      <c r="P183" s="224" t="e">
        <f>VLOOKUP($O183,ControlPoints!$A$6:$B$4228,2,FALSE) &amp; " - " &amp; VLOOKUP($O183,ControlPoints!$A$6:$D$4228,4,FALSE)</f>
        <v>#N/A</v>
      </c>
      <c r="Q183" s="224" t="e">
        <f>VLOOKUP($O183,ControlPoints!$A$6:$D$4228,3,FALSE)</f>
        <v>#N/A</v>
      </c>
      <c r="R183" s="224" t="e">
        <f>VLOOKUP($O183,ControlPoints!$Z$7:$AA$4228,2,FALSE)</f>
        <v>#N/A</v>
      </c>
      <c r="S183" s="190" t="e">
        <f>VLOOKUP($O183,ControlPoints!$Z$7:$AB$4228,3,FALSE)</f>
        <v>#N/A</v>
      </c>
      <c r="T183" s="190" t="e">
        <f>VLOOKUP($O183,ControlPoints!$Z$7:$AC4389,4,FALSE)</f>
        <v>#N/A</v>
      </c>
    </row>
    <row r="184" spans="2:20" ht="25.5" customHeight="1">
      <c r="B184" s="263" t="str">
        <f t="shared" si="31"/>
        <v/>
      </c>
      <c r="C184" s="264" t="str">
        <f t="shared" si="31"/>
        <v/>
      </c>
      <c r="D184" s="663" t="str">
        <f t="shared" si="31"/>
        <v/>
      </c>
      <c r="E184" s="664"/>
      <c r="F184" s="664"/>
      <c r="G184" s="664"/>
      <c r="H184" s="665"/>
      <c r="I184" s="265" t="str">
        <f t="shared" si="35"/>
        <v/>
      </c>
      <c r="J184" s="684" t="str">
        <f t="shared" ref="J184:J197" si="36">IF(ISNA(T184),"",T184)</f>
        <v/>
      </c>
      <c r="K184" s="685"/>
      <c r="L184" s="686"/>
      <c r="M184" s="330"/>
      <c r="N184" s="224"/>
      <c r="O184" s="224">
        <v>163</v>
      </c>
      <c r="P184" s="224" t="e">
        <f>VLOOKUP($O184,ControlPoints!$A$6:$B$4228,2,FALSE) &amp; " - " &amp; VLOOKUP($O184,ControlPoints!$A$6:$D$4228,4,FALSE)</f>
        <v>#N/A</v>
      </c>
      <c r="Q184" s="224" t="e">
        <f>VLOOKUP($O184,ControlPoints!$A$6:$D$4228,3,FALSE)</f>
        <v>#N/A</v>
      </c>
      <c r="R184" s="224" t="e">
        <f>VLOOKUP($O184,ControlPoints!$Z$7:$AA$4228,2,FALSE)</f>
        <v>#N/A</v>
      </c>
      <c r="S184" s="190" t="e">
        <f>VLOOKUP($O184,ControlPoints!$Z$7:$AB$4228,3,FALSE)</f>
        <v>#N/A</v>
      </c>
      <c r="T184" s="190" t="e">
        <f>VLOOKUP($O184,ControlPoints!$Z$7:$AC4390,4,FALSE)</f>
        <v>#N/A</v>
      </c>
    </row>
    <row r="185" spans="2:20" ht="25.5" customHeight="1">
      <c r="B185" s="263" t="str">
        <f t="shared" si="31"/>
        <v/>
      </c>
      <c r="C185" s="264" t="str">
        <f t="shared" si="31"/>
        <v/>
      </c>
      <c r="D185" s="663" t="str">
        <f t="shared" si="31"/>
        <v/>
      </c>
      <c r="E185" s="664"/>
      <c r="F185" s="664"/>
      <c r="G185" s="664"/>
      <c r="H185" s="665"/>
      <c r="I185" s="265" t="str">
        <f t="shared" si="35"/>
        <v/>
      </c>
      <c r="J185" s="684" t="str">
        <f t="shared" si="36"/>
        <v/>
      </c>
      <c r="K185" s="685"/>
      <c r="L185" s="686"/>
      <c r="M185" s="330"/>
      <c r="N185" s="224"/>
      <c r="O185" s="224">
        <v>164</v>
      </c>
      <c r="P185" s="224" t="e">
        <f>VLOOKUP($O185,ControlPoints!$A$6:$B$4228,2,FALSE) &amp; " - " &amp; VLOOKUP($O185,ControlPoints!$A$6:$D$4228,4,FALSE)</f>
        <v>#N/A</v>
      </c>
      <c r="Q185" s="224" t="e">
        <f>VLOOKUP($O185,ControlPoints!$A$6:$D$4228,3,FALSE)</f>
        <v>#N/A</v>
      </c>
      <c r="R185" s="224" t="e">
        <f>VLOOKUP($O185,ControlPoints!$Z$7:$AA$4228,2,FALSE)</f>
        <v>#N/A</v>
      </c>
      <c r="S185" s="190" t="e">
        <f>VLOOKUP($O185,ControlPoints!$Z$7:$AB$4228,3,FALSE)</f>
        <v>#N/A</v>
      </c>
      <c r="T185" s="190" t="e">
        <f>VLOOKUP($O185,ControlPoints!$Z$7:$AC4391,4,FALSE)</f>
        <v>#N/A</v>
      </c>
    </row>
    <row r="186" spans="2:20" ht="25.5" customHeight="1">
      <c r="B186" s="263" t="str">
        <f t="shared" si="31"/>
        <v/>
      </c>
      <c r="C186" s="264" t="str">
        <f t="shared" si="31"/>
        <v/>
      </c>
      <c r="D186" s="663" t="str">
        <f t="shared" si="31"/>
        <v/>
      </c>
      <c r="E186" s="664"/>
      <c r="F186" s="664"/>
      <c r="G186" s="664"/>
      <c r="H186" s="665"/>
      <c r="I186" s="265" t="str">
        <f t="shared" si="35"/>
        <v/>
      </c>
      <c r="J186" s="684" t="str">
        <f t="shared" si="36"/>
        <v/>
      </c>
      <c r="K186" s="685"/>
      <c r="L186" s="686"/>
      <c r="M186" s="330"/>
      <c r="N186" s="224"/>
      <c r="O186" s="224">
        <v>165</v>
      </c>
      <c r="P186" s="224" t="e">
        <f>VLOOKUP($O186,ControlPoints!$A$6:$B$4228,2,FALSE) &amp; " - " &amp; VLOOKUP($O186,ControlPoints!$A$6:$D$4228,4,FALSE)</f>
        <v>#N/A</v>
      </c>
      <c r="Q186" s="224" t="e">
        <f>VLOOKUP($O186,ControlPoints!$A$6:$D$4228,3,FALSE)</f>
        <v>#N/A</v>
      </c>
      <c r="R186" s="224" t="e">
        <f>VLOOKUP($O186,ControlPoints!$Z$7:$AA$4228,2,FALSE)</f>
        <v>#N/A</v>
      </c>
      <c r="S186" s="190" t="e">
        <f>VLOOKUP($O186,ControlPoints!$Z$7:$AB$4228,3,FALSE)</f>
        <v>#N/A</v>
      </c>
      <c r="T186" s="190" t="e">
        <f>VLOOKUP($O186,ControlPoints!$Z$7:$AC4392,4,FALSE)</f>
        <v>#N/A</v>
      </c>
    </row>
    <row r="187" spans="2:20" ht="25.5" customHeight="1">
      <c r="B187" s="263" t="str">
        <f t="shared" si="31"/>
        <v/>
      </c>
      <c r="C187" s="264" t="str">
        <f t="shared" si="31"/>
        <v/>
      </c>
      <c r="D187" s="663" t="str">
        <f t="shared" si="31"/>
        <v/>
      </c>
      <c r="E187" s="664"/>
      <c r="F187" s="664"/>
      <c r="G187" s="664"/>
      <c r="H187" s="665"/>
      <c r="I187" s="265" t="str">
        <f t="shared" si="35"/>
        <v/>
      </c>
      <c r="J187" s="684" t="str">
        <f t="shared" si="36"/>
        <v/>
      </c>
      <c r="K187" s="685"/>
      <c r="L187" s="686"/>
      <c r="M187" s="330"/>
      <c r="N187" s="224"/>
      <c r="O187" s="224">
        <v>166</v>
      </c>
      <c r="P187" s="224" t="e">
        <f>VLOOKUP($O187,ControlPoints!$A$6:$B$4228,2,FALSE) &amp; " - " &amp; VLOOKUP($O187,ControlPoints!$A$6:$D$4228,4,FALSE)</f>
        <v>#N/A</v>
      </c>
      <c r="Q187" s="224" t="e">
        <f>VLOOKUP($O187,ControlPoints!$A$6:$D$4228,3,FALSE)</f>
        <v>#N/A</v>
      </c>
      <c r="R187" s="224" t="e">
        <f>VLOOKUP($O187,ControlPoints!$Z$7:$AA$4228,2,FALSE)</f>
        <v>#N/A</v>
      </c>
      <c r="S187" s="190" t="e">
        <f>VLOOKUP($O187,ControlPoints!$Z$7:$AB$4228,3,FALSE)</f>
        <v>#N/A</v>
      </c>
      <c r="T187" s="190" t="e">
        <f>VLOOKUP($O187,ControlPoints!$Z$7:$AC4393,4,FALSE)</f>
        <v>#N/A</v>
      </c>
    </row>
    <row r="188" spans="2:20" ht="25.5" customHeight="1">
      <c r="B188" s="263" t="str">
        <f t="shared" si="31"/>
        <v/>
      </c>
      <c r="C188" s="264" t="str">
        <f t="shared" si="31"/>
        <v/>
      </c>
      <c r="D188" s="663" t="str">
        <f t="shared" si="31"/>
        <v/>
      </c>
      <c r="E188" s="664"/>
      <c r="F188" s="664"/>
      <c r="G188" s="664"/>
      <c r="H188" s="665"/>
      <c r="I188" s="265" t="str">
        <f t="shared" si="35"/>
        <v/>
      </c>
      <c r="J188" s="684" t="str">
        <f t="shared" si="36"/>
        <v/>
      </c>
      <c r="K188" s="685"/>
      <c r="L188" s="686"/>
      <c r="M188" s="330"/>
      <c r="N188" s="224"/>
      <c r="O188" s="224">
        <v>167</v>
      </c>
      <c r="P188" s="224" t="e">
        <f>VLOOKUP($O188,ControlPoints!$A$6:$B$4228,2,FALSE) &amp; " - " &amp; VLOOKUP($O188,ControlPoints!$A$6:$D$4228,4,FALSE)</f>
        <v>#N/A</v>
      </c>
      <c r="Q188" s="224" t="e">
        <f>VLOOKUP($O188,ControlPoints!$A$6:$D$4228,3,FALSE)</f>
        <v>#N/A</v>
      </c>
      <c r="R188" s="224" t="e">
        <f>VLOOKUP($O188,ControlPoints!$Z$7:$AA$4228,2,FALSE)</f>
        <v>#N/A</v>
      </c>
      <c r="S188" s="190" t="e">
        <f>VLOOKUP($O188,ControlPoints!$Z$7:$AB$4228,3,FALSE)</f>
        <v>#N/A</v>
      </c>
      <c r="T188" s="190" t="e">
        <f>VLOOKUP($O188,ControlPoints!$Z$7:$AC4394,4,FALSE)</f>
        <v>#N/A</v>
      </c>
    </row>
    <row r="189" spans="2:20" ht="25.5" customHeight="1">
      <c r="B189" s="263" t="str">
        <f t="shared" si="31"/>
        <v/>
      </c>
      <c r="C189" s="264" t="str">
        <f t="shared" si="31"/>
        <v/>
      </c>
      <c r="D189" s="663" t="str">
        <f t="shared" si="31"/>
        <v/>
      </c>
      <c r="E189" s="664"/>
      <c r="F189" s="664"/>
      <c r="G189" s="664"/>
      <c r="H189" s="665"/>
      <c r="I189" s="265" t="str">
        <f t="shared" si="35"/>
        <v/>
      </c>
      <c r="J189" s="684" t="str">
        <f t="shared" si="36"/>
        <v/>
      </c>
      <c r="K189" s="685"/>
      <c r="L189" s="686"/>
      <c r="M189" s="330"/>
      <c r="N189" s="224"/>
      <c r="O189" s="224">
        <v>168</v>
      </c>
      <c r="P189" s="224" t="e">
        <f>VLOOKUP($O189,ControlPoints!$A$6:$B$4228,2,FALSE) &amp; " - " &amp; VLOOKUP($O189,ControlPoints!$A$6:$D$4228,4,FALSE)</f>
        <v>#N/A</v>
      </c>
      <c r="Q189" s="224" t="e">
        <f>VLOOKUP($O189,ControlPoints!$A$6:$D$4228,3,FALSE)</f>
        <v>#N/A</v>
      </c>
      <c r="R189" s="224" t="e">
        <f>VLOOKUP($O189,ControlPoints!$Z$7:$AA$4228,2,FALSE)</f>
        <v>#N/A</v>
      </c>
      <c r="S189" s="190" t="e">
        <f>VLOOKUP($O189,ControlPoints!$Z$7:$AB$4228,3,FALSE)</f>
        <v>#N/A</v>
      </c>
      <c r="T189" s="190" t="e">
        <f>VLOOKUP($O189,ControlPoints!$Z$7:$AC4395,4,FALSE)</f>
        <v>#N/A</v>
      </c>
    </row>
    <row r="190" spans="2:20" ht="25.5" customHeight="1">
      <c r="B190" s="263" t="str">
        <f t="shared" si="31"/>
        <v/>
      </c>
      <c r="C190" s="264" t="str">
        <f t="shared" si="31"/>
        <v/>
      </c>
      <c r="D190" s="663" t="str">
        <f t="shared" si="31"/>
        <v/>
      </c>
      <c r="E190" s="664"/>
      <c r="F190" s="664"/>
      <c r="G190" s="664"/>
      <c r="H190" s="665"/>
      <c r="I190" s="265" t="str">
        <f t="shared" si="35"/>
        <v/>
      </c>
      <c r="J190" s="684" t="str">
        <f t="shared" si="36"/>
        <v/>
      </c>
      <c r="K190" s="685"/>
      <c r="L190" s="686"/>
      <c r="M190" s="330"/>
      <c r="N190" s="224"/>
      <c r="O190" s="224">
        <v>169</v>
      </c>
      <c r="P190" s="224" t="e">
        <f>VLOOKUP($O190,ControlPoints!$A$6:$B$4228,2,FALSE) &amp; " - " &amp; VLOOKUP($O190,ControlPoints!$A$6:$D$4228,4,FALSE)</f>
        <v>#N/A</v>
      </c>
      <c r="Q190" s="224" t="e">
        <f>VLOOKUP($O190,ControlPoints!$A$6:$D$4228,3,FALSE)</f>
        <v>#N/A</v>
      </c>
      <c r="R190" s="224" t="e">
        <f>VLOOKUP($O190,ControlPoints!$Z$7:$AA$4228,2,FALSE)</f>
        <v>#N/A</v>
      </c>
      <c r="S190" s="190" t="e">
        <f>VLOOKUP($O190,ControlPoints!$Z$7:$AB$4228,3,FALSE)</f>
        <v>#N/A</v>
      </c>
      <c r="T190" s="190" t="e">
        <f>VLOOKUP($O190,ControlPoints!$Z$7:$AC4396,4,FALSE)</f>
        <v>#N/A</v>
      </c>
    </row>
    <row r="191" spans="2:20" ht="25.5" customHeight="1">
      <c r="B191" s="263" t="str">
        <f t="shared" si="31"/>
        <v/>
      </c>
      <c r="C191" s="264" t="str">
        <f t="shared" si="31"/>
        <v/>
      </c>
      <c r="D191" s="663" t="str">
        <f t="shared" si="31"/>
        <v/>
      </c>
      <c r="E191" s="664"/>
      <c r="F191" s="664"/>
      <c r="G191" s="664"/>
      <c r="H191" s="665"/>
      <c r="I191" s="265" t="str">
        <f t="shared" si="35"/>
        <v/>
      </c>
      <c r="J191" s="684" t="str">
        <f t="shared" si="36"/>
        <v/>
      </c>
      <c r="K191" s="685"/>
      <c r="L191" s="686"/>
      <c r="M191" s="330"/>
      <c r="N191" s="224"/>
      <c r="O191" s="224">
        <v>170</v>
      </c>
      <c r="P191" s="224" t="e">
        <f>VLOOKUP($O191,ControlPoints!$A$6:$B$4228,2,FALSE) &amp; " - " &amp; VLOOKUP($O191,ControlPoints!$A$6:$D$4228,4,FALSE)</f>
        <v>#N/A</v>
      </c>
      <c r="Q191" s="224" t="e">
        <f>VLOOKUP($O191,ControlPoints!$A$6:$D$4228,3,FALSE)</f>
        <v>#N/A</v>
      </c>
      <c r="R191" s="224" t="e">
        <f>VLOOKUP($O191,ControlPoints!$Z$7:$AA$4228,2,FALSE)</f>
        <v>#N/A</v>
      </c>
      <c r="S191" s="190" t="e">
        <f>VLOOKUP($O191,ControlPoints!$Z$7:$AB$4228,3,FALSE)</f>
        <v>#N/A</v>
      </c>
      <c r="T191" s="190" t="e">
        <f>VLOOKUP($O191,ControlPoints!$Z$7:$AC4397,4,FALSE)</f>
        <v>#N/A</v>
      </c>
    </row>
    <row r="192" spans="2:20" ht="25.5" customHeight="1">
      <c r="B192" s="263" t="str">
        <f t="shared" si="31"/>
        <v/>
      </c>
      <c r="C192" s="264" t="str">
        <f t="shared" si="31"/>
        <v/>
      </c>
      <c r="D192" s="663" t="str">
        <f t="shared" si="31"/>
        <v/>
      </c>
      <c r="E192" s="664"/>
      <c r="F192" s="664"/>
      <c r="G192" s="664"/>
      <c r="H192" s="665"/>
      <c r="I192" s="265" t="str">
        <f t="shared" si="35"/>
        <v/>
      </c>
      <c r="J192" s="684" t="str">
        <f t="shared" si="36"/>
        <v/>
      </c>
      <c r="K192" s="685"/>
      <c r="L192" s="686"/>
      <c r="M192" s="330"/>
      <c r="N192" s="224"/>
      <c r="O192" s="224">
        <v>171</v>
      </c>
      <c r="P192" s="224" t="e">
        <f>VLOOKUP($O192,ControlPoints!$A$6:$B$4228,2,FALSE) &amp; " - " &amp; VLOOKUP($O192,ControlPoints!$A$6:$D$4228,4,FALSE)</f>
        <v>#N/A</v>
      </c>
      <c r="Q192" s="224" t="e">
        <f>VLOOKUP($O192,ControlPoints!$A$6:$D$4228,3,FALSE)</f>
        <v>#N/A</v>
      </c>
      <c r="R192" s="224" t="e">
        <f>VLOOKUP($O192,ControlPoints!$Z$7:$AA$4228,2,FALSE)</f>
        <v>#N/A</v>
      </c>
      <c r="S192" s="190" t="e">
        <f>VLOOKUP($O192,ControlPoints!$Z$7:$AB$4228,3,FALSE)</f>
        <v>#N/A</v>
      </c>
      <c r="T192" s="190" t="e">
        <f>VLOOKUP($O192,ControlPoints!$Z$7:$AC4398,4,FALSE)</f>
        <v>#N/A</v>
      </c>
    </row>
    <row r="193" spans="2:20" ht="25.5" customHeight="1">
      <c r="B193" s="263" t="str">
        <f t="shared" si="31"/>
        <v/>
      </c>
      <c r="C193" s="264" t="str">
        <f t="shared" si="31"/>
        <v/>
      </c>
      <c r="D193" s="663" t="str">
        <f t="shared" si="31"/>
        <v/>
      </c>
      <c r="E193" s="664"/>
      <c r="F193" s="664"/>
      <c r="G193" s="664"/>
      <c r="H193" s="665"/>
      <c r="I193" s="265" t="str">
        <f t="shared" si="35"/>
        <v/>
      </c>
      <c r="J193" s="684" t="str">
        <f t="shared" si="36"/>
        <v/>
      </c>
      <c r="K193" s="685"/>
      <c r="L193" s="686"/>
      <c r="M193" s="330"/>
      <c r="N193" s="224"/>
      <c r="O193" s="224">
        <v>172</v>
      </c>
      <c r="P193" s="224" t="e">
        <f>VLOOKUP($O193,ControlPoints!$A$6:$B$4228,2,FALSE) &amp; " - " &amp; VLOOKUP($O193,ControlPoints!$A$6:$D$4228,4,FALSE)</f>
        <v>#N/A</v>
      </c>
      <c r="Q193" s="224" t="e">
        <f>VLOOKUP($O193,ControlPoints!$A$6:$D$4228,3,FALSE)</f>
        <v>#N/A</v>
      </c>
      <c r="R193" s="224" t="e">
        <f>VLOOKUP($O193,ControlPoints!$Z$7:$AA$4228,2,FALSE)</f>
        <v>#N/A</v>
      </c>
      <c r="S193" s="190" t="e">
        <f>VLOOKUP($O193,ControlPoints!$Z$7:$AB$4228,3,FALSE)</f>
        <v>#N/A</v>
      </c>
      <c r="T193" s="190" t="e">
        <f>VLOOKUP($O193,ControlPoints!$Z$7:$AC4399,4,FALSE)</f>
        <v>#N/A</v>
      </c>
    </row>
    <row r="194" spans="2:20" ht="25.5" customHeight="1">
      <c r="B194" s="263" t="str">
        <f t="shared" si="31"/>
        <v/>
      </c>
      <c r="C194" s="264" t="str">
        <f t="shared" si="31"/>
        <v/>
      </c>
      <c r="D194" s="663" t="str">
        <f t="shared" si="31"/>
        <v/>
      </c>
      <c r="E194" s="664"/>
      <c r="F194" s="664"/>
      <c r="G194" s="664"/>
      <c r="H194" s="665"/>
      <c r="I194" s="265" t="str">
        <f t="shared" si="35"/>
        <v/>
      </c>
      <c r="J194" s="684" t="str">
        <f t="shared" si="36"/>
        <v/>
      </c>
      <c r="K194" s="685"/>
      <c r="L194" s="686"/>
      <c r="M194" s="330"/>
      <c r="N194" s="224"/>
      <c r="O194" s="224">
        <v>173</v>
      </c>
      <c r="P194" s="224" t="e">
        <f>VLOOKUP($O194,ControlPoints!$A$6:$B$4228,2,FALSE) &amp; " - " &amp; VLOOKUP($O194,ControlPoints!$A$6:$D$4228,4,FALSE)</f>
        <v>#N/A</v>
      </c>
      <c r="Q194" s="224" t="e">
        <f>VLOOKUP($O194,ControlPoints!$A$6:$D$4228,3,FALSE)</f>
        <v>#N/A</v>
      </c>
      <c r="R194" s="224" t="e">
        <f>VLOOKUP($O194,ControlPoints!$Z$7:$AA$4228,2,FALSE)</f>
        <v>#N/A</v>
      </c>
      <c r="S194" s="190" t="e">
        <f>VLOOKUP($O194,ControlPoints!$Z$7:$AB$4228,3,FALSE)</f>
        <v>#N/A</v>
      </c>
      <c r="T194" s="190" t="e">
        <f>VLOOKUP($O194,ControlPoints!$Z$7:$AC4400,4,FALSE)</f>
        <v>#N/A</v>
      </c>
    </row>
    <row r="195" spans="2:20" ht="25.5" customHeight="1">
      <c r="B195" s="263" t="str">
        <f t="shared" si="31"/>
        <v/>
      </c>
      <c r="C195" s="264" t="str">
        <f t="shared" si="31"/>
        <v/>
      </c>
      <c r="D195" s="663" t="str">
        <f t="shared" si="31"/>
        <v/>
      </c>
      <c r="E195" s="664"/>
      <c r="F195" s="664"/>
      <c r="G195" s="664"/>
      <c r="H195" s="665"/>
      <c r="I195" s="265" t="str">
        <f t="shared" si="35"/>
        <v/>
      </c>
      <c r="J195" s="684" t="str">
        <f t="shared" si="36"/>
        <v/>
      </c>
      <c r="K195" s="685"/>
      <c r="L195" s="686"/>
      <c r="M195" s="330"/>
      <c r="N195" s="224"/>
      <c r="O195" s="224">
        <v>174</v>
      </c>
      <c r="P195" s="224" t="e">
        <f>VLOOKUP($O195,ControlPoints!$A$6:$B$4228,2,FALSE) &amp; " - " &amp; VLOOKUP($O195,ControlPoints!$A$6:$D$4228,4,FALSE)</f>
        <v>#N/A</v>
      </c>
      <c r="Q195" s="224" t="e">
        <f>VLOOKUP($O195,ControlPoints!$A$6:$D$4228,3,FALSE)</f>
        <v>#N/A</v>
      </c>
      <c r="R195" s="224" t="e">
        <f>VLOOKUP($O195,ControlPoints!$Z$7:$AA$4228,2,FALSE)</f>
        <v>#N/A</v>
      </c>
      <c r="S195" s="190" t="e">
        <f>VLOOKUP($O195,ControlPoints!$Z$7:$AB$4228,3,FALSE)</f>
        <v>#N/A</v>
      </c>
      <c r="T195" s="190" t="e">
        <f>VLOOKUP($O195,ControlPoints!$Z$7:$AC4401,4,FALSE)</f>
        <v>#N/A</v>
      </c>
    </row>
    <row r="196" spans="2:20" ht="25.5" customHeight="1">
      <c r="B196" s="263" t="str">
        <f t="shared" si="31"/>
        <v/>
      </c>
      <c r="C196" s="264" t="str">
        <f t="shared" si="31"/>
        <v/>
      </c>
      <c r="D196" s="663" t="str">
        <f t="shared" si="31"/>
        <v/>
      </c>
      <c r="E196" s="664"/>
      <c r="F196" s="664"/>
      <c r="G196" s="664"/>
      <c r="H196" s="665"/>
      <c r="I196" s="265" t="str">
        <f t="shared" si="35"/>
        <v/>
      </c>
      <c r="J196" s="684" t="str">
        <f t="shared" si="36"/>
        <v/>
      </c>
      <c r="K196" s="685"/>
      <c r="L196" s="686"/>
      <c r="M196" s="330"/>
      <c r="N196" s="224"/>
      <c r="O196" s="224">
        <v>175</v>
      </c>
      <c r="P196" s="224" t="e">
        <f>VLOOKUP($O196,ControlPoints!$A$6:$B$4228,2,FALSE) &amp; " - " &amp; VLOOKUP($O196,ControlPoints!$A$6:$D$4228,4,FALSE)</f>
        <v>#N/A</v>
      </c>
      <c r="Q196" s="224" t="e">
        <f>VLOOKUP($O196,ControlPoints!$A$6:$D$4228,3,FALSE)</f>
        <v>#N/A</v>
      </c>
      <c r="R196" s="224" t="e">
        <f>VLOOKUP($O196,ControlPoints!$Z$7:$AA$4228,2,FALSE)</f>
        <v>#N/A</v>
      </c>
      <c r="S196" s="190" t="e">
        <f>VLOOKUP($O196,ControlPoints!$Z$7:$AB$4228,3,FALSE)</f>
        <v>#N/A</v>
      </c>
      <c r="T196" s="190" t="e">
        <f>VLOOKUP($O196,ControlPoints!$Z$7:$AC4402,4,FALSE)</f>
        <v>#N/A</v>
      </c>
    </row>
    <row r="197" spans="2:20" ht="25.5" customHeight="1">
      <c r="B197" s="263" t="str">
        <f t="shared" si="31"/>
        <v/>
      </c>
      <c r="C197" s="264" t="str">
        <f t="shared" si="31"/>
        <v/>
      </c>
      <c r="D197" s="663" t="str">
        <f t="shared" si="31"/>
        <v/>
      </c>
      <c r="E197" s="664"/>
      <c r="F197" s="664"/>
      <c r="G197" s="664"/>
      <c r="H197" s="665"/>
      <c r="I197" s="265" t="str">
        <f t="shared" si="35"/>
        <v/>
      </c>
      <c r="J197" s="684" t="str">
        <f t="shared" si="36"/>
        <v/>
      </c>
      <c r="K197" s="685"/>
      <c r="L197" s="686"/>
      <c r="M197" s="330"/>
      <c r="N197" s="224"/>
      <c r="O197" s="224">
        <v>176</v>
      </c>
      <c r="P197" s="224" t="e">
        <f>VLOOKUP($O197,ControlPoints!$A$6:$B$4228,2,FALSE) &amp; " - " &amp; VLOOKUP($O197,ControlPoints!$A$6:$D$4228,4,FALSE)</f>
        <v>#N/A</v>
      </c>
      <c r="Q197" s="224" t="e">
        <f>VLOOKUP($O197,ControlPoints!$A$6:$D$4228,3,FALSE)</f>
        <v>#N/A</v>
      </c>
      <c r="R197" s="224" t="e">
        <f>VLOOKUP($O197,ControlPoints!$Z$7:$AA$4228,2,FALSE)</f>
        <v>#N/A</v>
      </c>
      <c r="S197" s="190" t="e">
        <f>VLOOKUP($O197,ControlPoints!$Z$7:$AB$4228,3,FALSE)</f>
        <v>#N/A</v>
      </c>
      <c r="T197" s="190" t="e">
        <f>VLOOKUP($O197,ControlPoints!$Z$7:$AC4403,4,FALSE)</f>
        <v>#N/A</v>
      </c>
    </row>
    <row r="198" spans="2:20" ht="25.5" customHeight="1">
      <c r="B198" s="263" t="str">
        <f t="shared" si="31"/>
        <v/>
      </c>
      <c r="C198" s="264" t="str">
        <f t="shared" si="31"/>
        <v/>
      </c>
      <c r="D198" s="663" t="str">
        <f t="shared" si="31"/>
        <v/>
      </c>
      <c r="E198" s="664"/>
      <c r="F198" s="664"/>
      <c r="G198" s="664"/>
      <c r="H198" s="665"/>
      <c r="I198" s="265" t="str">
        <f t="shared" si="35"/>
        <v/>
      </c>
      <c r="J198" s="684" t="str">
        <f t="shared" ref="J198:J211" si="37">IF(ISNA(T198),"",T198)</f>
        <v/>
      </c>
      <c r="K198" s="685"/>
      <c r="L198" s="686"/>
      <c r="M198" s="330"/>
      <c r="N198" s="224"/>
      <c r="O198" s="224">
        <v>177</v>
      </c>
      <c r="P198" s="224" t="e">
        <f>VLOOKUP($O198,ControlPoints!$A$6:$B$4228,2,FALSE) &amp; " - " &amp; VLOOKUP($O198,ControlPoints!$A$6:$D$4228,4,FALSE)</f>
        <v>#N/A</v>
      </c>
      <c r="Q198" s="224" t="e">
        <f>VLOOKUP($O198,ControlPoints!$A$6:$D$4228,3,FALSE)</f>
        <v>#N/A</v>
      </c>
      <c r="R198" s="224" t="e">
        <f>VLOOKUP($O198,ControlPoints!$Z$7:$AA$4228,2,FALSE)</f>
        <v>#N/A</v>
      </c>
      <c r="S198" s="190" t="e">
        <f>VLOOKUP($O198,ControlPoints!$Z$7:$AB$4228,3,FALSE)</f>
        <v>#N/A</v>
      </c>
      <c r="T198" s="190" t="e">
        <f>VLOOKUP($O198,ControlPoints!$Z$7:$AC4404,4,FALSE)</f>
        <v>#N/A</v>
      </c>
    </row>
    <row r="199" spans="2:20" ht="25.5" customHeight="1">
      <c r="B199" s="263" t="str">
        <f t="shared" si="31"/>
        <v/>
      </c>
      <c r="C199" s="264" t="str">
        <f t="shared" si="31"/>
        <v/>
      </c>
      <c r="D199" s="663" t="str">
        <f t="shared" si="31"/>
        <v/>
      </c>
      <c r="E199" s="664"/>
      <c r="F199" s="664"/>
      <c r="G199" s="664"/>
      <c r="H199" s="665"/>
      <c r="I199" s="265" t="str">
        <f t="shared" si="35"/>
        <v/>
      </c>
      <c r="J199" s="684" t="str">
        <f t="shared" si="37"/>
        <v/>
      </c>
      <c r="K199" s="685"/>
      <c r="L199" s="686"/>
      <c r="M199" s="330"/>
      <c r="N199" s="224"/>
      <c r="O199" s="224">
        <v>178</v>
      </c>
      <c r="P199" s="224" t="e">
        <f>VLOOKUP($O199,ControlPoints!$A$6:$B$4228,2,FALSE) &amp; " - " &amp; VLOOKUP($O199,ControlPoints!$A$6:$D$4228,4,FALSE)</f>
        <v>#N/A</v>
      </c>
      <c r="Q199" s="224" t="e">
        <f>VLOOKUP($O199,ControlPoints!$A$6:$D$4228,3,FALSE)</f>
        <v>#N/A</v>
      </c>
      <c r="R199" s="224" t="e">
        <f>VLOOKUP($O199,ControlPoints!$Z$7:$AA$4228,2,FALSE)</f>
        <v>#N/A</v>
      </c>
      <c r="S199" s="190" t="e">
        <f>VLOOKUP($O199,ControlPoints!$Z$7:$AB$4228,3,FALSE)</f>
        <v>#N/A</v>
      </c>
      <c r="T199" s="190" t="e">
        <f>VLOOKUP($O199,ControlPoints!$Z$7:$AC4405,4,FALSE)</f>
        <v>#N/A</v>
      </c>
    </row>
    <row r="200" spans="2:20" ht="25.5" customHeight="1">
      <c r="B200" s="263" t="str">
        <f t="shared" si="31"/>
        <v/>
      </c>
      <c r="C200" s="264" t="str">
        <f t="shared" si="31"/>
        <v/>
      </c>
      <c r="D200" s="663" t="str">
        <f t="shared" si="31"/>
        <v/>
      </c>
      <c r="E200" s="664"/>
      <c r="F200" s="664"/>
      <c r="G200" s="664"/>
      <c r="H200" s="665"/>
      <c r="I200" s="265" t="str">
        <f t="shared" si="35"/>
        <v/>
      </c>
      <c r="J200" s="684" t="str">
        <f t="shared" si="37"/>
        <v/>
      </c>
      <c r="K200" s="685"/>
      <c r="L200" s="686"/>
      <c r="M200" s="330"/>
      <c r="N200" s="224"/>
      <c r="O200" s="224">
        <v>179</v>
      </c>
      <c r="P200" s="224" t="e">
        <f>VLOOKUP($O200,ControlPoints!$A$6:$B$4228,2,FALSE) &amp; " - " &amp; VLOOKUP($O200,ControlPoints!$A$6:$D$4228,4,FALSE)</f>
        <v>#N/A</v>
      </c>
      <c r="Q200" s="224" t="e">
        <f>VLOOKUP($O200,ControlPoints!$A$6:$D$4228,3,FALSE)</f>
        <v>#N/A</v>
      </c>
      <c r="R200" s="224" t="e">
        <f>VLOOKUP($O200,ControlPoints!$Z$7:$AA$4228,2,FALSE)</f>
        <v>#N/A</v>
      </c>
      <c r="S200" s="190" t="e">
        <f>VLOOKUP($O200,ControlPoints!$Z$7:$AB$4228,3,FALSE)</f>
        <v>#N/A</v>
      </c>
      <c r="T200" s="190" t="e">
        <f>VLOOKUP($O200,ControlPoints!$Z$7:$AC4406,4,FALSE)</f>
        <v>#N/A</v>
      </c>
    </row>
    <row r="201" spans="2:20" ht="25.5" customHeight="1">
      <c r="B201" s="263" t="str">
        <f t="shared" si="31"/>
        <v/>
      </c>
      <c r="C201" s="264" t="str">
        <f t="shared" si="31"/>
        <v/>
      </c>
      <c r="D201" s="663" t="str">
        <f t="shared" si="31"/>
        <v/>
      </c>
      <c r="E201" s="664"/>
      <c r="F201" s="664"/>
      <c r="G201" s="664"/>
      <c r="H201" s="665"/>
      <c r="I201" s="265" t="str">
        <f t="shared" si="35"/>
        <v/>
      </c>
      <c r="J201" s="684" t="str">
        <f t="shared" si="37"/>
        <v/>
      </c>
      <c r="K201" s="685"/>
      <c r="L201" s="686"/>
      <c r="M201" s="330"/>
      <c r="N201" s="224"/>
      <c r="O201" s="224">
        <v>180</v>
      </c>
      <c r="P201" s="224" t="e">
        <f>VLOOKUP($O201,ControlPoints!$A$6:$B$4228,2,FALSE) &amp; " - " &amp; VLOOKUP($O201,ControlPoints!$A$6:$D$4228,4,FALSE)</f>
        <v>#N/A</v>
      </c>
      <c r="Q201" s="224" t="e">
        <f>VLOOKUP($O201,ControlPoints!$A$6:$D$4228,3,FALSE)</f>
        <v>#N/A</v>
      </c>
      <c r="R201" s="224" t="e">
        <f>VLOOKUP($O201,ControlPoints!$Z$7:$AA$4228,2,FALSE)</f>
        <v>#N/A</v>
      </c>
      <c r="S201" s="190" t="e">
        <f>VLOOKUP($O201,ControlPoints!$Z$7:$AB$4228,3,FALSE)</f>
        <v>#N/A</v>
      </c>
      <c r="T201" s="190" t="e">
        <f>VLOOKUP($O201,ControlPoints!$Z$7:$AC4407,4,FALSE)</f>
        <v>#N/A</v>
      </c>
    </row>
    <row r="202" spans="2:20" ht="25.5" customHeight="1">
      <c r="B202" s="263" t="str">
        <f t="shared" si="31"/>
        <v/>
      </c>
      <c r="C202" s="264" t="str">
        <f t="shared" si="31"/>
        <v/>
      </c>
      <c r="D202" s="663" t="str">
        <f t="shared" si="31"/>
        <v/>
      </c>
      <c r="E202" s="664"/>
      <c r="F202" s="664"/>
      <c r="G202" s="664"/>
      <c r="H202" s="665"/>
      <c r="I202" s="265" t="str">
        <f t="shared" si="35"/>
        <v/>
      </c>
      <c r="J202" s="684" t="str">
        <f t="shared" si="37"/>
        <v/>
      </c>
      <c r="K202" s="685"/>
      <c r="L202" s="686"/>
      <c r="M202" s="330"/>
      <c r="N202" s="224"/>
      <c r="O202" s="224">
        <v>181</v>
      </c>
      <c r="P202" s="224" t="e">
        <f>VLOOKUP($O202,ControlPoints!$A$6:$B$4228,2,FALSE) &amp; " - " &amp; VLOOKUP($O202,ControlPoints!$A$6:$D$4228,4,FALSE)</f>
        <v>#N/A</v>
      </c>
      <c r="Q202" s="224" t="e">
        <f>VLOOKUP($O202,ControlPoints!$A$6:$D$4228,3,FALSE)</f>
        <v>#N/A</v>
      </c>
      <c r="R202" s="224" t="e">
        <f>VLOOKUP($O202,ControlPoints!$Z$7:$AA$4228,2,FALSE)</f>
        <v>#N/A</v>
      </c>
      <c r="S202" s="190" t="e">
        <f>VLOOKUP($O202,ControlPoints!$Z$7:$AB$4228,3,FALSE)</f>
        <v>#N/A</v>
      </c>
      <c r="T202" s="190" t="e">
        <f>VLOOKUP($O202,ControlPoints!$Z$7:$AC4408,4,FALSE)</f>
        <v>#N/A</v>
      </c>
    </row>
    <row r="203" spans="2:20" ht="25.5" customHeight="1">
      <c r="B203" s="263" t="str">
        <f t="shared" si="31"/>
        <v/>
      </c>
      <c r="C203" s="264" t="str">
        <f t="shared" si="31"/>
        <v/>
      </c>
      <c r="D203" s="663" t="str">
        <f t="shared" si="31"/>
        <v/>
      </c>
      <c r="E203" s="664"/>
      <c r="F203" s="664"/>
      <c r="G203" s="664"/>
      <c r="H203" s="665"/>
      <c r="I203" s="265" t="str">
        <f t="shared" si="35"/>
        <v/>
      </c>
      <c r="J203" s="684" t="str">
        <f t="shared" si="37"/>
        <v/>
      </c>
      <c r="K203" s="685"/>
      <c r="L203" s="686"/>
      <c r="M203" s="330"/>
      <c r="N203" s="224"/>
      <c r="O203" s="224">
        <v>182</v>
      </c>
      <c r="P203" s="224" t="e">
        <f>VLOOKUP($O203,ControlPoints!$A$6:$B$4228,2,FALSE) &amp; " - " &amp; VLOOKUP($O203,ControlPoints!$A$6:$D$4228,4,FALSE)</f>
        <v>#N/A</v>
      </c>
      <c r="Q203" s="224" t="e">
        <f>VLOOKUP($O203,ControlPoints!$A$6:$D$4228,3,FALSE)</f>
        <v>#N/A</v>
      </c>
      <c r="R203" s="224" t="e">
        <f>VLOOKUP($O203,ControlPoints!$Z$7:$AA$4228,2,FALSE)</f>
        <v>#N/A</v>
      </c>
      <c r="S203" s="190" t="e">
        <f>VLOOKUP($O203,ControlPoints!$Z$7:$AB$4228,3,FALSE)</f>
        <v>#N/A</v>
      </c>
      <c r="T203" s="190" t="e">
        <f>VLOOKUP($O203,ControlPoints!$Z$7:$AC4409,4,FALSE)</f>
        <v>#N/A</v>
      </c>
    </row>
    <row r="204" spans="2:20" ht="25.5" customHeight="1">
      <c r="B204" s="263" t="str">
        <f t="shared" si="31"/>
        <v/>
      </c>
      <c r="C204" s="264" t="str">
        <f t="shared" si="31"/>
        <v/>
      </c>
      <c r="D204" s="663" t="str">
        <f t="shared" si="31"/>
        <v/>
      </c>
      <c r="E204" s="664"/>
      <c r="F204" s="664"/>
      <c r="G204" s="664"/>
      <c r="H204" s="665"/>
      <c r="I204" s="265" t="str">
        <f t="shared" si="35"/>
        <v/>
      </c>
      <c r="J204" s="684" t="str">
        <f t="shared" si="37"/>
        <v/>
      </c>
      <c r="K204" s="685"/>
      <c r="L204" s="686"/>
      <c r="M204" s="330"/>
      <c r="N204" s="224"/>
      <c r="O204" s="224">
        <v>183</v>
      </c>
      <c r="P204" s="224" t="e">
        <f>VLOOKUP($O204,ControlPoints!$A$6:$B$4228,2,FALSE) &amp; " - " &amp; VLOOKUP($O204,ControlPoints!$A$6:$D$4228,4,FALSE)</f>
        <v>#N/A</v>
      </c>
      <c r="Q204" s="224" t="e">
        <f>VLOOKUP($O204,ControlPoints!$A$6:$D$4228,3,FALSE)</f>
        <v>#N/A</v>
      </c>
      <c r="R204" s="224" t="e">
        <f>VLOOKUP($O204,ControlPoints!$Z$7:$AA$4228,2,FALSE)</f>
        <v>#N/A</v>
      </c>
      <c r="S204" s="190" t="e">
        <f>VLOOKUP($O204,ControlPoints!$Z$7:$AB$4228,3,FALSE)</f>
        <v>#N/A</v>
      </c>
      <c r="T204" s="190" t="e">
        <f>VLOOKUP($O204,ControlPoints!$Z$7:$AC4410,4,FALSE)</f>
        <v>#N/A</v>
      </c>
    </row>
    <row r="205" spans="2:20" ht="25.5" customHeight="1">
      <c r="B205" s="263" t="str">
        <f t="shared" si="31"/>
        <v/>
      </c>
      <c r="C205" s="264" t="str">
        <f t="shared" si="31"/>
        <v/>
      </c>
      <c r="D205" s="663" t="str">
        <f t="shared" si="31"/>
        <v/>
      </c>
      <c r="E205" s="664"/>
      <c r="F205" s="664"/>
      <c r="G205" s="664"/>
      <c r="H205" s="665"/>
      <c r="I205" s="265" t="str">
        <f t="shared" si="35"/>
        <v/>
      </c>
      <c r="J205" s="684" t="str">
        <f t="shared" si="37"/>
        <v/>
      </c>
      <c r="K205" s="685"/>
      <c r="L205" s="686"/>
      <c r="M205" s="330"/>
      <c r="N205" s="224"/>
      <c r="O205" s="224">
        <v>184</v>
      </c>
      <c r="P205" s="224" t="e">
        <f>VLOOKUP($O205,ControlPoints!$A$6:$B$4228,2,FALSE) &amp; " - " &amp; VLOOKUP($O205,ControlPoints!$A$6:$D$4228,4,FALSE)</f>
        <v>#N/A</v>
      </c>
      <c r="Q205" s="224" t="e">
        <f>VLOOKUP($O205,ControlPoints!$A$6:$D$4228,3,FALSE)</f>
        <v>#N/A</v>
      </c>
      <c r="R205" s="224" t="e">
        <f>VLOOKUP($O205,ControlPoints!$Z$7:$AA$4228,2,FALSE)</f>
        <v>#N/A</v>
      </c>
      <c r="S205" s="190" t="e">
        <f>VLOOKUP($O205,ControlPoints!$Z$7:$AB$4228,3,FALSE)</f>
        <v>#N/A</v>
      </c>
      <c r="T205" s="190" t="e">
        <f>VLOOKUP($O205,ControlPoints!$Z$7:$AC4411,4,FALSE)</f>
        <v>#N/A</v>
      </c>
    </row>
    <row r="206" spans="2:20" ht="25.5" customHeight="1">
      <c r="B206" s="263" t="str">
        <f t="shared" si="31"/>
        <v/>
      </c>
      <c r="C206" s="264" t="str">
        <f t="shared" si="31"/>
        <v/>
      </c>
      <c r="D206" s="663" t="str">
        <f t="shared" si="31"/>
        <v/>
      </c>
      <c r="E206" s="664"/>
      <c r="F206" s="664"/>
      <c r="G206" s="664"/>
      <c r="H206" s="665"/>
      <c r="I206" s="265" t="str">
        <f t="shared" si="35"/>
        <v/>
      </c>
      <c r="J206" s="684" t="str">
        <f t="shared" si="37"/>
        <v/>
      </c>
      <c r="K206" s="685"/>
      <c r="L206" s="686"/>
      <c r="M206" s="330"/>
      <c r="N206" s="224"/>
      <c r="O206" s="224">
        <v>185</v>
      </c>
      <c r="P206" s="224" t="e">
        <f>VLOOKUP($O206,ControlPoints!$A$6:$B$4228,2,FALSE) &amp; " - " &amp; VLOOKUP($O206,ControlPoints!$A$6:$D$4228,4,FALSE)</f>
        <v>#N/A</v>
      </c>
      <c r="Q206" s="224" t="e">
        <f>VLOOKUP($O206,ControlPoints!$A$6:$D$4228,3,FALSE)</f>
        <v>#N/A</v>
      </c>
      <c r="R206" s="224" t="e">
        <f>VLOOKUP($O206,ControlPoints!$Z$7:$AA$4228,2,FALSE)</f>
        <v>#N/A</v>
      </c>
      <c r="S206" s="190" t="e">
        <f>VLOOKUP($O206,ControlPoints!$Z$7:$AB$4228,3,FALSE)</f>
        <v>#N/A</v>
      </c>
      <c r="T206" s="190" t="e">
        <f>VLOOKUP($O206,ControlPoints!$Z$7:$AC4412,4,FALSE)</f>
        <v>#N/A</v>
      </c>
    </row>
    <row r="207" spans="2:20" ht="25.5" customHeight="1">
      <c r="B207" s="263" t="str">
        <f t="shared" si="31"/>
        <v/>
      </c>
      <c r="C207" s="264" t="str">
        <f t="shared" si="31"/>
        <v/>
      </c>
      <c r="D207" s="663" t="str">
        <f t="shared" si="31"/>
        <v/>
      </c>
      <c r="E207" s="664"/>
      <c r="F207" s="664"/>
      <c r="G207" s="664"/>
      <c r="H207" s="665"/>
      <c r="I207" s="265" t="str">
        <f t="shared" si="35"/>
        <v/>
      </c>
      <c r="J207" s="684" t="str">
        <f t="shared" si="37"/>
        <v/>
      </c>
      <c r="K207" s="685"/>
      <c r="L207" s="686"/>
      <c r="M207" s="330"/>
      <c r="N207" s="224"/>
      <c r="O207" s="224">
        <v>186</v>
      </c>
      <c r="P207" s="224" t="e">
        <f>VLOOKUP($O207,ControlPoints!$A$6:$B$4228,2,FALSE) &amp; " - " &amp; VLOOKUP($O207,ControlPoints!$A$6:$D$4228,4,FALSE)</f>
        <v>#N/A</v>
      </c>
      <c r="Q207" s="224" t="e">
        <f>VLOOKUP($O207,ControlPoints!$A$6:$D$4228,3,FALSE)</f>
        <v>#N/A</v>
      </c>
      <c r="R207" s="224" t="e">
        <f>VLOOKUP($O207,ControlPoints!$Z$7:$AA$4228,2,FALSE)</f>
        <v>#N/A</v>
      </c>
      <c r="S207" s="190" t="e">
        <f>VLOOKUP($O207,ControlPoints!$Z$7:$AB$4228,3,FALSE)</f>
        <v>#N/A</v>
      </c>
      <c r="T207" s="190" t="e">
        <f>VLOOKUP($O207,ControlPoints!$Z$7:$AC4413,4,FALSE)</f>
        <v>#N/A</v>
      </c>
    </row>
    <row r="208" spans="2:20" ht="25.5" customHeight="1">
      <c r="B208" s="263" t="str">
        <f t="shared" si="31"/>
        <v/>
      </c>
      <c r="C208" s="264" t="str">
        <f t="shared" si="31"/>
        <v/>
      </c>
      <c r="D208" s="663" t="str">
        <f t="shared" si="31"/>
        <v/>
      </c>
      <c r="E208" s="664"/>
      <c r="F208" s="664"/>
      <c r="G208" s="664"/>
      <c r="H208" s="665"/>
      <c r="I208" s="265" t="str">
        <f t="shared" si="35"/>
        <v/>
      </c>
      <c r="J208" s="684" t="str">
        <f t="shared" si="37"/>
        <v/>
      </c>
      <c r="K208" s="685"/>
      <c r="L208" s="686"/>
      <c r="M208" s="330"/>
      <c r="N208" s="224"/>
      <c r="O208" s="224">
        <v>187</v>
      </c>
      <c r="P208" s="224" t="e">
        <f>VLOOKUP($O208,ControlPoints!$A$6:$B$4228,2,FALSE) &amp; " - " &amp; VLOOKUP($O208,ControlPoints!$A$6:$D$4228,4,FALSE)</f>
        <v>#N/A</v>
      </c>
      <c r="Q208" s="224" t="e">
        <f>VLOOKUP($O208,ControlPoints!$A$6:$D$4228,3,FALSE)</f>
        <v>#N/A</v>
      </c>
      <c r="R208" s="224" t="e">
        <f>VLOOKUP($O208,ControlPoints!$Z$7:$AA$4228,2,FALSE)</f>
        <v>#N/A</v>
      </c>
      <c r="S208" s="190" t="e">
        <f>VLOOKUP($O208,ControlPoints!$Z$7:$AB$4228,3,FALSE)</f>
        <v>#N/A</v>
      </c>
      <c r="T208" s="190" t="e">
        <f>VLOOKUP($O208,ControlPoints!$Z$7:$AC4414,4,FALSE)</f>
        <v>#N/A</v>
      </c>
    </row>
    <row r="209" spans="2:20" ht="25.5" customHeight="1">
      <c r="B209" s="263" t="str">
        <f t="shared" si="31"/>
        <v/>
      </c>
      <c r="C209" s="264" t="str">
        <f t="shared" si="31"/>
        <v/>
      </c>
      <c r="D209" s="663" t="str">
        <f t="shared" si="31"/>
        <v/>
      </c>
      <c r="E209" s="664"/>
      <c r="F209" s="664"/>
      <c r="G209" s="664"/>
      <c r="H209" s="665"/>
      <c r="I209" s="265" t="str">
        <f t="shared" si="35"/>
        <v/>
      </c>
      <c r="J209" s="684" t="str">
        <f t="shared" si="37"/>
        <v/>
      </c>
      <c r="K209" s="685"/>
      <c r="L209" s="686"/>
      <c r="M209" s="330"/>
      <c r="N209" s="224"/>
      <c r="O209" s="224">
        <v>188</v>
      </c>
      <c r="P209" s="224" t="e">
        <f>VLOOKUP($O209,ControlPoints!$A$6:$B$4228,2,FALSE) &amp; " - " &amp; VLOOKUP($O209,ControlPoints!$A$6:$D$4228,4,FALSE)</f>
        <v>#N/A</v>
      </c>
      <c r="Q209" s="224" t="e">
        <f>VLOOKUP($O209,ControlPoints!$A$6:$D$4228,3,FALSE)</f>
        <v>#N/A</v>
      </c>
      <c r="R209" s="224" t="e">
        <f>VLOOKUP($O209,ControlPoints!$Z$7:$AA$4228,2,FALSE)</f>
        <v>#N/A</v>
      </c>
      <c r="S209" s="190" t="e">
        <f>VLOOKUP($O209,ControlPoints!$Z$7:$AB$4228,3,FALSE)</f>
        <v>#N/A</v>
      </c>
      <c r="T209" s="190" t="e">
        <f>VLOOKUP($O209,ControlPoints!$Z$7:$AC4415,4,FALSE)</f>
        <v>#N/A</v>
      </c>
    </row>
    <row r="210" spans="2:20" ht="25.5" customHeight="1">
      <c r="B210" s="263" t="str">
        <f t="shared" si="31"/>
        <v/>
      </c>
      <c r="C210" s="264" t="str">
        <f t="shared" si="31"/>
        <v/>
      </c>
      <c r="D210" s="663" t="str">
        <f t="shared" si="31"/>
        <v/>
      </c>
      <c r="E210" s="664"/>
      <c r="F210" s="664"/>
      <c r="G210" s="664"/>
      <c r="H210" s="665"/>
      <c r="I210" s="265" t="str">
        <f t="shared" si="35"/>
        <v/>
      </c>
      <c r="J210" s="684" t="str">
        <f t="shared" si="37"/>
        <v/>
      </c>
      <c r="K210" s="685"/>
      <c r="L210" s="686"/>
      <c r="M210" s="330"/>
      <c r="N210" s="224"/>
      <c r="O210" s="224">
        <v>189</v>
      </c>
      <c r="P210" s="224" t="e">
        <f>VLOOKUP($O210,ControlPoints!$A$6:$B$4228,2,FALSE) &amp; " - " &amp; VLOOKUP($O210,ControlPoints!$A$6:$D$4228,4,FALSE)</f>
        <v>#N/A</v>
      </c>
      <c r="Q210" s="224" t="e">
        <f>VLOOKUP($O210,ControlPoints!$A$6:$D$4228,3,FALSE)</f>
        <v>#N/A</v>
      </c>
      <c r="R210" s="224" t="e">
        <f>VLOOKUP($O210,ControlPoints!$Z$7:$AA$4228,2,FALSE)</f>
        <v>#N/A</v>
      </c>
      <c r="S210" s="190" t="e">
        <f>VLOOKUP($O210,ControlPoints!$Z$7:$AB$4228,3,FALSE)</f>
        <v>#N/A</v>
      </c>
      <c r="T210" s="190" t="e">
        <f>VLOOKUP($O210,ControlPoints!$Z$7:$AC4416,4,FALSE)</f>
        <v>#N/A</v>
      </c>
    </row>
    <row r="211" spans="2:20" ht="25.5" customHeight="1">
      <c r="B211" s="263" t="str">
        <f t="shared" si="31"/>
        <v/>
      </c>
      <c r="C211" s="264" t="str">
        <f t="shared" si="31"/>
        <v/>
      </c>
      <c r="D211" s="663" t="str">
        <f t="shared" si="31"/>
        <v/>
      </c>
      <c r="E211" s="664"/>
      <c r="F211" s="664"/>
      <c r="G211" s="664"/>
      <c r="H211" s="665"/>
      <c r="I211" s="265" t="str">
        <f t="shared" si="35"/>
        <v/>
      </c>
      <c r="J211" s="684" t="str">
        <f t="shared" si="37"/>
        <v/>
      </c>
      <c r="K211" s="685"/>
      <c r="L211" s="686"/>
      <c r="M211" s="330"/>
      <c r="N211" s="224"/>
      <c r="O211" s="224">
        <v>190</v>
      </c>
      <c r="P211" s="224" t="e">
        <f>VLOOKUP($O211,ControlPoints!$A$6:$B$4228,2,FALSE) &amp; " - " &amp; VLOOKUP($O211,ControlPoints!$A$6:$D$4228,4,FALSE)</f>
        <v>#N/A</v>
      </c>
      <c r="Q211" s="224" t="e">
        <f>VLOOKUP($O211,ControlPoints!$A$6:$D$4228,3,FALSE)</f>
        <v>#N/A</v>
      </c>
      <c r="R211" s="224" t="e">
        <f>VLOOKUP($O211,ControlPoints!$Z$7:$AA$4228,2,FALSE)</f>
        <v>#N/A</v>
      </c>
      <c r="S211" s="190" t="e">
        <f>VLOOKUP($O211,ControlPoints!$Z$7:$AB$4228,3,FALSE)</f>
        <v>#N/A</v>
      </c>
      <c r="T211" s="190" t="e">
        <f>VLOOKUP($O211,ControlPoints!$Z$7:$AC4417,4,FALSE)</f>
        <v>#N/A</v>
      </c>
    </row>
    <row r="212" spans="2:20" ht="25.5" customHeight="1">
      <c r="B212" s="263" t="str">
        <f t="shared" si="31"/>
        <v/>
      </c>
      <c r="C212" s="264" t="str">
        <f t="shared" si="31"/>
        <v/>
      </c>
      <c r="D212" s="663" t="str">
        <f t="shared" si="31"/>
        <v/>
      </c>
      <c r="E212" s="664"/>
      <c r="F212" s="664"/>
      <c r="G212" s="664"/>
      <c r="H212" s="665"/>
      <c r="I212" s="265" t="str">
        <f t="shared" si="35"/>
        <v/>
      </c>
      <c r="J212" s="684" t="str">
        <f t="shared" ref="J212:J224" si="38">IF(ISNA(T212),"",T212)</f>
        <v/>
      </c>
      <c r="K212" s="685"/>
      <c r="L212" s="686"/>
      <c r="M212" s="330"/>
      <c r="N212" s="224"/>
      <c r="O212" s="224">
        <v>191</v>
      </c>
      <c r="P212" s="224" t="e">
        <f>VLOOKUP($O212,ControlPoints!$A$6:$B$4228,2,FALSE) &amp; " - " &amp; VLOOKUP($O212,ControlPoints!$A$6:$D$4228,4,FALSE)</f>
        <v>#N/A</v>
      </c>
      <c r="Q212" s="224" t="e">
        <f>VLOOKUP($O212,ControlPoints!$A$6:$D$4228,3,FALSE)</f>
        <v>#N/A</v>
      </c>
      <c r="R212" s="224" t="e">
        <f>VLOOKUP($O212,ControlPoints!$Z$7:$AA$4228,2,FALSE)</f>
        <v>#N/A</v>
      </c>
      <c r="S212" s="190" t="e">
        <f>VLOOKUP($O212,ControlPoints!$Z$7:$AB$4228,3,FALSE)</f>
        <v>#N/A</v>
      </c>
      <c r="T212" s="190" t="e">
        <f>VLOOKUP($O212,ControlPoints!$Z$7:$AC4418,4,FALSE)</f>
        <v>#N/A</v>
      </c>
    </row>
    <row r="213" spans="2:20" ht="25.5" customHeight="1">
      <c r="B213" s="263" t="str">
        <f t="shared" si="31"/>
        <v/>
      </c>
      <c r="C213" s="264" t="str">
        <f t="shared" si="31"/>
        <v/>
      </c>
      <c r="D213" s="663" t="str">
        <f t="shared" si="31"/>
        <v/>
      </c>
      <c r="E213" s="664"/>
      <c r="F213" s="664"/>
      <c r="G213" s="664"/>
      <c r="H213" s="665"/>
      <c r="I213" s="265" t="str">
        <f t="shared" si="35"/>
        <v/>
      </c>
      <c r="J213" s="684" t="str">
        <f t="shared" si="38"/>
        <v/>
      </c>
      <c r="K213" s="685"/>
      <c r="L213" s="686"/>
      <c r="M213" s="330"/>
      <c r="N213" s="224"/>
      <c r="O213" s="224">
        <v>192</v>
      </c>
      <c r="P213" s="224" t="e">
        <f>VLOOKUP($O213,ControlPoints!$A$6:$B$4228,2,FALSE) &amp; " - " &amp; VLOOKUP($O213,ControlPoints!$A$6:$D$4228,4,FALSE)</f>
        <v>#N/A</v>
      </c>
      <c r="Q213" s="224" t="e">
        <f>VLOOKUP($O213,ControlPoints!$A$6:$D$4228,3,FALSE)</f>
        <v>#N/A</v>
      </c>
      <c r="R213" s="224" t="e">
        <f>VLOOKUP($O213,ControlPoints!$Z$7:$AA$4228,2,FALSE)</f>
        <v>#N/A</v>
      </c>
      <c r="S213" s="190" t="e">
        <f>VLOOKUP($O213,ControlPoints!$Z$7:$AB$4228,3,FALSE)</f>
        <v>#N/A</v>
      </c>
      <c r="T213" s="190" t="e">
        <f>VLOOKUP($O213,ControlPoints!$Z$7:$AC4419,4,FALSE)</f>
        <v>#N/A</v>
      </c>
    </row>
    <row r="214" spans="2:20" ht="25.5" customHeight="1">
      <c r="B214" s="263" t="str">
        <f t="shared" ref="B214:D270" si="39">IF(ISNA(P214),"",P214)</f>
        <v/>
      </c>
      <c r="C214" s="264" t="str">
        <f t="shared" si="39"/>
        <v/>
      </c>
      <c r="D214" s="663" t="str">
        <f t="shared" si="39"/>
        <v/>
      </c>
      <c r="E214" s="664"/>
      <c r="F214" s="664"/>
      <c r="G214" s="664"/>
      <c r="H214" s="665"/>
      <c r="I214" s="265" t="str">
        <f t="shared" si="35"/>
        <v/>
      </c>
      <c r="J214" s="684" t="str">
        <f t="shared" si="38"/>
        <v/>
      </c>
      <c r="K214" s="685"/>
      <c r="L214" s="686"/>
      <c r="M214" s="330"/>
      <c r="N214" s="224"/>
      <c r="O214" s="224">
        <v>193</v>
      </c>
      <c r="P214" s="224" t="e">
        <f>VLOOKUP($O214,ControlPoints!$A$6:$B$4228,2,FALSE) &amp; " - " &amp; VLOOKUP($O214,ControlPoints!$A$6:$D$4228,4,FALSE)</f>
        <v>#N/A</v>
      </c>
      <c r="Q214" s="224" t="e">
        <f>VLOOKUP($O214,ControlPoints!$A$6:$D$4228,3,FALSE)</f>
        <v>#N/A</v>
      </c>
      <c r="R214" s="224" t="e">
        <f>VLOOKUP($O214,ControlPoints!$Z$7:$AA$4228,2,FALSE)</f>
        <v>#N/A</v>
      </c>
      <c r="S214" s="190" t="e">
        <f>VLOOKUP($O214,ControlPoints!$Z$7:$AB$4228,3,FALSE)</f>
        <v>#N/A</v>
      </c>
      <c r="T214" s="190" t="e">
        <f>VLOOKUP($O214,ControlPoints!$Z$7:$AC4420,4,FALSE)</f>
        <v>#N/A</v>
      </c>
    </row>
    <row r="215" spans="2:20" ht="25.5" customHeight="1">
      <c r="B215" s="263" t="str">
        <f t="shared" si="39"/>
        <v/>
      </c>
      <c r="C215" s="264" t="str">
        <f t="shared" si="39"/>
        <v/>
      </c>
      <c r="D215" s="663" t="str">
        <f t="shared" si="39"/>
        <v/>
      </c>
      <c r="E215" s="664"/>
      <c r="F215" s="664"/>
      <c r="G215" s="664"/>
      <c r="H215" s="665"/>
      <c r="I215" s="265" t="str">
        <f t="shared" si="35"/>
        <v/>
      </c>
      <c r="J215" s="684" t="str">
        <f t="shared" si="38"/>
        <v/>
      </c>
      <c r="K215" s="685"/>
      <c r="L215" s="686"/>
      <c r="M215" s="330"/>
      <c r="N215" s="224"/>
      <c r="O215" s="224">
        <v>194</v>
      </c>
      <c r="P215" s="224" t="e">
        <f>VLOOKUP($O215,ControlPoints!$A$6:$B$4228,2,FALSE) &amp; " - " &amp; VLOOKUP($O215,ControlPoints!$A$6:$D$4228,4,FALSE)</f>
        <v>#N/A</v>
      </c>
      <c r="Q215" s="224" t="e">
        <f>VLOOKUP($O215,ControlPoints!$A$6:$D$4228,3,FALSE)</f>
        <v>#N/A</v>
      </c>
      <c r="R215" s="224" t="e">
        <f>VLOOKUP($O215,ControlPoints!$Z$7:$AA$4228,2,FALSE)</f>
        <v>#N/A</v>
      </c>
      <c r="S215" s="190" t="e">
        <f>VLOOKUP($O215,ControlPoints!$Z$7:$AB$4228,3,FALSE)</f>
        <v>#N/A</v>
      </c>
      <c r="T215" s="190" t="e">
        <f>VLOOKUP($O215,ControlPoints!$Z$7:$AC4421,4,FALSE)</f>
        <v>#N/A</v>
      </c>
    </row>
    <row r="216" spans="2:20" ht="25.5" customHeight="1">
      <c r="B216" s="263" t="str">
        <f t="shared" si="39"/>
        <v/>
      </c>
      <c r="C216" s="264" t="str">
        <f t="shared" si="39"/>
        <v/>
      </c>
      <c r="D216" s="663" t="str">
        <f t="shared" si="39"/>
        <v/>
      </c>
      <c r="E216" s="664"/>
      <c r="F216" s="664"/>
      <c r="G216" s="664"/>
      <c r="H216" s="665"/>
      <c r="I216" s="265" t="str">
        <f t="shared" si="35"/>
        <v/>
      </c>
      <c r="J216" s="684" t="str">
        <f t="shared" si="38"/>
        <v/>
      </c>
      <c r="K216" s="685"/>
      <c r="L216" s="686"/>
      <c r="M216" s="330"/>
      <c r="N216" s="224"/>
      <c r="O216" s="224">
        <v>195</v>
      </c>
      <c r="P216" s="224" t="e">
        <f>VLOOKUP($O216,ControlPoints!$A$6:$B$4228,2,FALSE) &amp; " - " &amp; VLOOKUP($O216,ControlPoints!$A$6:$D$4228,4,FALSE)</f>
        <v>#N/A</v>
      </c>
      <c r="Q216" s="224" t="e">
        <f>VLOOKUP($O216,ControlPoints!$A$6:$D$4228,3,FALSE)</f>
        <v>#N/A</v>
      </c>
      <c r="R216" s="224" t="e">
        <f>VLOOKUP($O216,ControlPoints!$Z$7:$AA$4228,2,FALSE)</f>
        <v>#N/A</v>
      </c>
      <c r="S216" s="190" t="e">
        <f>VLOOKUP($O216,ControlPoints!$Z$7:$AB$4228,3,FALSE)</f>
        <v>#N/A</v>
      </c>
      <c r="T216" s="190" t="e">
        <f>VLOOKUP($O216,ControlPoints!$Z$7:$AC4422,4,FALSE)</f>
        <v>#N/A</v>
      </c>
    </row>
    <row r="217" spans="2:20" ht="25.5" customHeight="1">
      <c r="B217" s="263" t="str">
        <f t="shared" si="39"/>
        <v/>
      </c>
      <c r="C217" s="264" t="str">
        <f t="shared" si="39"/>
        <v/>
      </c>
      <c r="D217" s="663" t="str">
        <f t="shared" si="39"/>
        <v/>
      </c>
      <c r="E217" s="664"/>
      <c r="F217" s="664"/>
      <c r="G217" s="664"/>
      <c r="H217" s="665"/>
      <c r="I217" s="265" t="str">
        <f t="shared" si="35"/>
        <v/>
      </c>
      <c r="J217" s="684" t="str">
        <f t="shared" si="38"/>
        <v/>
      </c>
      <c r="K217" s="685"/>
      <c r="L217" s="686"/>
      <c r="M217" s="330"/>
      <c r="N217" s="224"/>
      <c r="O217" s="224">
        <v>196</v>
      </c>
      <c r="P217" s="224" t="e">
        <f>VLOOKUP($O217,ControlPoints!$A$6:$B$4228,2,FALSE) &amp; " - " &amp; VLOOKUP($O217,ControlPoints!$A$6:$D$4228,4,FALSE)</f>
        <v>#N/A</v>
      </c>
      <c r="Q217" s="224" t="e">
        <f>VLOOKUP($O217,ControlPoints!$A$6:$D$4228,3,FALSE)</f>
        <v>#N/A</v>
      </c>
      <c r="R217" s="224" t="e">
        <f>VLOOKUP($O217,ControlPoints!$Z$7:$AA$4228,2,FALSE)</f>
        <v>#N/A</v>
      </c>
      <c r="S217" s="190" t="e">
        <f>VLOOKUP($O217,ControlPoints!$Z$7:$AB$4228,3,FALSE)</f>
        <v>#N/A</v>
      </c>
      <c r="T217" s="190" t="e">
        <f>VLOOKUP($O217,ControlPoints!$Z$7:$AC4423,4,FALSE)</f>
        <v>#N/A</v>
      </c>
    </row>
    <row r="218" spans="2:20" ht="25.5" customHeight="1">
      <c r="B218" s="263" t="str">
        <f t="shared" si="39"/>
        <v/>
      </c>
      <c r="C218" s="264" t="str">
        <f t="shared" si="39"/>
        <v/>
      </c>
      <c r="D218" s="663" t="str">
        <f t="shared" si="39"/>
        <v/>
      </c>
      <c r="E218" s="664"/>
      <c r="F218" s="664"/>
      <c r="G218" s="664"/>
      <c r="H218" s="665"/>
      <c r="I218" s="265" t="str">
        <f t="shared" si="35"/>
        <v/>
      </c>
      <c r="J218" s="684" t="str">
        <f t="shared" si="38"/>
        <v/>
      </c>
      <c r="K218" s="685"/>
      <c r="L218" s="686"/>
      <c r="M218" s="330"/>
      <c r="N218" s="224"/>
      <c r="O218" s="224">
        <v>197</v>
      </c>
      <c r="P218" s="224" t="e">
        <f>VLOOKUP($O218,ControlPoints!$A$6:$B$4228,2,FALSE) &amp; " - " &amp; VLOOKUP($O218,ControlPoints!$A$6:$D$4228,4,FALSE)</f>
        <v>#N/A</v>
      </c>
      <c r="Q218" s="224" t="e">
        <f>VLOOKUP($O218,ControlPoints!$A$6:$D$4228,3,FALSE)</f>
        <v>#N/A</v>
      </c>
      <c r="R218" s="224" t="e">
        <f>VLOOKUP($O218,ControlPoints!$Z$7:$AA$4228,2,FALSE)</f>
        <v>#N/A</v>
      </c>
      <c r="S218" s="190" t="e">
        <f>VLOOKUP($O218,ControlPoints!$Z$7:$AB$4228,3,FALSE)</f>
        <v>#N/A</v>
      </c>
      <c r="T218" s="190" t="e">
        <f>VLOOKUP($O218,ControlPoints!$Z$7:$AC4424,4,FALSE)</f>
        <v>#N/A</v>
      </c>
    </row>
    <row r="219" spans="2:20" ht="25.5" customHeight="1">
      <c r="B219" s="263" t="str">
        <f t="shared" si="39"/>
        <v/>
      </c>
      <c r="C219" s="264" t="str">
        <f t="shared" si="39"/>
        <v/>
      </c>
      <c r="D219" s="663" t="str">
        <f t="shared" si="39"/>
        <v/>
      </c>
      <c r="E219" s="664"/>
      <c r="F219" s="664"/>
      <c r="G219" s="664"/>
      <c r="H219" s="665"/>
      <c r="I219" s="265" t="str">
        <f t="shared" si="35"/>
        <v/>
      </c>
      <c r="J219" s="684" t="str">
        <f t="shared" si="38"/>
        <v/>
      </c>
      <c r="K219" s="685"/>
      <c r="L219" s="686"/>
      <c r="M219" s="330"/>
      <c r="N219" s="224"/>
      <c r="O219" s="224">
        <v>198</v>
      </c>
      <c r="P219" s="224" t="e">
        <f>VLOOKUP($O219,ControlPoints!$A$6:$B$4228,2,FALSE) &amp; " - " &amp; VLOOKUP($O219,ControlPoints!$A$6:$D$4228,4,FALSE)</f>
        <v>#N/A</v>
      </c>
      <c r="Q219" s="224" t="e">
        <f>VLOOKUP($O219,ControlPoints!$A$6:$D$4228,3,FALSE)</f>
        <v>#N/A</v>
      </c>
      <c r="R219" s="224" t="e">
        <f>VLOOKUP($O219,ControlPoints!$Z$7:$AA$4228,2,FALSE)</f>
        <v>#N/A</v>
      </c>
      <c r="S219" s="190" t="e">
        <f>VLOOKUP($O219,ControlPoints!$Z$7:$AB$4228,3,FALSE)</f>
        <v>#N/A</v>
      </c>
      <c r="T219" s="190" t="e">
        <f>VLOOKUP($O219,ControlPoints!$Z$7:$AC4425,4,FALSE)</f>
        <v>#N/A</v>
      </c>
    </row>
    <row r="220" spans="2:20" ht="25.5" customHeight="1">
      <c r="B220" s="263" t="str">
        <f t="shared" si="39"/>
        <v/>
      </c>
      <c r="C220" s="264" t="str">
        <f t="shared" si="39"/>
        <v/>
      </c>
      <c r="D220" s="663" t="str">
        <f t="shared" si="39"/>
        <v/>
      </c>
      <c r="E220" s="664"/>
      <c r="F220" s="664"/>
      <c r="G220" s="664"/>
      <c r="H220" s="665"/>
      <c r="I220" s="265" t="str">
        <f t="shared" si="35"/>
        <v/>
      </c>
      <c r="J220" s="684" t="str">
        <f t="shared" si="38"/>
        <v/>
      </c>
      <c r="K220" s="685"/>
      <c r="L220" s="686"/>
      <c r="M220" s="330"/>
      <c r="N220" s="224"/>
      <c r="O220" s="224">
        <v>199</v>
      </c>
      <c r="P220" s="224" t="e">
        <f>VLOOKUP($O220,ControlPoints!$A$6:$B$4228,2,FALSE) &amp; " - " &amp; VLOOKUP($O220,ControlPoints!$A$6:$D$4228,4,FALSE)</f>
        <v>#N/A</v>
      </c>
      <c r="Q220" s="224" t="e">
        <f>VLOOKUP($O220,ControlPoints!$A$6:$D$4228,3,FALSE)</f>
        <v>#N/A</v>
      </c>
      <c r="R220" s="224" t="e">
        <f>VLOOKUP($O220,ControlPoints!$Z$7:$AA$4228,2,FALSE)</f>
        <v>#N/A</v>
      </c>
      <c r="S220" s="190" t="e">
        <f>VLOOKUP($O220,ControlPoints!$Z$7:$AB$4228,3,FALSE)</f>
        <v>#N/A</v>
      </c>
      <c r="T220" s="190" t="e">
        <f>VLOOKUP($O220,ControlPoints!$Z$7:$AC4426,4,FALSE)</f>
        <v>#N/A</v>
      </c>
    </row>
    <row r="221" spans="2:20" ht="25.5" customHeight="1">
      <c r="B221" s="263" t="str">
        <f t="shared" si="39"/>
        <v/>
      </c>
      <c r="C221" s="264" t="str">
        <f t="shared" si="39"/>
        <v/>
      </c>
      <c r="D221" s="663" t="str">
        <f t="shared" si="39"/>
        <v/>
      </c>
      <c r="E221" s="664"/>
      <c r="F221" s="664"/>
      <c r="G221" s="664"/>
      <c r="H221" s="665"/>
      <c r="I221" s="265" t="str">
        <f t="shared" si="35"/>
        <v/>
      </c>
      <c r="J221" s="684" t="str">
        <f t="shared" si="38"/>
        <v/>
      </c>
      <c r="K221" s="685"/>
      <c r="L221" s="686"/>
      <c r="M221" s="330"/>
      <c r="N221" s="224"/>
      <c r="O221" s="224">
        <v>200</v>
      </c>
      <c r="P221" s="224" t="e">
        <f>VLOOKUP($O221,ControlPoints!$A$6:$B$4228,2,FALSE) &amp; " - " &amp; VLOOKUP($O221,ControlPoints!$A$6:$D$4228,4,FALSE)</f>
        <v>#N/A</v>
      </c>
      <c r="Q221" s="224" t="e">
        <f>VLOOKUP($O221,ControlPoints!$A$6:$D$4228,3,FALSE)</f>
        <v>#N/A</v>
      </c>
      <c r="R221" s="224" t="e">
        <f>VLOOKUP($O221,ControlPoints!$Z$7:$AA$4228,2,FALSE)</f>
        <v>#N/A</v>
      </c>
      <c r="S221" s="190" t="e">
        <f>VLOOKUP($O221,ControlPoints!$Z$7:$AB$4228,3,FALSE)</f>
        <v>#N/A</v>
      </c>
      <c r="T221" s="190" t="e">
        <f>VLOOKUP($O221,ControlPoints!$Z$7:$AC4427,4,FALSE)</f>
        <v>#N/A</v>
      </c>
    </row>
    <row r="222" spans="2:20" ht="25.5" customHeight="1">
      <c r="B222" s="263" t="str">
        <f t="shared" si="39"/>
        <v/>
      </c>
      <c r="C222" s="264" t="str">
        <f t="shared" si="39"/>
        <v/>
      </c>
      <c r="D222" s="663" t="str">
        <f t="shared" si="39"/>
        <v/>
      </c>
      <c r="E222" s="664"/>
      <c r="F222" s="664"/>
      <c r="G222" s="664"/>
      <c r="H222" s="665"/>
      <c r="I222" s="265" t="str">
        <f t="shared" si="35"/>
        <v/>
      </c>
      <c r="J222" s="684" t="str">
        <f t="shared" si="38"/>
        <v/>
      </c>
      <c r="K222" s="685"/>
      <c r="L222" s="686"/>
      <c r="M222" s="330"/>
      <c r="N222" s="224"/>
      <c r="O222" s="224">
        <v>201</v>
      </c>
      <c r="P222" s="224" t="e">
        <f>VLOOKUP($O222,ControlPoints!$A$6:$B$4228,2,FALSE) &amp; " - " &amp; VLOOKUP($O222,ControlPoints!$A$6:$D$4228,4,FALSE)</f>
        <v>#N/A</v>
      </c>
      <c r="Q222" s="224" t="e">
        <f>VLOOKUP($O222,ControlPoints!$A$6:$D$4228,3,FALSE)</f>
        <v>#N/A</v>
      </c>
      <c r="R222" s="224" t="e">
        <f>VLOOKUP($O222,ControlPoints!$Z$7:$AA$4228,2,FALSE)</f>
        <v>#N/A</v>
      </c>
      <c r="S222" s="190" t="e">
        <f>VLOOKUP($O222,ControlPoints!$Z$7:$AB$4228,3,FALSE)</f>
        <v>#N/A</v>
      </c>
      <c r="T222" s="190" t="e">
        <f>VLOOKUP($O222,ControlPoints!$Z$7:$AC4428,4,FALSE)</f>
        <v>#N/A</v>
      </c>
    </row>
    <row r="223" spans="2:20" ht="25.5" customHeight="1">
      <c r="B223" s="263" t="str">
        <f t="shared" si="39"/>
        <v/>
      </c>
      <c r="C223" s="264" t="str">
        <f t="shared" si="39"/>
        <v/>
      </c>
      <c r="D223" s="663" t="str">
        <f t="shared" si="39"/>
        <v/>
      </c>
      <c r="E223" s="664"/>
      <c r="F223" s="664"/>
      <c r="G223" s="664"/>
      <c r="H223" s="665"/>
      <c r="I223" s="265" t="str">
        <f t="shared" si="35"/>
        <v/>
      </c>
      <c r="J223" s="684" t="str">
        <f t="shared" si="38"/>
        <v/>
      </c>
      <c r="K223" s="685"/>
      <c r="L223" s="686"/>
      <c r="M223" s="330"/>
      <c r="N223" s="224"/>
      <c r="O223" s="224">
        <v>202</v>
      </c>
      <c r="P223" s="224" t="e">
        <f>VLOOKUP($O223,ControlPoints!$A$6:$B$4228,2,FALSE) &amp; " - " &amp; VLOOKUP($O223,ControlPoints!$A$6:$D$4228,4,FALSE)</f>
        <v>#N/A</v>
      </c>
      <c r="Q223" s="224" t="e">
        <f>VLOOKUP($O223,ControlPoints!$A$6:$D$4228,3,FALSE)</f>
        <v>#N/A</v>
      </c>
      <c r="R223" s="224" t="e">
        <f>VLOOKUP($O223,ControlPoints!$Z$7:$AA$4228,2,FALSE)</f>
        <v>#N/A</v>
      </c>
      <c r="S223" s="190" t="e">
        <f>VLOOKUP($O223,ControlPoints!$Z$7:$AB$4228,3,FALSE)</f>
        <v>#N/A</v>
      </c>
      <c r="T223" s="190" t="e">
        <f>VLOOKUP($O223,ControlPoints!$Z$7:$AC4429,4,FALSE)</f>
        <v>#N/A</v>
      </c>
    </row>
    <row r="224" spans="2:20" ht="25.5" customHeight="1">
      <c r="B224" s="263" t="str">
        <f t="shared" si="39"/>
        <v/>
      </c>
      <c r="C224" s="264" t="str">
        <f t="shared" si="39"/>
        <v/>
      </c>
      <c r="D224" s="663" t="str">
        <f t="shared" si="39"/>
        <v/>
      </c>
      <c r="E224" s="664"/>
      <c r="F224" s="664"/>
      <c r="G224" s="664"/>
      <c r="H224" s="665"/>
      <c r="I224" s="265" t="str">
        <f t="shared" si="35"/>
        <v/>
      </c>
      <c r="J224" s="684" t="str">
        <f t="shared" si="38"/>
        <v/>
      </c>
      <c r="K224" s="685"/>
      <c r="L224" s="686"/>
      <c r="M224" s="330"/>
      <c r="N224" s="224"/>
      <c r="O224" s="224">
        <v>203</v>
      </c>
      <c r="P224" s="224" t="e">
        <f>VLOOKUP($O224,ControlPoints!$A$6:$B$4228,2,FALSE) &amp; " - " &amp; VLOOKUP($O224,ControlPoints!$A$6:$D$4228,4,FALSE)</f>
        <v>#N/A</v>
      </c>
      <c r="Q224" s="224" t="e">
        <f>VLOOKUP($O224,ControlPoints!$A$6:$D$4228,3,FALSE)</f>
        <v>#N/A</v>
      </c>
      <c r="R224" s="224" t="e">
        <f>VLOOKUP($O224,ControlPoints!$Z$7:$AA$4228,2,FALSE)</f>
        <v>#N/A</v>
      </c>
      <c r="S224" s="190" t="e">
        <f>VLOOKUP($O224,ControlPoints!$Z$7:$AB$4228,3,FALSE)</f>
        <v>#N/A</v>
      </c>
      <c r="T224" s="190" t="e">
        <f>VLOOKUP($O224,ControlPoints!$Z$7:$AC4430,4,FALSE)</f>
        <v>#N/A</v>
      </c>
    </row>
    <row r="225" spans="2:20" ht="25.5" customHeight="1">
      <c r="B225" s="263" t="str">
        <f t="shared" si="39"/>
        <v/>
      </c>
      <c r="C225" s="264" t="str">
        <f t="shared" si="39"/>
        <v/>
      </c>
      <c r="D225" s="663" t="str">
        <f t="shared" si="39"/>
        <v/>
      </c>
      <c r="E225" s="664"/>
      <c r="F225" s="664"/>
      <c r="G225" s="664"/>
      <c r="H225" s="665"/>
      <c r="I225" s="265" t="str">
        <f t="shared" si="35"/>
        <v/>
      </c>
      <c r="J225" s="684" t="str">
        <f t="shared" ref="J225:J239" si="40">IF(ISNA(T225),"",T225)</f>
        <v/>
      </c>
      <c r="K225" s="685"/>
      <c r="L225" s="686"/>
      <c r="M225" s="330"/>
      <c r="N225" s="224"/>
      <c r="O225" s="224">
        <v>204</v>
      </c>
      <c r="P225" s="224" t="e">
        <f>VLOOKUP($O225,ControlPoints!$A$6:$B$4228,2,FALSE) &amp; " - " &amp; VLOOKUP($O225,ControlPoints!$A$6:$D$4228,4,FALSE)</f>
        <v>#N/A</v>
      </c>
      <c r="Q225" s="224" t="e">
        <f>VLOOKUP($O225,ControlPoints!$A$6:$D$4228,3,FALSE)</f>
        <v>#N/A</v>
      </c>
      <c r="R225" s="224" t="e">
        <f>VLOOKUP($O225,ControlPoints!$Z$7:$AA$4228,2,FALSE)</f>
        <v>#N/A</v>
      </c>
      <c r="S225" s="190" t="e">
        <f>VLOOKUP($O225,ControlPoints!$Z$7:$AB$4228,3,FALSE)</f>
        <v>#N/A</v>
      </c>
      <c r="T225" s="190" t="e">
        <f>VLOOKUP($O225,ControlPoints!$Z$7:$AC4431,4,FALSE)</f>
        <v>#N/A</v>
      </c>
    </row>
    <row r="226" spans="2:20" ht="25.5" customHeight="1">
      <c r="B226" s="263" t="str">
        <f t="shared" si="39"/>
        <v/>
      </c>
      <c r="C226" s="264" t="str">
        <f t="shared" si="39"/>
        <v/>
      </c>
      <c r="D226" s="663" t="str">
        <f t="shared" si="39"/>
        <v/>
      </c>
      <c r="E226" s="664"/>
      <c r="F226" s="664"/>
      <c r="G226" s="664"/>
      <c r="H226" s="665"/>
      <c r="I226" s="265" t="str">
        <f t="shared" si="35"/>
        <v/>
      </c>
      <c r="J226" s="684" t="str">
        <f t="shared" si="40"/>
        <v/>
      </c>
      <c r="K226" s="685"/>
      <c r="L226" s="686"/>
      <c r="M226" s="330"/>
      <c r="N226" s="224"/>
      <c r="O226" s="224">
        <v>205</v>
      </c>
      <c r="P226" s="224" t="e">
        <f>VLOOKUP($O226,ControlPoints!$A$6:$B$4228,2,FALSE) &amp; " - " &amp; VLOOKUP($O226,ControlPoints!$A$6:$D$4228,4,FALSE)</f>
        <v>#N/A</v>
      </c>
      <c r="Q226" s="224" t="e">
        <f>VLOOKUP($O226,ControlPoints!$A$6:$D$4228,3,FALSE)</f>
        <v>#N/A</v>
      </c>
      <c r="R226" s="224" t="e">
        <f>VLOOKUP($O226,ControlPoints!$Z$7:$AA$4228,2,FALSE)</f>
        <v>#N/A</v>
      </c>
      <c r="S226" s="190" t="e">
        <f>VLOOKUP($O226,ControlPoints!$Z$7:$AB$4228,3,FALSE)</f>
        <v>#N/A</v>
      </c>
      <c r="T226" s="190" t="e">
        <f>VLOOKUP($O226,ControlPoints!$Z$7:$AC4432,4,FALSE)</f>
        <v>#N/A</v>
      </c>
    </row>
    <row r="227" spans="2:20" ht="25.5" customHeight="1">
      <c r="B227" s="263" t="str">
        <f t="shared" si="39"/>
        <v/>
      </c>
      <c r="C227" s="264" t="str">
        <f t="shared" si="39"/>
        <v/>
      </c>
      <c r="D227" s="663" t="str">
        <f t="shared" si="39"/>
        <v/>
      </c>
      <c r="E227" s="664"/>
      <c r="F227" s="664"/>
      <c r="G227" s="664"/>
      <c r="H227" s="665"/>
      <c r="I227" s="265" t="str">
        <f t="shared" si="35"/>
        <v/>
      </c>
      <c r="J227" s="684" t="str">
        <f t="shared" si="40"/>
        <v/>
      </c>
      <c r="K227" s="685"/>
      <c r="L227" s="686"/>
      <c r="M227" s="330"/>
      <c r="N227" s="224"/>
      <c r="O227" s="224">
        <v>206</v>
      </c>
      <c r="P227" s="224" t="e">
        <f>VLOOKUP($O227,ControlPoints!$A$6:$B$4228,2,FALSE) &amp; " - " &amp; VLOOKUP($O227,ControlPoints!$A$6:$D$4228,4,FALSE)</f>
        <v>#N/A</v>
      </c>
      <c r="Q227" s="224" t="e">
        <f>VLOOKUP($O227,ControlPoints!$A$6:$D$4228,3,FALSE)</f>
        <v>#N/A</v>
      </c>
      <c r="R227" s="224" t="e">
        <f>VLOOKUP($O227,ControlPoints!$Z$7:$AA$4228,2,FALSE)</f>
        <v>#N/A</v>
      </c>
      <c r="S227" s="190" t="e">
        <f>VLOOKUP($O227,ControlPoints!$Z$7:$AB$4228,3,FALSE)</f>
        <v>#N/A</v>
      </c>
      <c r="T227" s="190" t="e">
        <f>VLOOKUP($O227,ControlPoints!$Z$7:$AC4433,4,FALSE)</f>
        <v>#N/A</v>
      </c>
    </row>
    <row r="228" spans="2:20" ht="25.5" customHeight="1">
      <c r="B228" s="263" t="str">
        <f t="shared" si="39"/>
        <v/>
      </c>
      <c r="C228" s="264" t="str">
        <f t="shared" si="39"/>
        <v/>
      </c>
      <c r="D228" s="663" t="str">
        <f t="shared" si="39"/>
        <v/>
      </c>
      <c r="E228" s="664"/>
      <c r="F228" s="664"/>
      <c r="G228" s="664"/>
      <c r="H228" s="665"/>
      <c r="I228" s="265" t="str">
        <f t="shared" si="35"/>
        <v/>
      </c>
      <c r="J228" s="684" t="str">
        <f t="shared" si="40"/>
        <v/>
      </c>
      <c r="K228" s="685"/>
      <c r="L228" s="686"/>
      <c r="M228" s="330"/>
      <c r="N228" s="224"/>
      <c r="O228" s="224">
        <v>207</v>
      </c>
      <c r="P228" s="224" t="e">
        <f>VLOOKUP($O228,ControlPoints!$A$6:$B$4228,2,FALSE) &amp; " - " &amp; VLOOKUP($O228,ControlPoints!$A$6:$D$4228,4,FALSE)</f>
        <v>#N/A</v>
      </c>
      <c r="Q228" s="224" t="e">
        <f>VLOOKUP($O228,ControlPoints!$A$6:$D$4228,3,FALSE)</f>
        <v>#N/A</v>
      </c>
      <c r="R228" s="224" t="e">
        <f>VLOOKUP($O228,ControlPoints!$Z$7:$AA$4228,2,FALSE)</f>
        <v>#N/A</v>
      </c>
      <c r="S228" s="190" t="e">
        <f>VLOOKUP($O228,ControlPoints!$Z$7:$AB$4228,3,FALSE)</f>
        <v>#N/A</v>
      </c>
      <c r="T228" s="190" t="e">
        <f>VLOOKUP($O228,ControlPoints!$Z$7:$AC4434,4,FALSE)</f>
        <v>#N/A</v>
      </c>
    </row>
    <row r="229" spans="2:20" ht="25.5" customHeight="1">
      <c r="B229" s="263" t="str">
        <f t="shared" si="39"/>
        <v/>
      </c>
      <c r="C229" s="264" t="str">
        <f t="shared" si="39"/>
        <v/>
      </c>
      <c r="D229" s="663" t="str">
        <f t="shared" si="39"/>
        <v/>
      </c>
      <c r="E229" s="664"/>
      <c r="F229" s="664"/>
      <c r="G229" s="664"/>
      <c r="H229" s="665"/>
      <c r="I229" s="265" t="str">
        <f t="shared" si="35"/>
        <v/>
      </c>
      <c r="J229" s="684" t="str">
        <f t="shared" si="40"/>
        <v/>
      </c>
      <c r="K229" s="685"/>
      <c r="L229" s="686"/>
      <c r="M229" s="330"/>
      <c r="N229" s="224"/>
      <c r="O229" s="224">
        <v>208</v>
      </c>
      <c r="P229" s="224" t="e">
        <f>VLOOKUP($O229,ControlPoints!$A$6:$B$4228,2,FALSE) &amp; " - " &amp; VLOOKUP($O229,ControlPoints!$A$6:$D$4228,4,FALSE)</f>
        <v>#N/A</v>
      </c>
      <c r="Q229" s="224" t="e">
        <f>VLOOKUP($O229,ControlPoints!$A$6:$D$4228,3,FALSE)</f>
        <v>#N/A</v>
      </c>
      <c r="R229" s="224" t="e">
        <f>VLOOKUP($O229,ControlPoints!$Z$7:$AA$4228,2,FALSE)</f>
        <v>#N/A</v>
      </c>
      <c r="S229" s="190" t="e">
        <f>VLOOKUP($O229,ControlPoints!$Z$7:$AB$4228,3,FALSE)</f>
        <v>#N/A</v>
      </c>
      <c r="T229" s="190" t="e">
        <f>VLOOKUP($O229,ControlPoints!$Z$7:$AC4435,4,FALSE)</f>
        <v>#N/A</v>
      </c>
    </row>
    <row r="230" spans="2:20" ht="25.5" customHeight="1">
      <c r="B230" s="263" t="str">
        <f t="shared" si="39"/>
        <v/>
      </c>
      <c r="C230" s="264" t="str">
        <f t="shared" si="39"/>
        <v/>
      </c>
      <c r="D230" s="663" t="str">
        <f t="shared" si="39"/>
        <v/>
      </c>
      <c r="E230" s="664"/>
      <c r="F230" s="664"/>
      <c r="G230" s="664"/>
      <c r="H230" s="665"/>
      <c r="I230" s="265" t="str">
        <f t="shared" si="35"/>
        <v/>
      </c>
      <c r="J230" s="684" t="str">
        <f t="shared" si="40"/>
        <v/>
      </c>
      <c r="K230" s="685"/>
      <c r="L230" s="686"/>
      <c r="M230" s="330"/>
      <c r="N230" s="224"/>
      <c r="O230" s="224">
        <v>209</v>
      </c>
      <c r="P230" s="224" t="e">
        <f>VLOOKUP($O230,ControlPoints!$A$6:$B$4228,2,FALSE) &amp; " - " &amp; VLOOKUP($O230,ControlPoints!$A$6:$D$4228,4,FALSE)</f>
        <v>#N/A</v>
      </c>
      <c r="Q230" s="224" t="e">
        <f>VLOOKUP($O230,ControlPoints!$A$6:$D$4228,3,FALSE)</f>
        <v>#N/A</v>
      </c>
      <c r="R230" s="224" t="e">
        <f>VLOOKUP($O230,ControlPoints!$Z$7:$AA$4228,2,FALSE)</f>
        <v>#N/A</v>
      </c>
      <c r="S230" s="190" t="e">
        <f>VLOOKUP($O230,ControlPoints!$Z$7:$AB$4228,3,FALSE)</f>
        <v>#N/A</v>
      </c>
      <c r="T230" s="190" t="e">
        <f>VLOOKUP($O230,ControlPoints!$Z$7:$AC4436,4,FALSE)</f>
        <v>#N/A</v>
      </c>
    </row>
    <row r="231" spans="2:20" ht="25.5" customHeight="1">
      <c r="B231" s="263" t="str">
        <f t="shared" si="39"/>
        <v/>
      </c>
      <c r="C231" s="264" t="str">
        <f t="shared" si="39"/>
        <v/>
      </c>
      <c r="D231" s="663" t="str">
        <f t="shared" si="39"/>
        <v/>
      </c>
      <c r="E231" s="664"/>
      <c r="F231" s="664"/>
      <c r="G231" s="664"/>
      <c r="H231" s="665"/>
      <c r="I231" s="265" t="str">
        <f t="shared" si="35"/>
        <v/>
      </c>
      <c r="J231" s="684" t="str">
        <f t="shared" si="40"/>
        <v/>
      </c>
      <c r="K231" s="685"/>
      <c r="L231" s="686"/>
      <c r="M231" s="330"/>
      <c r="N231" s="224"/>
      <c r="O231" s="224">
        <v>210</v>
      </c>
      <c r="P231" s="224" t="e">
        <f>VLOOKUP($O231,ControlPoints!$A$6:$B$4228,2,FALSE) &amp; " - " &amp; VLOOKUP($O231,ControlPoints!$A$6:$D$4228,4,FALSE)</f>
        <v>#N/A</v>
      </c>
      <c r="Q231" s="224" t="e">
        <f>VLOOKUP($O231,ControlPoints!$A$6:$D$4228,3,FALSE)</f>
        <v>#N/A</v>
      </c>
      <c r="R231" s="224" t="e">
        <f>VLOOKUP($O231,ControlPoints!$Z$7:$AA$4228,2,FALSE)</f>
        <v>#N/A</v>
      </c>
      <c r="S231" s="190" t="e">
        <f>VLOOKUP($O231,ControlPoints!$Z$7:$AB$4228,3,FALSE)</f>
        <v>#N/A</v>
      </c>
      <c r="T231" s="190" t="e">
        <f>VLOOKUP($O231,ControlPoints!$Z$7:$AC4437,4,FALSE)</f>
        <v>#N/A</v>
      </c>
    </row>
    <row r="232" spans="2:20" ht="25.5" customHeight="1">
      <c r="B232" s="263" t="str">
        <f t="shared" si="39"/>
        <v/>
      </c>
      <c r="C232" s="264" t="str">
        <f t="shared" si="39"/>
        <v/>
      </c>
      <c r="D232" s="663" t="str">
        <f t="shared" si="39"/>
        <v/>
      </c>
      <c r="E232" s="664"/>
      <c r="F232" s="664"/>
      <c r="G232" s="664"/>
      <c r="H232" s="665"/>
      <c r="I232" s="265" t="str">
        <f t="shared" si="35"/>
        <v/>
      </c>
      <c r="J232" s="684" t="str">
        <f t="shared" si="40"/>
        <v/>
      </c>
      <c r="K232" s="685"/>
      <c r="L232" s="686"/>
      <c r="M232" s="330"/>
      <c r="N232" s="224"/>
      <c r="O232" s="224">
        <v>211</v>
      </c>
      <c r="P232" s="224" t="e">
        <f>VLOOKUP($O232,ControlPoints!$A$6:$B$4228,2,FALSE) &amp; " - " &amp; VLOOKUP($O232,ControlPoints!$A$6:$D$4228,4,FALSE)</f>
        <v>#N/A</v>
      </c>
      <c r="Q232" s="224" t="e">
        <f>VLOOKUP($O232,ControlPoints!$A$6:$D$4228,3,FALSE)</f>
        <v>#N/A</v>
      </c>
      <c r="R232" s="224" t="e">
        <f>VLOOKUP($O232,ControlPoints!$Z$7:$AA$4228,2,FALSE)</f>
        <v>#N/A</v>
      </c>
      <c r="S232" s="190" t="e">
        <f>VLOOKUP($O232,ControlPoints!$Z$7:$AB$4228,3,FALSE)</f>
        <v>#N/A</v>
      </c>
      <c r="T232" s="190" t="e">
        <f>VLOOKUP($O232,ControlPoints!$Z$7:$AC4438,4,FALSE)</f>
        <v>#N/A</v>
      </c>
    </row>
    <row r="233" spans="2:20" ht="25.5" customHeight="1">
      <c r="B233" s="263" t="str">
        <f t="shared" si="39"/>
        <v/>
      </c>
      <c r="C233" s="264" t="str">
        <f t="shared" si="39"/>
        <v/>
      </c>
      <c r="D233" s="663" t="str">
        <f t="shared" si="39"/>
        <v/>
      </c>
      <c r="E233" s="664"/>
      <c r="F233" s="664"/>
      <c r="G233" s="664"/>
      <c r="H233" s="665"/>
      <c r="I233" s="265" t="str">
        <f t="shared" si="35"/>
        <v/>
      </c>
      <c r="J233" s="684" t="str">
        <f t="shared" si="40"/>
        <v/>
      </c>
      <c r="K233" s="685"/>
      <c r="L233" s="686"/>
      <c r="M233" s="330"/>
      <c r="N233" s="224"/>
      <c r="O233" s="224">
        <v>212</v>
      </c>
      <c r="P233" s="224" t="e">
        <f>VLOOKUP($O233,ControlPoints!$A$6:$B$4228,2,FALSE) &amp; " - " &amp; VLOOKUP($O233,ControlPoints!$A$6:$D$4228,4,FALSE)</f>
        <v>#N/A</v>
      </c>
      <c r="Q233" s="224" t="e">
        <f>VLOOKUP($O233,ControlPoints!$A$6:$D$4228,3,FALSE)</f>
        <v>#N/A</v>
      </c>
      <c r="R233" s="224" t="e">
        <f>VLOOKUP($O233,ControlPoints!$Z$7:$AA$4228,2,FALSE)</f>
        <v>#N/A</v>
      </c>
      <c r="S233" s="190" t="e">
        <f>VLOOKUP($O233,ControlPoints!$Z$7:$AB$4228,3,FALSE)</f>
        <v>#N/A</v>
      </c>
      <c r="T233" s="190" t="e">
        <f>VLOOKUP($O233,ControlPoints!$Z$7:$AC4439,4,FALSE)</f>
        <v>#N/A</v>
      </c>
    </row>
    <row r="234" spans="2:20" ht="25.5" customHeight="1">
      <c r="B234" s="263" t="str">
        <f t="shared" si="39"/>
        <v/>
      </c>
      <c r="C234" s="264" t="str">
        <f t="shared" si="39"/>
        <v/>
      </c>
      <c r="D234" s="663" t="str">
        <f t="shared" si="39"/>
        <v/>
      </c>
      <c r="E234" s="664"/>
      <c r="F234" s="664"/>
      <c r="G234" s="664"/>
      <c r="H234" s="665"/>
      <c r="I234" s="265" t="str">
        <f t="shared" si="35"/>
        <v/>
      </c>
      <c r="J234" s="684" t="str">
        <f t="shared" si="40"/>
        <v/>
      </c>
      <c r="K234" s="685"/>
      <c r="L234" s="686"/>
      <c r="M234" s="330"/>
      <c r="N234" s="224"/>
      <c r="O234" s="224">
        <v>213</v>
      </c>
      <c r="P234" s="224" t="e">
        <f>VLOOKUP($O234,ControlPoints!$A$6:$B$4228,2,FALSE) &amp; " - " &amp; VLOOKUP($O234,ControlPoints!$A$6:$D$4228,4,FALSE)</f>
        <v>#N/A</v>
      </c>
      <c r="Q234" s="224" t="e">
        <f>VLOOKUP($O234,ControlPoints!$A$6:$D$4228,3,FALSE)</f>
        <v>#N/A</v>
      </c>
      <c r="R234" s="224" t="e">
        <f>VLOOKUP($O234,ControlPoints!$Z$7:$AA$4228,2,FALSE)</f>
        <v>#N/A</v>
      </c>
      <c r="S234" s="190" t="e">
        <f>VLOOKUP($O234,ControlPoints!$Z$7:$AB$4228,3,FALSE)</f>
        <v>#N/A</v>
      </c>
      <c r="T234" s="190" t="e">
        <f>VLOOKUP($O234,ControlPoints!$Z$7:$AC4440,4,FALSE)</f>
        <v>#N/A</v>
      </c>
    </row>
    <row r="235" spans="2:20" ht="25.5" customHeight="1">
      <c r="B235" s="263" t="str">
        <f t="shared" si="39"/>
        <v/>
      </c>
      <c r="C235" s="264" t="str">
        <f t="shared" si="39"/>
        <v/>
      </c>
      <c r="D235" s="663" t="str">
        <f t="shared" si="39"/>
        <v/>
      </c>
      <c r="E235" s="664"/>
      <c r="F235" s="664"/>
      <c r="G235" s="664"/>
      <c r="H235" s="665"/>
      <c r="I235" s="265" t="str">
        <f t="shared" si="35"/>
        <v/>
      </c>
      <c r="J235" s="684" t="str">
        <f t="shared" si="40"/>
        <v/>
      </c>
      <c r="K235" s="685"/>
      <c r="L235" s="686"/>
      <c r="M235" s="330"/>
      <c r="N235" s="224"/>
      <c r="O235" s="224">
        <v>214</v>
      </c>
      <c r="P235" s="224" t="e">
        <f>VLOOKUP($O235,ControlPoints!$A$6:$B$4228,2,FALSE) &amp; " - " &amp; VLOOKUP($O235,ControlPoints!$A$6:$D$4228,4,FALSE)</f>
        <v>#N/A</v>
      </c>
      <c r="Q235" s="224" t="e">
        <f>VLOOKUP($O235,ControlPoints!$A$6:$D$4228,3,FALSE)</f>
        <v>#N/A</v>
      </c>
      <c r="R235" s="224" t="e">
        <f>VLOOKUP($O235,ControlPoints!$Z$7:$AA$4228,2,FALSE)</f>
        <v>#N/A</v>
      </c>
      <c r="S235" s="190" t="e">
        <f>VLOOKUP($O235,ControlPoints!$Z$7:$AB$4228,3,FALSE)</f>
        <v>#N/A</v>
      </c>
      <c r="T235" s="190" t="e">
        <f>VLOOKUP($O235,ControlPoints!$Z$7:$AC4441,4,FALSE)</f>
        <v>#N/A</v>
      </c>
    </row>
    <row r="236" spans="2:20" ht="25.5" customHeight="1">
      <c r="B236" s="263" t="str">
        <f t="shared" si="39"/>
        <v/>
      </c>
      <c r="C236" s="264" t="str">
        <f t="shared" si="39"/>
        <v/>
      </c>
      <c r="D236" s="663" t="str">
        <f t="shared" si="39"/>
        <v/>
      </c>
      <c r="E236" s="664"/>
      <c r="F236" s="664"/>
      <c r="G236" s="664"/>
      <c r="H236" s="665"/>
      <c r="I236" s="265" t="str">
        <f t="shared" si="35"/>
        <v/>
      </c>
      <c r="J236" s="684" t="str">
        <f t="shared" si="40"/>
        <v/>
      </c>
      <c r="K236" s="685"/>
      <c r="L236" s="686"/>
      <c r="M236" s="330"/>
      <c r="N236" s="224"/>
      <c r="O236" s="224">
        <v>215</v>
      </c>
      <c r="P236" s="224" t="e">
        <f>VLOOKUP($O236,ControlPoints!$A$6:$B$4228,2,FALSE) &amp; " - " &amp; VLOOKUP($O236,ControlPoints!$A$6:$D$4228,4,FALSE)</f>
        <v>#N/A</v>
      </c>
      <c r="Q236" s="224" t="e">
        <f>VLOOKUP($O236,ControlPoints!$A$6:$D$4228,3,FALSE)</f>
        <v>#N/A</v>
      </c>
      <c r="R236" s="224" t="e">
        <f>VLOOKUP($O236,ControlPoints!$Z$7:$AA$4228,2,FALSE)</f>
        <v>#N/A</v>
      </c>
      <c r="S236" s="190" t="e">
        <f>VLOOKUP($O236,ControlPoints!$Z$7:$AB$4228,3,FALSE)</f>
        <v>#N/A</v>
      </c>
      <c r="T236" s="190" t="e">
        <f>VLOOKUP($O236,ControlPoints!$Z$7:$AC4442,4,FALSE)</f>
        <v>#N/A</v>
      </c>
    </row>
    <row r="237" spans="2:20" ht="25.5" customHeight="1">
      <c r="B237" s="263" t="str">
        <f t="shared" si="39"/>
        <v/>
      </c>
      <c r="C237" s="264" t="str">
        <f t="shared" si="39"/>
        <v/>
      </c>
      <c r="D237" s="663" t="str">
        <f t="shared" si="39"/>
        <v/>
      </c>
      <c r="E237" s="664"/>
      <c r="F237" s="664"/>
      <c r="G237" s="664"/>
      <c r="H237" s="665"/>
      <c r="I237" s="265" t="str">
        <f t="shared" si="35"/>
        <v/>
      </c>
      <c r="J237" s="684" t="str">
        <f t="shared" si="40"/>
        <v/>
      </c>
      <c r="K237" s="685"/>
      <c r="L237" s="686"/>
      <c r="M237" s="330"/>
      <c r="N237" s="224"/>
      <c r="O237" s="224">
        <v>216</v>
      </c>
      <c r="P237" s="224" t="e">
        <f>VLOOKUP($O237,ControlPoints!$A$6:$B$4228,2,FALSE) &amp; " - " &amp; VLOOKUP($O237,ControlPoints!$A$6:$D$4228,4,FALSE)</f>
        <v>#N/A</v>
      </c>
      <c r="Q237" s="224" t="e">
        <f>VLOOKUP($O237,ControlPoints!$A$6:$D$4228,3,FALSE)</f>
        <v>#N/A</v>
      </c>
      <c r="R237" s="224" t="e">
        <f>VLOOKUP($O237,ControlPoints!$Z$7:$AA$4228,2,FALSE)</f>
        <v>#N/A</v>
      </c>
      <c r="S237" s="190" t="e">
        <f>VLOOKUP($O237,ControlPoints!$Z$7:$AB$4228,3,FALSE)</f>
        <v>#N/A</v>
      </c>
      <c r="T237" s="190" t="e">
        <f>VLOOKUP($O237,ControlPoints!$Z$7:$AC4443,4,FALSE)</f>
        <v>#N/A</v>
      </c>
    </row>
    <row r="238" spans="2:20" ht="25.5" customHeight="1">
      <c r="B238" s="263" t="str">
        <f t="shared" si="39"/>
        <v/>
      </c>
      <c r="C238" s="264" t="str">
        <f t="shared" si="39"/>
        <v/>
      </c>
      <c r="D238" s="663" t="str">
        <f t="shared" si="39"/>
        <v/>
      </c>
      <c r="E238" s="664"/>
      <c r="F238" s="664"/>
      <c r="G238" s="664"/>
      <c r="H238" s="665"/>
      <c r="I238" s="265" t="str">
        <f t="shared" si="35"/>
        <v/>
      </c>
      <c r="J238" s="684" t="str">
        <f t="shared" si="40"/>
        <v/>
      </c>
      <c r="K238" s="685"/>
      <c r="L238" s="686"/>
      <c r="M238" s="330"/>
      <c r="N238" s="224"/>
      <c r="O238" s="224">
        <v>217</v>
      </c>
      <c r="P238" s="224" t="e">
        <f>VLOOKUP($O238,ControlPoints!$A$6:$B$4228,2,FALSE) &amp; " - " &amp; VLOOKUP($O238,ControlPoints!$A$6:$D$4228,4,FALSE)</f>
        <v>#N/A</v>
      </c>
      <c r="Q238" s="224" t="e">
        <f>VLOOKUP($O238,ControlPoints!$A$6:$D$4228,3,FALSE)</f>
        <v>#N/A</v>
      </c>
      <c r="R238" s="224" t="e">
        <f>VLOOKUP($O238,ControlPoints!$Z$7:$AA$4228,2,FALSE)</f>
        <v>#N/A</v>
      </c>
      <c r="S238" s="190" t="e">
        <f>VLOOKUP($O238,ControlPoints!$Z$7:$AB$4228,3,FALSE)</f>
        <v>#N/A</v>
      </c>
      <c r="T238" s="190" t="e">
        <f>VLOOKUP($O238,ControlPoints!$Z$7:$AC4444,4,FALSE)</f>
        <v>#N/A</v>
      </c>
    </row>
    <row r="239" spans="2:20" ht="25.5" customHeight="1">
      <c r="B239" s="263" t="str">
        <f t="shared" si="39"/>
        <v/>
      </c>
      <c r="C239" s="264" t="str">
        <f t="shared" si="39"/>
        <v/>
      </c>
      <c r="D239" s="663" t="str">
        <f t="shared" si="39"/>
        <v/>
      </c>
      <c r="E239" s="664"/>
      <c r="F239" s="664"/>
      <c r="G239" s="664"/>
      <c r="H239" s="665"/>
      <c r="I239" s="265" t="str">
        <f t="shared" si="35"/>
        <v/>
      </c>
      <c r="J239" s="684" t="str">
        <f t="shared" si="40"/>
        <v/>
      </c>
      <c r="K239" s="685"/>
      <c r="L239" s="686"/>
      <c r="M239" s="330"/>
      <c r="N239" s="224"/>
      <c r="O239" s="224">
        <v>218</v>
      </c>
      <c r="P239" s="224" t="e">
        <f>VLOOKUP($O239,ControlPoints!$A$6:$B$4228,2,FALSE) &amp; " - " &amp; VLOOKUP($O239,ControlPoints!$A$6:$D$4228,4,FALSE)</f>
        <v>#N/A</v>
      </c>
      <c r="Q239" s="224" t="e">
        <f>VLOOKUP($O239,ControlPoints!$A$6:$D$4228,3,FALSE)</f>
        <v>#N/A</v>
      </c>
      <c r="R239" s="224" t="e">
        <f>VLOOKUP($O239,ControlPoints!$Z$7:$AA$4228,2,FALSE)</f>
        <v>#N/A</v>
      </c>
      <c r="S239" s="190" t="e">
        <f>VLOOKUP($O239,ControlPoints!$Z$7:$AB$4228,3,FALSE)</f>
        <v>#N/A</v>
      </c>
      <c r="T239" s="190" t="e">
        <f>VLOOKUP($O239,ControlPoints!$Z$7:$AC4445,4,FALSE)</f>
        <v>#N/A</v>
      </c>
    </row>
    <row r="240" spans="2:20" ht="25.5" customHeight="1">
      <c r="B240" s="263" t="str">
        <f t="shared" si="39"/>
        <v/>
      </c>
      <c r="C240" s="264" t="str">
        <f t="shared" si="39"/>
        <v/>
      </c>
      <c r="D240" s="663" t="str">
        <f t="shared" si="39"/>
        <v/>
      </c>
      <c r="E240" s="664"/>
      <c r="F240" s="664"/>
      <c r="G240" s="664"/>
      <c r="H240" s="665"/>
      <c r="I240" s="265" t="str">
        <f t="shared" si="35"/>
        <v/>
      </c>
      <c r="J240" s="684" t="str">
        <f t="shared" ref="J240:J254" si="41">IF(ISNA(T240),"",T240)</f>
        <v/>
      </c>
      <c r="K240" s="685"/>
      <c r="L240" s="686"/>
      <c r="M240" s="330"/>
      <c r="N240" s="224"/>
      <c r="O240" s="224">
        <v>219</v>
      </c>
      <c r="P240" s="224" t="e">
        <f>VLOOKUP($O240,ControlPoints!$A$6:$B$4228,2,FALSE) &amp; " - " &amp; VLOOKUP($O240,ControlPoints!$A$6:$D$4228,4,FALSE)</f>
        <v>#N/A</v>
      </c>
      <c r="Q240" s="224" t="e">
        <f>VLOOKUP($O240,ControlPoints!$A$6:$D$4228,3,FALSE)</f>
        <v>#N/A</v>
      </c>
      <c r="R240" s="224" t="e">
        <f>VLOOKUP($O240,ControlPoints!$Z$7:$AA$4228,2,FALSE)</f>
        <v>#N/A</v>
      </c>
      <c r="S240" s="190" t="e">
        <f>VLOOKUP($O240,ControlPoints!$Z$7:$AB$4228,3,FALSE)</f>
        <v>#N/A</v>
      </c>
      <c r="T240" s="190" t="e">
        <f>VLOOKUP($O240,ControlPoints!$Z$7:$AC4446,4,FALSE)</f>
        <v>#N/A</v>
      </c>
    </row>
    <row r="241" spans="2:20" ht="25.5" customHeight="1">
      <c r="B241" s="263" t="str">
        <f t="shared" si="39"/>
        <v/>
      </c>
      <c r="C241" s="264" t="str">
        <f t="shared" si="39"/>
        <v/>
      </c>
      <c r="D241" s="663" t="str">
        <f t="shared" si="39"/>
        <v/>
      </c>
      <c r="E241" s="664"/>
      <c r="F241" s="664"/>
      <c r="G241" s="664"/>
      <c r="H241" s="665"/>
      <c r="I241" s="265" t="str">
        <f t="shared" si="35"/>
        <v/>
      </c>
      <c r="J241" s="684" t="str">
        <f t="shared" si="41"/>
        <v/>
      </c>
      <c r="K241" s="685"/>
      <c r="L241" s="686"/>
      <c r="M241" s="330"/>
      <c r="N241" s="224"/>
      <c r="O241" s="224">
        <v>220</v>
      </c>
      <c r="P241" s="224" t="e">
        <f>VLOOKUP($O241,ControlPoints!$A$6:$B$4228,2,FALSE) &amp; " - " &amp; VLOOKUP($O241,ControlPoints!$A$6:$D$4228,4,FALSE)</f>
        <v>#N/A</v>
      </c>
      <c r="Q241" s="224" t="e">
        <f>VLOOKUP($O241,ControlPoints!$A$6:$D$4228,3,FALSE)</f>
        <v>#N/A</v>
      </c>
      <c r="R241" s="224" t="e">
        <f>VLOOKUP($O241,ControlPoints!$Z$7:$AA$4228,2,FALSE)</f>
        <v>#N/A</v>
      </c>
      <c r="S241" s="190" t="e">
        <f>VLOOKUP($O241,ControlPoints!$Z$7:$AB$4228,3,FALSE)</f>
        <v>#N/A</v>
      </c>
      <c r="T241" s="190" t="e">
        <f>VLOOKUP($O241,ControlPoints!$Z$7:$AC4447,4,FALSE)</f>
        <v>#N/A</v>
      </c>
    </row>
    <row r="242" spans="2:20" ht="25.5" customHeight="1">
      <c r="B242" s="263" t="str">
        <f t="shared" si="39"/>
        <v/>
      </c>
      <c r="C242" s="264" t="str">
        <f t="shared" si="39"/>
        <v/>
      </c>
      <c r="D242" s="663" t="str">
        <f t="shared" si="39"/>
        <v/>
      </c>
      <c r="E242" s="664"/>
      <c r="F242" s="664"/>
      <c r="G242" s="664"/>
      <c r="H242" s="665"/>
      <c r="I242" s="265" t="str">
        <f t="shared" si="35"/>
        <v/>
      </c>
      <c r="J242" s="684" t="str">
        <f t="shared" si="41"/>
        <v/>
      </c>
      <c r="K242" s="685"/>
      <c r="L242" s="686"/>
      <c r="M242" s="330"/>
      <c r="N242" s="224"/>
      <c r="O242" s="224">
        <v>221</v>
      </c>
      <c r="P242" s="224" t="e">
        <f>VLOOKUP($O242,ControlPoints!$A$6:$B$4228,2,FALSE) &amp; " - " &amp; VLOOKUP($O242,ControlPoints!$A$6:$D$4228,4,FALSE)</f>
        <v>#N/A</v>
      </c>
      <c r="Q242" s="224" t="e">
        <f>VLOOKUP($O242,ControlPoints!$A$6:$D$4228,3,FALSE)</f>
        <v>#N/A</v>
      </c>
      <c r="R242" s="224" t="e">
        <f>VLOOKUP($O242,ControlPoints!$Z$7:$AA$4228,2,FALSE)</f>
        <v>#N/A</v>
      </c>
      <c r="S242" s="190" t="e">
        <f>VLOOKUP($O242,ControlPoints!$Z$7:$AB$4228,3,FALSE)</f>
        <v>#N/A</v>
      </c>
      <c r="T242" s="190" t="e">
        <f>VLOOKUP($O242,ControlPoints!$Z$7:$AC4448,4,FALSE)</f>
        <v>#N/A</v>
      </c>
    </row>
    <row r="243" spans="2:20" ht="25.5" customHeight="1">
      <c r="B243" s="263" t="str">
        <f t="shared" si="39"/>
        <v/>
      </c>
      <c r="C243" s="264" t="str">
        <f t="shared" si="39"/>
        <v/>
      </c>
      <c r="D243" s="663" t="str">
        <f t="shared" si="39"/>
        <v/>
      </c>
      <c r="E243" s="664"/>
      <c r="F243" s="664"/>
      <c r="G243" s="664"/>
      <c r="H243" s="665"/>
      <c r="I243" s="265" t="str">
        <f t="shared" si="35"/>
        <v/>
      </c>
      <c r="J243" s="684" t="str">
        <f t="shared" si="41"/>
        <v/>
      </c>
      <c r="K243" s="685"/>
      <c r="L243" s="686"/>
      <c r="M243" s="330"/>
      <c r="N243" s="224"/>
      <c r="O243" s="224">
        <v>222</v>
      </c>
      <c r="P243" s="224" t="e">
        <f>VLOOKUP($O243,ControlPoints!$A$6:$B$4228,2,FALSE) &amp; " - " &amp; VLOOKUP($O243,ControlPoints!$A$6:$D$4228,4,FALSE)</f>
        <v>#N/A</v>
      </c>
      <c r="Q243" s="224" t="e">
        <f>VLOOKUP($O243,ControlPoints!$A$6:$D$4228,3,FALSE)</f>
        <v>#N/A</v>
      </c>
      <c r="R243" s="224" t="e">
        <f>VLOOKUP($O243,ControlPoints!$Z$7:$AA$4228,2,FALSE)</f>
        <v>#N/A</v>
      </c>
      <c r="S243" s="190" t="e">
        <f>VLOOKUP($O243,ControlPoints!$Z$7:$AB$4228,3,FALSE)</f>
        <v>#N/A</v>
      </c>
      <c r="T243" s="190" t="e">
        <f>VLOOKUP($O243,ControlPoints!$Z$7:$AC4449,4,FALSE)</f>
        <v>#N/A</v>
      </c>
    </row>
    <row r="244" spans="2:20" ht="25.5" customHeight="1">
      <c r="B244" s="263" t="str">
        <f t="shared" si="39"/>
        <v/>
      </c>
      <c r="C244" s="264" t="str">
        <f t="shared" si="39"/>
        <v/>
      </c>
      <c r="D244" s="663" t="str">
        <f t="shared" si="39"/>
        <v/>
      </c>
      <c r="E244" s="664"/>
      <c r="F244" s="664"/>
      <c r="G244" s="664"/>
      <c r="H244" s="665"/>
      <c r="I244" s="265" t="str">
        <f t="shared" si="35"/>
        <v/>
      </c>
      <c r="J244" s="684" t="str">
        <f t="shared" si="41"/>
        <v/>
      </c>
      <c r="K244" s="685"/>
      <c r="L244" s="686"/>
      <c r="M244" s="330"/>
      <c r="N244" s="224"/>
      <c r="O244" s="224">
        <v>223</v>
      </c>
      <c r="P244" s="224" t="e">
        <f>VLOOKUP($O244,ControlPoints!$A$6:$B$4228,2,FALSE) &amp; " - " &amp; VLOOKUP($O244,ControlPoints!$A$6:$D$4228,4,FALSE)</f>
        <v>#N/A</v>
      </c>
      <c r="Q244" s="224" t="e">
        <f>VLOOKUP($O244,ControlPoints!$A$6:$D$4228,3,FALSE)</f>
        <v>#N/A</v>
      </c>
      <c r="R244" s="224" t="e">
        <f>VLOOKUP($O244,ControlPoints!$Z$7:$AA$4228,2,FALSE)</f>
        <v>#N/A</v>
      </c>
      <c r="S244" s="190" t="e">
        <f>VLOOKUP($O244,ControlPoints!$Z$7:$AB$4228,3,FALSE)</f>
        <v>#N/A</v>
      </c>
      <c r="T244" s="190" t="e">
        <f>VLOOKUP($O244,ControlPoints!$Z$7:$AC4450,4,FALSE)</f>
        <v>#N/A</v>
      </c>
    </row>
    <row r="245" spans="2:20" ht="25.5" customHeight="1">
      <c r="B245" s="263" t="str">
        <f t="shared" si="39"/>
        <v/>
      </c>
      <c r="C245" s="264" t="str">
        <f t="shared" si="39"/>
        <v/>
      </c>
      <c r="D245" s="663" t="str">
        <f t="shared" si="39"/>
        <v/>
      </c>
      <c r="E245" s="664"/>
      <c r="F245" s="664"/>
      <c r="G245" s="664"/>
      <c r="H245" s="665"/>
      <c r="I245" s="265" t="str">
        <f t="shared" si="35"/>
        <v/>
      </c>
      <c r="J245" s="684" t="str">
        <f t="shared" si="41"/>
        <v/>
      </c>
      <c r="K245" s="685"/>
      <c r="L245" s="686"/>
      <c r="M245" s="330"/>
      <c r="N245" s="224"/>
      <c r="O245" s="224">
        <v>224</v>
      </c>
      <c r="P245" s="224" t="e">
        <f>VLOOKUP($O245,ControlPoints!$A$6:$B$4228,2,FALSE) &amp; " - " &amp; VLOOKUP($O245,ControlPoints!$A$6:$D$4228,4,FALSE)</f>
        <v>#N/A</v>
      </c>
      <c r="Q245" s="224" t="e">
        <f>VLOOKUP($O245,ControlPoints!$A$6:$D$4228,3,FALSE)</f>
        <v>#N/A</v>
      </c>
      <c r="R245" s="224" t="e">
        <f>VLOOKUP($O245,ControlPoints!$Z$7:$AA$4228,2,FALSE)</f>
        <v>#N/A</v>
      </c>
      <c r="S245" s="190" t="e">
        <f>VLOOKUP($O245,ControlPoints!$Z$7:$AB$4228,3,FALSE)</f>
        <v>#N/A</v>
      </c>
      <c r="T245" s="190" t="e">
        <f>VLOOKUP($O245,ControlPoints!$Z$7:$AC4451,4,FALSE)</f>
        <v>#N/A</v>
      </c>
    </row>
    <row r="246" spans="2:20" ht="25.5" customHeight="1">
      <c r="B246" s="263" t="str">
        <f t="shared" si="39"/>
        <v/>
      </c>
      <c r="C246" s="264" t="str">
        <f t="shared" si="39"/>
        <v/>
      </c>
      <c r="D246" s="663" t="str">
        <f t="shared" si="39"/>
        <v/>
      </c>
      <c r="E246" s="664"/>
      <c r="F246" s="664"/>
      <c r="G246" s="664"/>
      <c r="H246" s="665"/>
      <c r="I246" s="265" t="str">
        <f t="shared" si="35"/>
        <v/>
      </c>
      <c r="J246" s="684" t="str">
        <f t="shared" si="41"/>
        <v/>
      </c>
      <c r="K246" s="685"/>
      <c r="L246" s="686"/>
      <c r="M246" s="330"/>
      <c r="N246" s="224"/>
      <c r="O246" s="224">
        <v>225</v>
      </c>
      <c r="P246" s="224" t="e">
        <f>VLOOKUP($O246,ControlPoints!$A$6:$B$4228,2,FALSE) &amp; " - " &amp; VLOOKUP($O246,ControlPoints!$A$6:$D$4228,4,FALSE)</f>
        <v>#N/A</v>
      </c>
      <c r="Q246" s="224" t="e">
        <f>VLOOKUP($O246,ControlPoints!$A$6:$D$4228,3,FALSE)</f>
        <v>#N/A</v>
      </c>
      <c r="R246" s="224" t="e">
        <f>VLOOKUP($O246,ControlPoints!$Z$7:$AA$4228,2,FALSE)</f>
        <v>#N/A</v>
      </c>
      <c r="S246" s="190" t="e">
        <f>VLOOKUP($O246,ControlPoints!$Z$7:$AB$4228,3,FALSE)</f>
        <v>#N/A</v>
      </c>
      <c r="T246" s="190" t="e">
        <f>VLOOKUP($O246,ControlPoints!$Z$7:$AC4452,4,FALSE)</f>
        <v>#N/A</v>
      </c>
    </row>
    <row r="247" spans="2:20" ht="25.5" customHeight="1">
      <c r="B247" s="263" t="str">
        <f t="shared" si="39"/>
        <v/>
      </c>
      <c r="C247" s="264" t="str">
        <f t="shared" si="39"/>
        <v/>
      </c>
      <c r="D247" s="663" t="str">
        <f t="shared" si="39"/>
        <v/>
      </c>
      <c r="E247" s="664"/>
      <c r="F247" s="664"/>
      <c r="G247" s="664"/>
      <c r="H247" s="665"/>
      <c r="I247" s="265" t="str">
        <f t="shared" ref="I247:I270" si="42">IF(ISNA(S247),"",S247)</f>
        <v/>
      </c>
      <c r="J247" s="684" t="str">
        <f t="shared" si="41"/>
        <v/>
      </c>
      <c r="K247" s="685"/>
      <c r="L247" s="686"/>
      <c r="M247" s="330"/>
      <c r="N247" s="224"/>
      <c r="O247" s="224">
        <v>226</v>
      </c>
      <c r="P247" s="224" t="e">
        <f>VLOOKUP($O247,ControlPoints!$A$6:$B$4228,2,FALSE) &amp; " - " &amp; VLOOKUP($O247,ControlPoints!$A$6:$D$4228,4,FALSE)</f>
        <v>#N/A</v>
      </c>
      <c r="Q247" s="224" t="e">
        <f>VLOOKUP($O247,ControlPoints!$A$6:$D$4228,3,FALSE)</f>
        <v>#N/A</v>
      </c>
      <c r="R247" s="224" t="e">
        <f>VLOOKUP($O247,ControlPoints!$Z$7:$AA$4228,2,FALSE)</f>
        <v>#N/A</v>
      </c>
      <c r="S247" s="190" t="e">
        <f>VLOOKUP($O247,ControlPoints!$Z$7:$AB$4228,3,FALSE)</f>
        <v>#N/A</v>
      </c>
      <c r="T247" s="190" t="e">
        <f>VLOOKUP($O247,ControlPoints!$Z$7:$AC4453,4,FALSE)</f>
        <v>#N/A</v>
      </c>
    </row>
    <row r="248" spans="2:20" ht="25.5" customHeight="1">
      <c r="B248" s="263" t="str">
        <f t="shared" si="39"/>
        <v/>
      </c>
      <c r="C248" s="264" t="str">
        <f t="shared" si="39"/>
        <v/>
      </c>
      <c r="D248" s="663" t="str">
        <f t="shared" si="39"/>
        <v/>
      </c>
      <c r="E248" s="664"/>
      <c r="F248" s="664"/>
      <c r="G248" s="664"/>
      <c r="H248" s="665"/>
      <c r="I248" s="265" t="str">
        <f t="shared" si="42"/>
        <v/>
      </c>
      <c r="J248" s="684" t="str">
        <f t="shared" si="41"/>
        <v/>
      </c>
      <c r="K248" s="685"/>
      <c r="L248" s="686"/>
      <c r="M248" s="330"/>
      <c r="N248" s="224"/>
      <c r="O248" s="224">
        <v>227</v>
      </c>
      <c r="P248" s="224" t="e">
        <f>VLOOKUP($O248,ControlPoints!$A$6:$B$4228,2,FALSE) &amp; " - " &amp; VLOOKUP($O248,ControlPoints!$A$6:$D$4228,4,FALSE)</f>
        <v>#N/A</v>
      </c>
      <c r="Q248" s="224" t="e">
        <f>VLOOKUP($O248,ControlPoints!$A$6:$D$4228,3,FALSE)</f>
        <v>#N/A</v>
      </c>
      <c r="R248" s="224" t="e">
        <f>VLOOKUP($O248,ControlPoints!$Z$7:$AA$4228,2,FALSE)</f>
        <v>#N/A</v>
      </c>
      <c r="S248" s="190" t="e">
        <f>VLOOKUP($O248,ControlPoints!$Z$7:$AB$4228,3,FALSE)</f>
        <v>#N/A</v>
      </c>
      <c r="T248" s="190" t="e">
        <f>VLOOKUP($O248,ControlPoints!$Z$7:$AC4454,4,FALSE)</f>
        <v>#N/A</v>
      </c>
    </row>
    <row r="249" spans="2:20" ht="25.5" customHeight="1">
      <c r="B249" s="263" t="str">
        <f t="shared" si="39"/>
        <v/>
      </c>
      <c r="C249" s="264" t="str">
        <f t="shared" si="39"/>
        <v/>
      </c>
      <c r="D249" s="663" t="str">
        <f t="shared" si="39"/>
        <v/>
      </c>
      <c r="E249" s="664"/>
      <c r="F249" s="664"/>
      <c r="G249" s="664"/>
      <c r="H249" s="665"/>
      <c r="I249" s="265" t="str">
        <f t="shared" si="42"/>
        <v/>
      </c>
      <c r="J249" s="684" t="str">
        <f t="shared" si="41"/>
        <v/>
      </c>
      <c r="K249" s="685"/>
      <c r="L249" s="686"/>
      <c r="M249" s="330"/>
      <c r="N249" s="224"/>
      <c r="O249" s="224">
        <v>228</v>
      </c>
      <c r="P249" s="224" t="e">
        <f>VLOOKUP($O249,ControlPoints!$A$6:$B$4228,2,FALSE) &amp; " - " &amp; VLOOKUP($O249,ControlPoints!$A$6:$D$4228,4,FALSE)</f>
        <v>#N/A</v>
      </c>
      <c r="Q249" s="224" t="e">
        <f>VLOOKUP($O249,ControlPoints!$A$6:$D$4228,3,FALSE)</f>
        <v>#N/A</v>
      </c>
      <c r="R249" s="224" t="e">
        <f>VLOOKUP($O249,ControlPoints!$Z$7:$AA$4228,2,FALSE)</f>
        <v>#N/A</v>
      </c>
      <c r="S249" s="190" t="e">
        <f>VLOOKUP($O249,ControlPoints!$Z$7:$AB$4228,3,FALSE)</f>
        <v>#N/A</v>
      </c>
      <c r="T249" s="190" t="e">
        <f>VLOOKUP($O249,ControlPoints!$Z$7:$AC4455,4,FALSE)</f>
        <v>#N/A</v>
      </c>
    </row>
    <row r="250" spans="2:20" ht="25.5" customHeight="1">
      <c r="B250" s="263" t="str">
        <f t="shared" si="39"/>
        <v/>
      </c>
      <c r="C250" s="264" t="str">
        <f t="shared" si="39"/>
        <v/>
      </c>
      <c r="D250" s="663" t="str">
        <f t="shared" si="39"/>
        <v/>
      </c>
      <c r="E250" s="664"/>
      <c r="F250" s="664"/>
      <c r="G250" s="664"/>
      <c r="H250" s="665"/>
      <c r="I250" s="265" t="str">
        <f t="shared" si="42"/>
        <v/>
      </c>
      <c r="J250" s="684" t="str">
        <f t="shared" si="41"/>
        <v/>
      </c>
      <c r="K250" s="685"/>
      <c r="L250" s="686"/>
      <c r="M250" s="330"/>
      <c r="N250" s="224"/>
      <c r="O250" s="224">
        <v>229</v>
      </c>
      <c r="P250" s="224" t="e">
        <f>VLOOKUP($O250,ControlPoints!$A$6:$B$4228,2,FALSE) &amp; " - " &amp; VLOOKUP($O250,ControlPoints!$A$6:$D$4228,4,FALSE)</f>
        <v>#N/A</v>
      </c>
      <c r="Q250" s="224" t="e">
        <f>VLOOKUP($O250,ControlPoints!$A$6:$D$4228,3,FALSE)</f>
        <v>#N/A</v>
      </c>
      <c r="R250" s="224" t="e">
        <f>VLOOKUP($O250,ControlPoints!$Z$7:$AA$4228,2,FALSE)</f>
        <v>#N/A</v>
      </c>
      <c r="S250" s="190" t="e">
        <f>VLOOKUP($O250,ControlPoints!$Z$7:$AB$4228,3,FALSE)</f>
        <v>#N/A</v>
      </c>
      <c r="T250" s="190" t="e">
        <f>VLOOKUP($O250,ControlPoints!$Z$7:$AC4456,4,FALSE)</f>
        <v>#N/A</v>
      </c>
    </row>
    <row r="251" spans="2:20" ht="25.5" customHeight="1">
      <c r="B251" s="263" t="str">
        <f t="shared" si="39"/>
        <v/>
      </c>
      <c r="C251" s="264" t="str">
        <f t="shared" si="39"/>
        <v/>
      </c>
      <c r="D251" s="663" t="str">
        <f t="shared" si="39"/>
        <v/>
      </c>
      <c r="E251" s="664"/>
      <c r="F251" s="664"/>
      <c r="G251" s="664"/>
      <c r="H251" s="665"/>
      <c r="I251" s="265" t="str">
        <f t="shared" si="42"/>
        <v/>
      </c>
      <c r="J251" s="684" t="str">
        <f t="shared" si="41"/>
        <v/>
      </c>
      <c r="K251" s="685"/>
      <c r="L251" s="686"/>
      <c r="M251" s="330"/>
      <c r="N251" s="224"/>
      <c r="O251" s="224">
        <v>230</v>
      </c>
      <c r="P251" s="224" t="e">
        <f>VLOOKUP($O251,ControlPoints!$A$6:$B$4228,2,FALSE) &amp; " - " &amp; VLOOKUP($O251,ControlPoints!$A$6:$D$4228,4,FALSE)</f>
        <v>#N/A</v>
      </c>
      <c r="Q251" s="224" t="e">
        <f>VLOOKUP($O251,ControlPoints!$A$6:$D$4228,3,FALSE)</f>
        <v>#N/A</v>
      </c>
      <c r="R251" s="224" t="e">
        <f>VLOOKUP($O251,ControlPoints!$Z$7:$AA$4228,2,FALSE)</f>
        <v>#N/A</v>
      </c>
      <c r="S251" s="190" t="e">
        <f>VLOOKUP($O251,ControlPoints!$Z$7:$AB$4228,3,FALSE)</f>
        <v>#N/A</v>
      </c>
      <c r="T251" s="190" t="e">
        <f>VLOOKUP($O251,ControlPoints!$Z$7:$AC4457,4,FALSE)</f>
        <v>#N/A</v>
      </c>
    </row>
    <row r="252" spans="2:20" ht="25.5" customHeight="1">
      <c r="B252" s="263" t="str">
        <f t="shared" si="39"/>
        <v/>
      </c>
      <c r="C252" s="264" t="str">
        <f t="shared" si="39"/>
        <v/>
      </c>
      <c r="D252" s="663" t="str">
        <f t="shared" si="39"/>
        <v/>
      </c>
      <c r="E252" s="664"/>
      <c r="F252" s="664"/>
      <c r="G252" s="664"/>
      <c r="H252" s="665"/>
      <c r="I252" s="265" t="str">
        <f t="shared" si="42"/>
        <v/>
      </c>
      <c r="J252" s="684" t="str">
        <f t="shared" si="41"/>
        <v/>
      </c>
      <c r="K252" s="685"/>
      <c r="L252" s="686"/>
      <c r="M252" s="330"/>
      <c r="N252" s="224"/>
      <c r="O252" s="224">
        <v>231</v>
      </c>
      <c r="P252" s="224" t="e">
        <f>VLOOKUP($O252,ControlPoints!$A$6:$B$4228,2,FALSE) &amp; " - " &amp; VLOOKUP($O252,ControlPoints!$A$6:$D$4228,4,FALSE)</f>
        <v>#N/A</v>
      </c>
      <c r="Q252" s="224" t="e">
        <f>VLOOKUP($O252,ControlPoints!$A$6:$D$4228,3,FALSE)</f>
        <v>#N/A</v>
      </c>
      <c r="R252" s="224" t="e">
        <f>VLOOKUP($O252,ControlPoints!$Z$7:$AA$4228,2,FALSE)</f>
        <v>#N/A</v>
      </c>
      <c r="S252" s="190" t="e">
        <f>VLOOKUP($O252,ControlPoints!$Z$7:$AB$4228,3,FALSE)</f>
        <v>#N/A</v>
      </c>
      <c r="T252" s="190" t="e">
        <f>VLOOKUP($O252,ControlPoints!$Z$7:$AC4458,4,FALSE)</f>
        <v>#N/A</v>
      </c>
    </row>
    <row r="253" spans="2:20" ht="25.5" customHeight="1">
      <c r="B253" s="263" t="str">
        <f t="shared" si="39"/>
        <v/>
      </c>
      <c r="C253" s="264" t="str">
        <f t="shared" si="39"/>
        <v/>
      </c>
      <c r="D253" s="663" t="str">
        <f t="shared" si="39"/>
        <v/>
      </c>
      <c r="E253" s="664"/>
      <c r="F253" s="664"/>
      <c r="G253" s="664"/>
      <c r="H253" s="665"/>
      <c r="I253" s="265" t="str">
        <f t="shared" si="42"/>
        <v/>
      </c>
      <c r="J253" s="684" t="str">
        <f t="shared" si="41"/>
        <v/>
      </c>
      <c r="K253" s="685"/>
      <c r="L253" s="686"/>
      <c r="M253" s="330"/>
      <c r="N253" s="224"/>
      <c r="O253" s="224">
        <v>232</v>
      </c>
      <c r="P253" s="224" t="e">
        <f>VLOOKUP($O253,ControlPoints!$A$6:$B$4228,2,FALSE) &amp; " - " &amp; VLOOKUP($O253,ControlPoints!$A$6:$D$4228,4,FALSE)</f>
        <v>#N/A</v>
      </c>
      <c r="Q253" s="224" t="e">
        <f>VLOOKUP($O253,ControlPoints!$A$6:$D$4228,3,FALSE)</f>
        <v>#N/A</v>
      </c>
      <c r="R253" s="224" t="e">
        <f>VLOOKUP($O253,ControlPoints!$Z$7:$AA$4228,2,FALSE)</f>
        <v>#N/A</v>
      </c>
      <c r="S253" s="190" t="e">
        <f>VLOOKUP($O253,ControlPoints!$Z$7:$AB$4228,3,FALSE)</f>
        <v>#N/A</v>
      </c>
      <c r="T253" s="190" t="e">
        <f>VLOOKUP($O253,ControlPoints!$Z$7:$AC4459,4,FALSE)</f>
        <v>#N/A</v>
      </c>
    </row>
    <row r="254" spans="2:20" ht="25.5" customHeight="1">
      <c r="B254" s="263" t="str">
        <f t="shared" si="39"/>
        <v/>
      </c>
      <c r="C254" s="264" t="str">
        <f t="shared" si="39"/>
        <v/>
      </c>
      <c r="D254" s="663" t="str">
        <f t="shared" si="39"/>
        <v/>
      </c>
      <c r="E254" s="664"/>
      <c r="F254" s="664"/>
      <c r="G254" s="664"/>
      <c r="H254" s="665"/>
      <c r="I254" s="265" t="str">
        <f t="shared" si="42"/>
        <v/>
      </c>
      <c r="J254" s="684" t="str">
        <f t="shared" si="41"/>
        <v/>
      </c>
      <c r="K254" s="685"/>
      <c r="L254" s="686"/>
      <c r="M254" s="330"/>
      <c r="N254" s="224"/>
      <c r="O254" s="224">
        <v>233</v>
      </c>
      <c r="P254" s="224" t="e">
        <f>VLOOKUP($O254,ControlPoints!$A$6:$B$4228,2,FALSE) &amp; " - " &amp; VLOOKUP($O254,ControlPoints!$A$6:$D$4228,4,FALSE)</f>
        <v>#N/A</v>
      </c>
      <c r="Q254" s="224" t="e">
        <f>VLOOKUP($O254,ControlPoints!$A$6:$D$4228,3,FALSE)</f>
        <v>#N/A</v>
      </c>
      <c r="R254" s="224" t="e">
        <f>VLOOKUP($O254,ControlPoints!$Z$7:$AA$4228,2,FALSE)</f>
        <v>#N/A</v>
      </c>
      <c r="S254" s="190" t="e">
        <f>VLOOKUP($O254,ControlPoints!$Z$7:$AB$4228,3,FALSE)</f>
        <v>#N/A</v>
      </c>
      <c r="T254" s="190" t="e">
        <f>VLOOKUP($O254,ControlPoints!$Z$7:$AC4460,4,FALSE)</f>
        <v>#N/A</v>
      </c>
    </row>
    <row r="255" spans="2:20" ht="25.5" customHeight="1">
      <c r="B255" s="263" t="str">
        <f t="shared" si="39"/>
        <v/>
      </c>
      <c r="C255" s="264" t="str">
        <f t="shared" si="39"/>
        <v/>
      </c>
      <c r="D255" s="663" t="str">
        <f t="shared" si="39"/>
        <v/>
      </c>
      <c r="E255" s="664"/>
      <c r="F255" s="664"/>
      <c r="G255" s="664"/>
      <c r="H255" s="665"/>
      <c r="I255" s="265" t="str">
        <f t="shared" si="42"/>
        <v/>
      </c>
      <c r="J255" s="684" t="str">
        <f t="shared" ref="J255:J270" si="43">IF(ISNA(T255),"",T255)</f>
        <v/>
      </c>
      <c r="K255" s="685"/>
      <c r="L255" s="686"/>
      <c r="M255" s="330"/>
      <c r="N255" s="224"/>
      <c r="O255" s="224">
        <v>234</v>
      </c>
      <c r="P255" s="224" t="e">
        <f>VLOOKUP($O255,ControlPoints!$A$6:$B$4228,2,FALSE) &amp; " - " &amp; VLOOKUP($O255,ControlPoints!$A$6:$D$4228,4,FALSE)</f>
        <v>#N/A</v>
      </c>
      <c r="Q255" s="224" t="e">
        <f>VLOOKUP($O255,ControlPoints!$A$6:$D$4228,3,FALSE)</f>
        <v>#N/A</v>
      </c>
      <c r="R255" s="224" t="e">
        <f>VLOOKUP($O255,ControlPoints!$Z$7:$AA$4228,2,FALSE)</f>
        <v>#N/A</v>
      </c>
      <c r="S255" s="190" t="e">
        <f>VLOOKUP($O255,ControlPoints!$Z$7:$AB$4228,3,FALSE)</f>
        <v>#N/A</v>
      </c>
      <c r="T255" s="190" t="e">
        <f>VLOOKUP($O255,ControlPoints!$Z$7:$AC4461,4,FALSE)</f>
        <v>#N/A</v>
      </c>
    </row>
    <row r="256" spans="2:20" ht="25.5" customHeight="1">
      <c r="B256" s="263" t="str">
        <f t="shared" si="39"/>
        <v/>
      </c>
      <c r="C256" s="264" t="str">
        <f t="shared" si="39"/>
        <v/>
      </c>
      <c r="D256" s="663" t="str">
        <f t="shared" si="39"/>
        <v/>
      </c>
      <c r="E256" s="664"/>
      <c r="F256" s="664"/>
      <c r="G256" s="664"/>
      <c r="H256" s="665"/>
      <c r="I256" s="265" t="str">
        <f t="shared" si="42"/>
        <v/>
      </c>
      <c r="J256" s="684" t="str">
        <f t="shared" si="43"/>
        <v/>
      </c>
      <c r="K256" s="685"/>
      <c r="L256" s="686"/>
      <c r="M256" s="330"/>
      <c r="N256" s="224"/>
      <c r="O256" s="224">
        <v>235</v>
      </c>
      <c r="P256" s="224" t="e">
        <f>VLOOKUP($O256,ControlPoints!$A$6:$B$4228,2,FALSE) &amp; " - " &amp; VLOOKUP($O256,ControlPoints!$A$6:$D$4228,4,FALSE)</f>
        <v>#N/A</v>
      </c>
      <c r="Q256" s="224" t="e">
        <f>VLOOKUP($O256,ControlPoints!$A$6:$D$4228,3,FALSE)</f>
        <v>#N/A</v>
      </c>
      <c r="R256" s="224" t="e">
        <f>VLOOKUP($O256,ControlPoints!$Z$7:$AA$4228,2,FALSE)</f>
        <v>#N/A</v>
      </c>
      <c r="S256" s="190" t="e">
        <f>VLOOKUP($O256,ControlPoints!$Z$7:$AB$4228,3,FALSE)</f>
        <v>#N/A</v>
      </c>
      <c r="T256" s="190" t="e">
        <f>VLOOKUP($O256,ControlPoints!$Z$7:$AC4462,4,FALSE)</f>
        <v>#N/A</v>
      </c>
    </row>
    <row r="257" spans="2:20" ht="25.5" customHeight="1">
      <c r="B257" s="263" t="str">
        <f t="shared" si="39"/>
        <v/>
      </c>
      <c r="C257" s="264" t="str">
        <f t="shared" si="39"/>
        <v/>
      </c>
      <c r="D257" s="663" t="str">
        <f t="shared" si="39"/>
        <v/>
      </c>
      <c r="E257" s="664"/>
      <c r="F257" s="664"/>
      <c r="G257" s="664"/>
      <c r="H257" s="665"/>
      <c r="I257" s="265" t="str">
        <f t="shared" si="42"/>
        <v/>
      </c>
      <c r="J257" s="684" t="str">
        <f t="shared" si="43"/>
        <v/>
      </c>
      <c r="K257" s="685"/>
      <c r="L257" s="686"/>
      <c r="M257" s="330"/>
      <c r="N257" s="224"/>
      <c r="O257" s="224">
        <v>236</v>
      </c>
      <c r="P257" s="224" t="e">
        <f>VLOOKUP($O257,ControlPoints!$A$6:$B$4228,2,FALSE) &amp; " - " &amp; VLOOKUP($O257,ControlPoints!$A$6:$D$4228,4,FALSE)</f>
        <v>#N/A</v>
      </c>
      <c r="Q257" s="224" t="e">
        <f>VLOOKUP($O257,ControlPoints!$A$6:$D$4228,3,FALSE)</f>
        <v>#N/A</v>
      </c>
      <c r="R257" s="224" t="e">
        <f>VLOOKUP($O257,ControlPoints!$Z$7:$AA$4228,2,FALSE)</f>
        <v>#N/A</v>
      </c>
      <c r="S257" s="190" t="e">
        <f>VLOOKUP($O257,ControlPoints!$Z$7:$AB$4228,3,FALSE)</f>
        <v>#N/A</v>
      </c>
      <c r="T257" s="190" t="e">
        <f>VLOOKUP($O257,ControlPoints!$Z$7:$AC4463,4,FALSE)</f>
        <v>#N/A</v>
      </c>
    </row>
    <row r="258" spans="2:20" ht="25.5" customHeight="1">
      <c r="B258" s="263" t="str">
        <f t="shared" si="39"/>
        <v/>
      </c>
      <c r="C258" s="264" t="str">
        <f t="shared" si="39"/>
        <v/>
      </c>
      <c r="D258" s="663" t="str">
        <f t="shared" si="39"/>
        <v/>
      </c>
      <c r="E258" s="664"/>
      <c r="F258" s="664"/>
      <c r="G258" s="664"/>
      <c r="H258" s="665"/>
      <c r="I258" s="265" t="str">
        <f t="shared" si="42"/>
        <v/>
      </c>
      <c r="J258" s="684" t="str">
        <f t="shared" si="43"/>
        <v/>
      </c>
      <c r="K258" s="685"/>
      <c r="L258" s="686"/>
      <c r="M258" s="330"/>
      <c r="N258" s="224"/>
      <c r="O258" s="224">
        <v>237</v>
      </c>
      <c r="P258" s="224" t="e">
        <f>VLOOKUP($O258,ControlPoints!$A$6:$B$4228,2,FALSE) &amp; " - " &amp; VLOOKUP($O258,ControlPoints!$A$6:$D$4228,4,FALSE)</f>
        <v>#N/A</v>
      </c>
      <c r="Q258" s="224" t="e">
        <f>VLOOKUP($O258,ControlPoints!$A$6:$D$4228,3,FALSE)</f>
        <v>#N/A</v>
      </c>
      <c r="R258" s="224" t="e">
        <f>VLOOKUP($O258,ControlPoints!$Z$7:$AA$4228,2,FALSE)</f>
        <v>#N/A</v>
      </c>
      <c r="S258" s="190" t="e">
        <f>VLOOKUP($O258,ControlPoints!$Z$7:$AB$4228,3,FALSE)</f>
        <v>#N/A</v>
      </c>
      <c r="T258" s="190" t="e">
        <f>VLOOKUP($O258,ControlPoints!$Z$7:$AC4464,4,FALSE)</f>
        <v>#N/A</v>
      </c>
    </row>
    <row r="259" spans="2:20" ht="25.5" customHeight="1">
      <c r="B259" s="263" t="str">
        <f t="shared" si="39"/>
        <v/>
      </c>
      <c r="C259" s="264" t="str">
        <f t="shared" si="39"/>
        <v/>
      </c>
      <c r="D259" s="663" t="str">
        <f t="shared" si="39"/>
        <v/>
      </c>
      <c r="E259" s="664"/>
      <c r="F259" s="664"/>
      <c r="G259" s="664"/>
      <c r="H259" s="665"/>
      <c r="I259" s="265" t="str">
        <f t="shared" si="42"/>
        <v/>
      </c>
      <c r="J259" s="684" t="str">
        <f t="shared" si="43"/>
        <v/>
      </c>
      <c r="K259" s="685"/>
      <c r="L259" s="686"/>
      <c r="M259" s="330"/>
      <c r="N259" s="224"/>
      <c r="O259" s="224">
        <v>238</v>
      </c>
      <c r="P259" s="224" t="e">
        <f>VLOOKUP($O259,ControlPoints!$A$6:$B$4228,2,FALSE) &amp; " - " &amp; VLOOKUP($O259,ControlPoints!$A$6:$D$4228,4,FALSE)</f>
        <v>#N/A</v>
      </c>
      <c r="Q259" s="224" t="e">
        <f>VLOOKUP($O259,ControlPoints!$A$6:$D$4228,3,FALSE)</f>
        <v>#N/A</v>
      </c>
      <c r="R259" s="224" t="e">
        <f>VLOOKUP($O259,ControlPoints!$Z$7:$AA$4228,2,FALSE)</f>
        <v>#N/A</v>
      </c>
      <c r="S259" s="190" t="e">
        <f>VLOOKUP($O259,ControlPoints!$Z$7:$AB$4228,3,FALSE)</f>
        <v>#N/A</v>
      </c>
      <c r="T259" s="190" t="e">
        <f>VLOOKUP($O259,ControlPoints!$Z$7:$AC4465,4,FALSE)</f>
        <v>#N/A</v>
      </c>
    </row>
    <row r="260" spans="2:20" ht="25.5" customHeight="1">
      <c r="B260" s="263" t="str">
        <f t="shared" si="39"/>
        <v/>
      </c>
      <c r="C260" s="264" t="str">
        <f t="shared" si="39"/>
        <v/>
      </c>
      <c r="D260" s="663" t="str">
        <f t="shared" si="39"/>
        <v/>
      </c>
      <c r="E260" s="664"/>
      <c r="F260" s="664"/>
      <c r="G260" s="664"/>
      <c r="H260" s="665"/>
      <c r="I260" s="265" t="str">
        <f t="shared" si="42"/>
        <v/>
      </c>
      <c r="J260" s="684" t="str">
        <f t="shared" si="43"/>
        <v/>
      </c>
      <c r="K260" s="685"/>
      <c r="L260" s="686"/>
      <c r="M260" s="330"/>
      <c r="N260" s="224"/>
      <c r="O260" s="224">
        <v>239</v>
      </c>
      <c r="P260" s="224" t="e">
        <f>VLOOKUP($O260,ControlPoints!$A$6:$B$4228,2,FALSE) &amp; " - " &amp; VLOOKUP($O260,ControlPoints!$A$6:$D$4228,4,FALSE)</f>
        <v>#N/A</v>
      </c>
      <c r="Q260" s="224" t="e">
        <f>VLOOKUP($O260,ControlPoints!$A$6:$D$4228,3,FALSE)</f>
        <v>#N/A</v>
      </c>
      <c r="R260" s="224" t="e">
        <f>VLOOKUP($O260,ControlPoints!$Z$7:$AA$4228,2,FALSE)</f>
        <v>#N/A</v>
      </c>
      <c r="S260" s="190" t="e">
        <f>VLOOKUP($O260,ControlPoints!$Z$7:$AB$4228,3,FALSE)</f>
        <v>#N/A</v>
      </c>
      <c r="T260" s="190" t="e">
        <f>VLOOKUP($O260,ControlPoints!$Z$7:$AC4466,4,FALSE)</f>
        <v>#N/A</v>
      </c>
    </row>
    <row r="261" spans="2:20" ht="25.5" customHeight="1">
      <c r="B261" s="263" t="str">
        <f t="shared" si="39"/>
        <v/>
      </c>
      <c r="C261" s="264" t="str">
        <f t="shared" si="39"/>
        <v/>
      </c>
      <c r="D261" s="663" t="str">
        <f t="shared" si="39"/>
        <v/>
      </c>
      <c r="E261" s="664"/>
      <c r="F261" s="664"/>
      <c r="G261" s="664"/>
      <c r="H261" s="665"/>
      <c r="I261" s="265" t="str">
        <f t="shared" si="42"/>
        <v/>
      </c>
      <c r="J261" s="684" t="str">
        <f t="shared" si="43"/>
        <v/>
      </c>
      <c r="K261" s="685"/>
      <c r="L261" s="686"/>
      <c r="M261" s="330"/>
      <c r="N261" s="224"/>
      <c r="O261" s="224">
        <v>240</v>
      </c>
      <c r="P261" s="224" t="e">
        <f>VLOOKUP($O261,ControlPoints!$A$6:$B$4228,2,FALSE) &amp; " - " &amp; VLOOKUP($O261,ControlPoints!$A$6:$D$4228,4,FALSE)</f>
        <v>#N/A</v>
      </c>
      <c r="Q261" s="224" t="e">
        <f>VLOOKUP($O261,ControlPoints!$A$6:$D$4228,3,FALSE)</f>
        <v>#N/A</v>
      </c>
      <c r="R261" s="224" t="e">
        <f>VLOOKUP($O261,ControlPoints!$Z$7:$AA$4228,2,FALSE)</f>
        <v>#N/A</v>
      </c>
      <c r="S261" s="190" t="e">
        <f>VLOOKUP($O261,ControlPoints!$Z$7:$AB$4228,3,FALSE)</f>
        <v>#N/A</v>
      </c>
      <c r="T261" s="190" t="e">
        <f>VLOOKUP($O261,ControlPoints!$Z$7:$AC4467,4,FALSE)</f>
        <v>#N/A</v>
      </c>
    </row>
    <row r="262" spans="2:20" ht="25.5" customHeight="1">
      <c r="B262" s="263" t="str">
        <f t="shared" si="39"/>
        <v/>
      </c>
      <c r="C262" s="264" t="str">
        <f t="shared" si="39"/>
        <v/>
      </c>
      <c r="D262" s="663" t="str">
        <f t="shared" si="39"/>
        <v/>
      </c>
      <c r="E262" s="664"/>
      <c r="F262" s="664"/>
      <c r="G262" s="664"/>
      <c r="H262" s="665"/>
      <c r="I262" s="265" t="str">
        <f t="shared" si="42"/>
        <v/>
      </c>
      <c r="J262" s="684" t="str">
        <f t="shared" si="43"/>
        <v/>
      </c>
      <c r="K262" s="685"/>
      <c r="L262" s="686"/>
      <c r="M262" s="330"/>
      <c r="N262" s="224"/>
      <c r="O262" s="224">
        <v>241</v>
      </c>
      <c r="P262" s="224" t="e">
        <f>VLOOKUP($O262,ControlPoints!$A$6:$B$4228,2,FALSE) &amp; " - " &amp; VLOOKUP($O262,ControlPoints!$A$6:$D$4228,4,FALSE)</f>
        <v>#N/A</v>
      </c>
      <c r="Q262" s="224" t="e">
        <f>VLOOKUP($O262,ControlPoints!$A$6:$D$4228,3,FALSE)</f>
        <v>#N/A</v>
      </c>
      <c r="R262" s="224" t="e">
        <f>VLOOKUP($O262,ControlPoints!$Z$7:$AA$4228,2,FALSE)</f>
        <v>#N/A</v>
      </c>
      <c r="S262" s="190" t="e">
        <f>VLOOKUP($O262,ControlPoints!$Z$7:$AB$4228,3,FALSE)</f>
        <v>#N/A</v>
      </c>
      <c r="T262" s="190" t="e">
        <f>VLOOKUP($O262,ControlPoints!$Z$7:$AC4468,4,FALSE)</f>
        <v>#N/A</v>
      </c>
    </row>
    <row r="263" spans="2:20" ht="25.5" customHeight="1">
      <c r="B263" s="263" t="str">
        <f t="shared" si="39"/>
        <v/>
      </c>
      <c r="C263" s="264" t="str">
        <f t="shared" si="39"/>
        <v/>
      </c>
      <c r="D263" s="663" t="str">
        <f t="shared" si="39"/>
        <v/>
      </c>
      <c r="E263" s="664"/>
      <c r="F263" s="664"/>
      <c r="G263" s="664"/>
      <c r="H263" s="665"/>
      <c r="I263" s="265" t="str">
        <f t="shared" si="42"/>
        <v/>
      </c>
      <c r="J263" s="684" t="str">
        <f t="shared" si="43"/>
        <v/>
      </c>
      <c r="K263" s="685"/>
      <c r="L263" s="686"/>
      <c r="M263" s="330"/>
      <c r="N263" s="224"/>
      <c r="O263" s="224">
        <v>242</v>
      </c>
      <c r="P263" s="224" t="e">
        <f>VLOOKUP($O263,ControlPoints!$A$6:$B$4228,2,FALSE) &amp; " - " &amp; VLOOKUP($O263,ControlPoints!$A$6:$D$4228,4,FALSE)</f>
        <v>#N/A</v>
      </c>
      <c r="Q263" s="224" t="e">
        <f>VLOOKUP($O263,ControlPoints!$A$6:$D$4228,3,FALSE)</f>
        <v>#N/A</v>
      </c>
      <c r="R263" s="224" t="e">
        <f>VLOOKUP($O263,ControlPoints!$Z$7:$AA$4228,2,FALSE)</f>
        <v>#N/A</v>
      </c>
      <c r="S263" s="190" t="e">
        <f>VLOOKUP($O263,ControlPoints!$Z$7:$AB$4228,3,FALSE)</f>
        <v>#N/A</v>
      </c>
      <c r="T263" s="190" t="e">
        <f>VLOOKUP($O263,ControlPoints!$Z$7:$AC4469,4,FALSE)</f>
        <v>#N/A</v>
      </c>
    </row>
    <row r="264" spans="2:20" ht="25.5" customHeight="1">
      <c r="B264" s="263" t="str">
        <f t="shared" si="39"/>
        <v/>
      </c>
      <c r="C264" s="264" t="str">
        <f t="shared" si="39"/>
        <v/>
      </c>
      <c r="D264" s="663" t="str">
        <f t="shared" si="39"/>
        <v/>
      </c>
      <c r="E264" s="664"/>
      <c r="F264" s="664"/>
      <c r="G264" s="664"/>
      <c r="H264" s="665"/>
      <c r="I264" s="265" t="str">
        <f t="shared" si="42"/>
        <v/>
      </c>
      <c r="J264" s="684" t="str">
        <f t="shared" si="43"/>
        <v/>
      </c>
      <c r="K264" s="685"/>
      <c r="L264" s="686"/>
      <c r="M264" s="330"/>
      <c r="N264" s="224"/>
      <c r="O264" s="224">
        <v>243</v>
      </c>
      <c r="P264" s="224" t="e">
        <f>VLOOKUP($O264,ControlPoints!$A$6:$B$4228,2,FALSE) &amp; " - " &amp; VLOOKUP($O264,ControlPoints!$A$6:$D$4228,4,FALSE)</f>
        <v>#N/A</v>
      </c>
      <c r="Q264" s="224" t="e">
        <f>VLOOKUP($O264,ControlPoints!$A$6:$D$4228,3,FALSE)</f>
        <v>#N/A</v>
      </c>
      <c r="R264" s="224" t="e">
        <f>VLOOKUP($O264,ControlPoints!$Z$7:$AA$4228,2,FALSE)</f>
        <v>#N/A</v>
      </c>
      <c r="S264" s="190" t="e">
        <f>VLOOKUP($O264,ControlPoints!$Z$7:$AB$4228,3,FALSE)</f>
        <v>#N/A</v>
      </c>
      <c r="T264" s="190" t="e">
        <f>VLOOKUP($O264,ControlPoints!$Z$7:$AC4470,4,FALSE)</f>
        <v>#N/A</v>
      </c>
    </row>
    <row r="265" spans="2:20" ht="25.5" customHeight="1">
      <c r="B265" s="263" t="str">
        <f t="shared" si="39"/>
        <v/>
      </c>
      <c r="C265" s="264" t="str">
        <f t="shared" si="39"/>
        <v/>
      </c>
      <c r="D265" s="663" t="str">
        <f t="shared" si="39"/>
        <v/>
      </c>
      <c r="E265" s="664"/>
      <c r="F265" s="664"/>
      <c r="G265" s="664"/>
      <c r="H265" s="665"/>
      <c r="I265" s="265" t="str">
        <f t="shared" si="42"/>
        <v/>
      </c>
      <c r="J265" s="684" t="str">
        <f t="shared" si="43"/>
        <v/>
      </c>
      <c r="K265" s="685"/>
      <c r="L265" s="686"/>
      <c r="M265" s="330"/>
      <c r="N265" s="224"/>
      <c r="O265" s="224">
        <v>244</v>
      </c>
      <c r="P265" s="224" t="e">
        <f>VLOOKUP($O265,ControlPoints!$A$6:$B$4228,2,FALSE) &amp; " - " &amp; VLOOKUP($O265,ControlPoints!$A$6:$D$4228,4,FALSE)</f>
        <v>#N/A</v>
      </c>
      <c r="Q265" s="224" t="e">
        <f>VLOOKUP($O265,ControlPoints!$A$6:$D$4228,3,FALSE)</f>
        <v>#N/A</v>
      </c>
      <c r="R265" s="224" t="e">
        <f>VLOOKUP($O265,ControlPoints!$Z$7:$AA$4228,2,FALSE)</f>
        <v>#N/A</v>
      </c>
      <c r="S265" s="190" t="e">
        <f>VLOOKUP($O265,ControlPoints!$Z$7:$AB$4228,3,FALSE)</f>
        <v>#N/A</v>
      </c>
      <c r="T265" s="190" t="e">
        <f>VLOOKUP($O265,ControlPoints!$Z$7:$AC4471,4,FALSE)</f>
        <v>#N/A</v>
      </c>
    </row>
    <row r="266" spans="2:20" ht="25.5" customHeight="1">
      <c r="B266" s="263" t="str">
        <f t="shared" si="39"/>
        <v/>
      </c>
      <c r="C266" s="264" t="str">
        <f t="shared" si="39"/>
        <v/>
      </c>
      <c r="D266" s="663" t="str">
        <f t="shared" si="39"/>
        <v/>
      </c>
      <c r="E266" s="664"/>
      <c r="F266" s="664"/>
      <c r="G266" s="664"/>
      <c r="H266" s="665"/>
      <c r="I266" s="265" t="str">
        <f t="shared" si="42"/>
        <v/>
      </c>
      <c r="J266" s="684" t="str">
        <f t="shared" si="43"/>
        <v/>
      </c>
      <c r="K266" s="685"/>
      <c r="L266" s="686"/>
      <c r="M266" s="330"/>
      <c r="N266" s="224"/>
      <c r="O266" s="224">
        <v>245</v>
      </c>
      <c r="P266" s="224" t="e">
        <f>VLOOKUP($O266,ControlPoints!$A$6:$B$4228,2,FALSE) &amp; " - " &amp; VLOOKUP($O266,ControlPoints!$A$6:$D$4228,4,FALSE)</f>
        <v>#N/A</v>
      </c>
      <c r="Q266" s="224" t="e">
        <f>VLOOKUP($O266,ControlPoints!$A$6:$D$4228,3,FALSE)</f>
        <v>#N/A</v>
      </c>
      <c r="R266" s="224" t="e">
        <f>VLOOKUP($O266,ControlPoints!$Z$7:$AA$4228,2,FALSE)</f>
        <v>#N/A</v>
      </c>
      <c r="S266" s="190" t="e">
        <f>VLOOKUP($O266,ControlPoints!$Z$7:$AB$4228,3,FALSE)</f>
        <v>#N/A</v>
      </c>
      <c r="T266" s="190" t="e">
        <f>VLOOKUP($O266,ControlPoints!$Z$7:$AC4472,4,FALSE)</f>
        <v>#N/A</v>
      </c>
    </row>
    <row r="267" spans="2:20" ht="25.5" customHeight="1">
      <c r="B267" s="263" t="str">
        <f t="shared" si="39"/>
        <v/>
      </c>
      <c r="C267" s="264" t="str">
        <f t="shared" si="39"/>
        <v/>
      </c>
      <c r="D267" s="663" t="str">
        <f t="shared" si="39"/>
        <v/>
      </c>
      <c r="E267" s="664"/>
      <c r="F267" s="664"/>
      <c r="G267" s="664"/>
      <c r="H267" s="665"/>
      <c r="I267" s="265" t="str">
        <f t="shared" si="42"/>
        <v/>
      </c>
      <c r="J267" s="684" t="str">
        <f t="shared" si="43"/>
        <v/>
      </c>
      <c r="K267" s="685"/>
      <c r="L267" s="686"/>
      <c r="M267" s="330"/>
      <c r="N267" s="224"/>
      <c r="O267" s="224">
        <v>246</v>
      </c>
      <c r="P267" s="224" t="e">
        <f>VLOOKUP($O267,ControlPoints!$A$6:$B$4228,2,FALSE) &amp; " - " &amp; VLOOKUP($O267,ControlPoints!$A$6:$D$4228,4,FALSE)</f>
        <v>#N/A</v>
      </c>
      <c r="Q267" s="224" t="e">
        <f>VLOOKUP($O267,ControlPoints!$A$6:$D$4228,3,FALSE)</f>
        <v>#N/A</v>
      </c>
      <c r="R267" s="224" t="e">
        <f>VLOOKUP($O267,ControlPoints!$Z$7:$AA$4228,2,FALSE)</f>
        <v>#N/A</v>
      </c>
      <c r="S267" s="190" t="e">
        <f>VLOOKUP($O267,ControlPoints!$Z$7:$AB$4228,3,FALSE)</f>
        <v>#N/A</v>
      </c>
      <c r="T267" s="190" t="e">
        <f>VLOOKUP($O267,ControlPoints!$Z$7:$AC4473,4,FALSE)</f>
        <v>#N/A</v>
      </c>
    </row>
    <row r="268" spans="2:20" ht="25.5" customHeight="1">
      <c r="B268" s="263" t="str">
        <f t="shared" si="39"/>
        <v/>
      </c>
      <c r="C268" s="264" t="str">
        <f t="shared" si="39"/>
        <v/>
      </c>
      <c r="D268" s="663" t="str">
        <f t="shared" si="39"/>
        <v/>
      </c>
      <c r="E268" s="664"/>
      <c r="F268" s="664"/>
      <c r="G268" s="664"/>
      <c r="H268" s="665"/>
      <c r="I268" s="265" t="str">
        <f t="shared" si="42"/>
        <v/>
      </c>
      <c r="J268" s="684" t="str">
        <f t="shared" si="43"/>
        <v/>
      </c>
      <c r="K268" s="685"/>
      <c r="L268" s="686"/>
      <c r="M268" s="330"/>
      <c r="N268" s="224"/>
      <c r="O268" s="224">
        <v>247</v>
      </c>
      <c r="P268" s="224" t="e">
        <f>VLOOKUP($O268,ControlPoints!$A$6:$B$4228,2,FALSE) &amp; " - " &amp; VLOOKUP($O268,ControlPoints!$A$6:$D$4228,4,FALSE)</f>
        <v>#N/A</v>
      </c>
      <c r="Q268" s="224" t="e">
        <f>VLOOKUP($O268,ControlPoints!$A$6:$D$4228,3,FALSE)</f>
        <v>#N/A</v>
      </c>
      <c r="R268" s="224" t="e">
        <f>VLOOKUP($O268,ControlPoints!$Z$7:$AA$4228,2,FALSE)</f>
        <v>#N/A</v>
      </c>
      <c r="S268" s="190" t="e">
        <f>VLOOKUP($O268,ControlPoints!$Z$7:$AB$4228,3,FALSE)</f>
        <v>#N/A</v>
      </c>
      <c r="T268" s="190" t="e">
        <f>VLOOKUP($O268,ControlPoints!$Z$7:$AC4474,4,FALSE)</f>
        <v>#N/A</v>
      </c>
    </row>
    <row r="269" spans="2:20" ht="25.5" customHeight="1">
      <c r="B269" s="263" t="str">
        <f t="shared" si="39"/>
        <v/>
      </c>
      <c r="C269" s="264" t="str">
        <f t="shared" si="39"/>
        <v/>
      </c>
      <c r="D269" s="663" t="str">
        <f t="shared" si="39"/>
        <v/>
      </c>
      <c r="E269" s="664"/>
      <c r="F269" s="664"/>
      <c r="G269" s="664"/>
      <c r="H269" s="665"/>
      <c r="I269" s="265" t="str">
        <f t="shared" si="42"/>
        <v/>
      </c>
      <c r="J269" s="684" t="str">
        <f t="shared" si="43"/>
        <v/>
      </c>
      <c r="K269" s="685"/>
      <c r="L269" s="686"/>
      <c r="M269" s="330"/>
      <c r="N269" s="224"/>
      <c r="O269" s="224">
        <v>248</v>
      </c>
      <c r="P269" s="224" t="e">
        <f>VLOOKUP($O269,ControlPoints!$A$6:$B$4228,2,FALSE) &amp; " - " &amp; VLOOKUP($O269,ControlPoints!$A$6:$D$4228,4,FALSE)</f>
        <v>#N/A</v>
      </c>
      <c r="Q269" s="224" t="e">
        <f>VLOOKUP($O269,ControlPoints!$A$6:$D$4228,3,FALSE)</f>
        <v>#N/A</v>
      </c>
      <c r="R269" s="224" t="e">
        <f>VLOOKUP($O269,ControlPoints!$Z$7:$AA$4228,2,FALSE)</f>
        <v>#N/A</v>
      </c>
      <c r="S269" s="190" t="e">
        <f>VLOOKUP($O269,ControlPoints!$Z$7:$AB$4228,3,FALSE)</f>
        <v>#N/A</v>
      </c>
      <c r="T269" s="190" t="e">
        <f>VLOOKUP($O269,ControlPoints!$Z$7:$AC4475,4,FALSE)</f>
        <v>#N/A</v>
      </c>
    </row>
    <row r="270" spans="2:20" ht="25.5" customHeight="1">
      <c r="B270" s="263" t="str">
        <f t="shared" si="39"/>
        <v/>
      </c>
      <c r="C270" s="264" t="str">
        <f t="shared" si="39"/>
        <v/>
      </c>
      <c r="D270" s="663" t="str">
        <f t="shared" si="39"/>
        <v/>
      </c>
      <c r="E270" s="664"/>
      <c r="F270" s="664"/>
      <c r="G270" s="664"/>
      <c r="H270" s="665"/>
      <c r="I270" s="265" t="str">
        <f t="shared" si="42"/>
        <v/>
      </c>
      <c r="J270" s="684" t="str">
        <f t="shared" si="43"/>
        <v/>
      </c>
      <c r="K270" s="685"/>
      <c r="L270" s="686"/>
      <c r="M270" s="330"/>
      <c r="N270" s="224"/>
      <c r="O270" s="224">
        <v>249</v>
      </c>
      <c r="P270" s="224" t="e">
        <f>VLOOKUP($O270,ControlPoints!$A$6:$B$4228,2,FALSE) &amp; " - " &amp; VLOOKUP($O270,ControlPoints!$A$6:$D$4228,4,FALSE)</f>
        <v>#N/A</v>
      </c>
      <c r="Q270" s="224" t="e">
        <f>VLOOKUP($O270,ControlPoints!$A$6:$D$4228,3,FALSE)</f>
        <v>#N/A</v>
      </c>
      <c r="R270" s="224" t="e">
        <f>VLOOKUP($O270,ControlPoints!$Z$7:$AA$4228,2,FALSE)</f>
        <v>#N/A</v>
      </c>
      <c r="S270" s="190" t="e">
        <f>VLOOKUP($O270,ControlPoints!$Z$7:$AB$4228,3,FALSE)</f>
        <v>#N/A</v>
      </c>
      <c r="T270" s="190" t="e">
        <f>VLOOKUP($O270,ControlPoints!$Z$7:$AC4476,4,FALSE)</f>
        <v>#N/A</v>
      </c>
    </row>
  </sheetData>
  <sheetProtection password="CF38" sheet="1" scenarios="1" formatRows="0" selectLockedCells="1"/>
  <mergeCells count="550">
    <mergeCell ref="D268:H268"/>
    <mergeCell ref="D269:H269"/>
    <mergeCell ref="D270:H270"/>
    <mergeCell ref="D265:H265"/>
    <mergeCell ref="D266:H266"/>
    <mergeCell ref="D267:H267"/>
    <mergeCell ref="J265:L265"/>
    <mergeCell ref="J266:L266"/>
    <mergeCell ref="J267:L267"/>
    <mergeCell ref="J268:L268"/>
    <mergeCell ref="J269:L269"/>
    <mergeCell ref="J270:L270"/>
    <mergeCell ref="D262:H262"/>
    <mergeCell ref="D263:H263"/>
    <mergeCell ref="D264:H264"/>
    <mergeCell ref="D259:H259"/>
    <mergeCell ref="D260:H260"/>
    <mergeCell ref="D261:H261"/>
    <mergeCell ref="J259:L259"/>
    <mergeCell ref="J260:L260"/>
    <mergeCell ref="J261:L261"/>
    <mergeCell ref="J262:L262"/>
    <mergeCell ref="J263:L263"/>
    <mergeCell ref="J264:L264"/>
    <mergeCell ref="D256:H256"/>
    <mergeCell ref="D257:H257"/>
    <mergeCell ref="D258:H258"/>
    <mergeCell ref="D253:H253"/>
    <mergeCell ref="D254:H254"/>
    <mergeCell ref="D255:H255"/>
    <mergeCell ref="J253:L253"/>
    <mergeCell ref="J254:L254"/>
    <mergeCell ref="J255:L255"/>
    <mergeCell ref="J256:L256"/>
    <mergeCell ref="J257:L257"/>
    <mergeCell ref="J258:L258"/>
    <mergeCell ref="D250:H250"/>
    <mergeCell ref="D251:H251"/>
    <mergeCell ref="D252:H252"/>
    <mergeCell ref="D247:H247"/>
    <mergeCell ref="D248:H248"/>
    <mergeCell ref="D249:H249"/>
    <mergeCell ref="J247:L247"/>
    <mergeCell ref="J248:L248"/>
    <mergeCell ref="J249:L249"/>
    <mergeCell ref="J250:L250"/>
    <mergeCell ref="J251:L251"/>
    <mergeCell ref="J252:L252"/>
    <mergeCell ref="D244:H244"/>
    <mergeCell ref="D245:H245"/>
    <mergeCell ref="D246:H246"/>
    <mergeCell ref="D241:H241"/>
    <mergeCell ref="D242:H242"/>
    <mergeCell ref="D243:H243"/>
    <mergeCell ref="J241:L241"/>
    <mergeCell ref="J242:L242"/>
    <mergeCell ref="J243:L243"/>
    <mergeCell ref="J244:L244"/>
    <mergeCell ref="J245:L245"/>
    <mergeCell ref="J246:L246"/>
    <mergeCell ref="D238:H238"/>
    <mergeCell ref="D239:H239"/>
    <mergeCell ref="D240:H240"/>
    <mergeCell ref="D235:H235"/>
    <mergeCell ref="D236:H236"/>
    <mergeCell ref="D237:H237"/>
    <mergeCell ref="J235:L235"/>
    <mergeCell ref="J236:L236"/>
    <mergeCell ref="J237:L237"/>
    <mergeCell ref="J238:L238"/>
    <mergeCell ref="J239:L239"/>
    <mergeCell ref="J240:L240"/>
    <mergeCell ref="D232:H232"/>
    <mergeCell ref="D233:H233"/>
    <mergeCell ref="D234:H234"/>
    <mergeCell ref="D229:H229"/>
    <mergeCell ref="D230:H230"/>
    <mergeCell ref="D231:H231"/>
    <mergeCell ref="J229:L229"/>
    <mergeCell ref="J230:L230"/>
    <mergeCell ref="J231:L231"/>
    <mergeCell ref="J232:L232"/>
    <mergeCell ref="J233:L233"/>
    <mergeCell ref="J234:L234"/>
    <mergeCell ref="D226:H226"/>
    <mergeCell ref="D227:H227"/>
    <mergeCell ref="D228:H228"/>
    <mergeCell ref="D223:H223"/>
    <mergeCell ref="D224:H224"/>
    <mergeCell ref="D225:H225"/>
    <mergeCell ref="J223:L223"/>
    <mergeCell ref="J224:L224"/>
    <mergeCell ref="J225:L225"/>
    <mergeCell ref="J226:L226"/>
    <mergeCell ref="J227:L227"/>
    <mergeCell ref="J228:L228"/>
    <mergeCell ref="D220:H220"/>
    <mergeCell ref="D221:H221"/>
    <mergeCell ref="D222:H222"/>
    <mergeCell ref="D217:H217"/>
    <mergeCell ref="D218:H218"/>
    <mergeCell ref="D219:H219"/>
    <mergeCell ref="J217:L217"/>
    <mergeCell ref="J218:L218"/>
    <mergeCell ref="J219:L219"/>
    <mergeCell ref="J220:L220"/>
    <mergeCell ref="J221:L221"/>
    <mergeCell ref="J222:L222"/>
    <mergeCell ref="D214:H214"/>
    <mergeCell ref="D215:H215"/>
    <mergeCell ref="D216:H216"/>
    <mergeCell ref="D211:H211"/>
    <mergeCell ref="D212:H212"/>
    <mergeCell ref="D213:H213"/>
    <mergeCell ref="J211:L211"/>
    <mergeCell ref="J212:L212"/>
    <mergeCell ref="J213:L213"/>
    <mergeCell ref="J214:L214"/>
    <mergeCell ref="J215:L215"/>
    <mergeCell ref="J216:L216"/>
    <mergeCell ref="D208:H208"/>
    <mergeCell ref="D209:H209"/>
    <mergeCell ref="D210:H210"/>
    <mergeCell ref="D205:H205"/>
    <mergeCell ref="D206:H206"/>
    <mergeCell ref="D207:H207"/>
    <mergeCell ref="J205:L205"/>
    <mergeCell ref="J206:L206"/>
    <mergeCell ref="J207:L207"/>
    <mergeCell ref="J208:L208"/>
    <mergeCell ref="J209:L209"/>
    <mergeCell ref="J210:L210"/>
    <mergeCell ref="D202:H202"/>
    <mergeCell ref="D203:H203"/>
    <mergeCell ref="D204:H204"/>
    <mergeCell ref="D199:H199"/>
    <mergeCell ref="D200:H200"/>
    <mergeCell ref="D201:H201"/>
    <mergeCell ref="J199:L199"/>
    <mergeCell ref="J200:L200"/>
    <mergeCell ref="J201:L201"/>
    <mergeCell ref="J202:L202"/>
    <mergeCell ref="J203:L203"/>
    <mergeCell ref="J204:L204"/>
    <mergeCell ref="D196:H196"/>
    <mergeCell ref="D197:H197"/>
    <mergeCell ref="D198:H198"/>
    <mergeCell ref="D193:H193"/>
    <mergeCell ref="D194:H194"/>
    <mergeCell ref="D195:H195"/>
    <mergeCell ref="J193:L193"/>
    <mergeCell ref="J194:L194"/>
    <mergeCell ref="J195:L195"/>
    <mergeCell ref="J196:L196"/>
    <mergeCell ref="J197:L197"/>
    <mergeCell ref="J198:L198"/>
    <mergeCell ref="D190:H190"/>
    <mergeCell ref="D191:H191"/>
    <mergeCell ref="D192:H192"/>
    <mergeCell ref="D187:H187"/>
    <mergeCell ref="D188:H188"/>
    <mergeCell ref="D189:H189"/>
    <mergeCell ref="J187:L187"/>
    <mergeCell ref="J188:L188"/>
    <mergeCell ref="J189:L189"/>
    <mergeCell ref="J190:L190"/>
    <mergeCell ref="J191:L191"/>
    <mergeCell ref="J192:L192"/>
    <mergeCell ref="D184:H184"/>
    <mergeCell ref="D185:H185"/>
    <mergeCell ref="D186:H186"/>
    <mergeCell ref="D181:H181"/>
    <mergeCell ref="D182:H182"/>
    <mergeCell ref="D183:H183"/>
    <mergeCell ref="J181:L181"/>
    <mergeCell ref="J182:L182"/>
    <mergeCell ref="J183:L183"/>
    <mergeCell ref="J184:L184"/>
    <mergeCell ref="J185:L185"/>
    <mergeCell ref="J186:L186"/>
    <mergeCell ref="D178:H178"/>
    <mergeCell ref="D179:H179"/>
    <mergeCell ref="D180:H180"/>
    <mergeCell ref="D175:H175"/>
    <mergeCell ref="D176:H176"/>
    <mergeCell ref="D177:H177"/>
    <mergeCell ref="J175:L175"/>
    <mergeCell ref="J176:L176"/>
    <mergeCell ref="J177:L177"/>
    <mergeCell ref="J178:L178"/>
    <mergeCell ref="J179:L179"/>
    <mergeCell ref="J180:L180"/>
    <mergeCell ref="D172:H172"/>
    <mergeCell ref="D173:H173"/>
    <mergeCell ref="D174:H174"/>
    <mergeCell ref="D169:H169"/>
    <mergeCell ref="D170:H170"/>
    <mergeCell ref="D171:H171"/>
    <mergeCell ref="J169:L169"/>
    <mergeCell ref="J170:L170"/>
    <mergeCell ref="J171:L171"/>
    <mergeCell ref="J172:L172"/>
    <mergeCell ref="J173:L173"/>
    <mergeCell ref="J174:L174"/>
    <mergeCell ref="D166:H166"/>
    <mergeCell ref="D167:H167"/>
    <mergeCell ref="D168:H168"/>
    <mergeCell ref="D163:H163"/>
    <mergeCell ref="D164:H164"/>
    <mergeCell ref="D165:H165"/>
    <mergeCell ref="J163:L163"/>
    <mergeCell ref="J164:L164"/>
    <mergeCell ref="J165:L165"/>
    <mergeCell ref="J166:L166"/>
    <mergeCell ref="J167:L167"/>
    <mergeCell ref="J168:L168"/>
    <mergeCell ref="D160:H160"/>
    <mergeCell ref="D161:H161"/>
    <mergeCell ref="D162:H162"/>
    <mergeCell ref="D157:H157"/>
    <mergeCell ref="D158:H158"/>
    <mergeCell ref="D159:H159"/>
    <mergeCell ref="J157:L157"/>
    <mergeCell ref="J158:L158"/>
    <mergeCell ref="J159:L159"/>
    <mergeCell ref="J160:L160"/>
    <mergeCell ref="J161:L161"/>
    <mergeCell ref="J162:L162"/>
    <mergeCell ref="D154:H154"/>
    <mergeCell ref="D155:H155"/>
    <mergeCell ref="D156:H156"/>
    <mergeCell ref="D151:H151"/>
    <mergeCell ref="D152:H152"/>
    <mergeCell ref="D153:H153"/>
    <mergeCell ref="J151:L151"/>
    <mergeCell ref="J152:L152"/>
    <mergeCell ref="J153:L153"/>
    <mergeCell ref="J154:L154"/>
    <mergeCell ref="J155:L155"/>
    <mergeCell ref="J156:L156"/>
    <mergeCell ref="D148:H148"/>
    <mergeCell ref="D149:H149"/>
    <mergeCell ref="D150:H150"/>
    <mergeCell ref="D145:H145"/>
    <mergeCell ref="D146:H146"/>
    <mergeCell ref="D147:H147"/>
    <mergeCell ref="J145:L145"/>
    <mergeCell ref="J146:L146"/>
    <mergeCell ref="J147:L147"/>
    <mergeCell ref="J148:L148"/>
    <mergeCell ref="J149:L149"/>
    <mergeCell ref="J150:L150"/>
    <mergeCell ref="D142:H142"/>
    <mergeCell ref="D143:H143"/>
    <mergeCell ref="D144:H144"/>
    <mergeCell ref="D139:H139"/>
    <mergeCell ref="D140:H140"/>
    <mergeCell ref="D141:H141"/>
    <mergeCell ref="J139:L139"/>
    <mergeCell ref="J140:L140"/>
    <mergeCell ref="J141:L141"/>
    <mergeCell ref="J142:L142"/>
    <mergeCell ref="J143:L143"/>
    <mergeCell ref="J144:L144"/>
    <mergeCell ref="D136:H136"/>
    <mergeCell ref="D137:H137"/>
    <mergeCell ref="D138:H138"/>
    <mergeCell ref="D133:H133"/>
    <mergeCell ref="D134:H134"/>
    <mergeCell ref="D135:H135"/>
    <mergeCell ref="J133:L133"/>
    <mergeCell ref="J134:L134"/>
    <mergeCell ref="J135:L135"/>
    <mergeCell ref="J136:L136"/>
    <mergeCell ref="J137:L137"/>
    <mergeCell ref="J138:L138"/>
    <mergeCell ref="D130:H130"/>
    <mergeCell ref="D131:H131"/>
    <mergeCell ref="D132:H132"/>
    <mergeCell ref="D127:H127"/>
    <mergeCell ref="D128:H128"/>
    <mergeCell ref="D129:H129"/>
    <mergeCell ref="J127:L127"/>
    <mergeCell ref="J128:L128"/>
    <mergeCell ref="J129:L129"/>
    <mergeCell ref="J130:L130"/>
    <mergeCell ref="J131:L131"/>
    <mergeCell ref="J132:L132"/>
    <mergeCell ref="D124:H124"/>
    <mergeCell ref="D125:H125"/>
    <mergeCell ref="D126:H126"/>
    <mergeCell ref="D121:H121"/>
    <mergeCell ref="D122:H122"/>
    <mergeCell ref="D123:H123"/>
    <mergeCell ref="J121:L121"/>
    <mergeCell ref="J122:L122"/>
    <mergeCell ref="J123:L123"/>
    <mergeCell ref="J124:L124"/>
    <mergeCell ref="J125:L125"/>
    <mergeCell ref="J126:L126"/>
    <mergeCell ref="D118:H118"/>
    <mergeCell ref="D119:H119"/>
    <mergeCell ref="D120:H120"/>
    <mergeCell ref="D115:H115"/>
    <mergeCell ref="D116:H116"/>
    <mergeCell ref="D117:H117"/>
    <mergeCell ref="J115:L115"/>
    <mergeCell ref="J116:L116"/>
    <mergeCell ref="J117:L117"/>
    <mergeCell ref="J118:L118"/>
    <mergeCell ref="J119:L119"/>
    <mergeCell ref="J120:L120"/>
    <mergeCell ref="D112:H112"/>
    <mergeCell ref="D113:H113"/>
    <mergeCell ref="D114:H114"/>
    <mergeCell ref="D109:H109"/>
    <mergeCell ref="D110:H110"/>
    <mergeCell ref="D111:H111"/>
    <mergeCell ref="J109:L109"/>
    <mergeCell ref="J110:L110"/>
    <mergeCell ref="J111:L111"/>
    <mergeCell ref="J112:L112"/>
    <mergeCell ref="J113:L113"/>
    <mergeCell ref="J114:L114"/>
    <mergeCell ref="D106:H106"/>
    <mergeCell ref="D107:H107"/>
    <mergeCell ref="D108:H108"/>
    <mergeCell ref="D103:H103"/>
    <mergeCell ref="D104:H104"/>
    <mergeCell ref="D105:H105"/>
    <mergeCell ref="J103:L103"/>
    <mergeCell ref="J104:L104"/>
    <mergeCell ref="J105:L105"/>
    <mergeCell ref="J106:L106"/>
    <mergeCell ref="J107:L107"/>
    <mergeCell ref="J108:L108"/>
    <mergeCell ref="D100:H100"/>
    <mergeCell ref="D101:H101"/>
    <mergeCell ref="D102:H102"/>
    <mergeCell ref="D97:H97"/>
    <mergeCell ref="D98:H98"/>
    <mergeCell ref="D99:H99"/>
    <mergeCell ref="J97:L97"/>
    <mergeCell ref="J98:L98"/>
    <mergeCell ref="J99:L99"/>
    <mergeCell ref="J100:L100"/>
    <mergeCell ref="J101:L101"/>
    <mergeCell ref="J102:L102"/>
    <mergeCell ref="D94:H94"/>
    <mergeCell ref="D95:H95"/>
    <mergeCell ref="D96:H96"/>
    <mergeCell ref="D91:H91"/>
    <mergeCell ref="D92:H92"/>
    <mergeCell ref="D93:H93"/>
    <mergeCell ref="J91:L91"/>
    <mergeCell ref="J92:L92"/>
    <mergeCell ref="J93:L93"/>
    <mergeCell ref="J94:L94"/>
    <mergeCell ref="J95:L95"/>
    <mergeCell ref="J96:L96"/>
    <mergeCell ref="D88:H88"/>
    <mergeCell ref="D89:H89"/>
    <mergeCell ref="D90:H90"/>
    <mergeCell ref="D85:H85"/>
    <mergeCell ref="D86:H86"/>
    <mergeCell ref="D87:H87"/>
    <mergeCell ref="J85:L85"/>
    <mergeCell ref="J86:L86"/>
    <mergeCell ref="J87:L87"/>
    <mergeCell ref="J88:L88"/>
    <mergeCell ref="J89:L89"/>
    <mergeCell ref="J90:L90"/>
    <mergeCell ref="D82:H82"/>
    <mergeCell ref="D83:H83"/>
    <mergeCell ref="D84:H84"/>
    <mergeCell ref="D79:H79"/>
    <mergeCell ref="D80:H80"/>
    <mergeCell ref="D81:H81"/>
    <mergeCell ref="J79:L79"/>
    <mergeCell ref="J80:L80"/>
    <mergeCell ref="J81:L81"/>
    <mergeCell ref="J82:L82"/>
    <mergeCell ref="J83:L83"/>
    <mergeCell ref="J84:L84"/>
    <mergeCell ref="D76:H76"/>
    <mergeCell ref="D77:H77"/>
    <mergeCell ref="D78:H78"/>
    <mergeCell ref="D73:H73"/>
    <mergeCell ref="D74:H74"/>
    <mergeCell ref="D75:H75"/>
    <mergeCell ref="J73:L73"/>
    <mergeCell ref="J74:L74"/>
    <mergeCell ref="J75:L75"/>
    <mergeCell ref="J76:L76"/>
    <mergeCell ref="J77:L77"/>
    <mergeCell ref="J78:L78"/>
    <mergeCell ref="D70:H70"/>
    <mergeCell ref="D71:H71"/>
    <mergeCell ref="D72:H72"/>
    <mergeCell ref="D67:H67"/>
    <mergeCell ref="D68:H68"/>
    <mergeCell ref="D69:H69"/>
    <mergeCell ref="J67:L67"/>
    <mergeCell ref="J68:L68"/>
    <mergeCell ref="J69:L69"/>
    <mergeCell ref="J70:L70"/>
    <mergeCell ref="J71:L71"/>
    <mergeCell ref="J72:L72"/>
    <mergeCell ref="D64:H64"/>
    <mergeCell ref="D65:H65"/>
    <mergeCell ref="D66:H66"/>
    <mergeCell ref="D61:H61"/>
    <mergeCell ref="D62:H62"/>
    <mergeCell ref="D63:H63"/>
    <mergeCell ref="J61:L61"/>
    <mergeCell ref="J62:L62"/>
    <mergeCell ref="J63:L63"/>
    <mergeCell ref="J64:L64"/>
    <mergeCell ref="J65:L65"/>
    <mergeCell ref="J66:L66"/>
    <mergeCell ref="D58:H58"/>
    <mergeCell ref="D59:H59"/>
    <mergeCell ref="D60:H60"/>
    <mergeCell ref="D55:H55"/>
    <mergeCell ref="D56:H56"/>
    <mergeCell ref="D57:H57"/>
    <mergeCell ref="J55:L55"/>
    <mergeCell ref="J56:L56"/>
    <mergeCell ref="J57:L57"/>
    <mergeCell ref="J58:L58"/>
    <mergeCell ref="J59:L59"/>
    <mergeCell ref="J60:L60"/>
    <mergeCell ref="D52:H52"/>
    <mergeCell ref="D53:H53"/>
    <mergeCell ref="D54:H54"/>
    <mergeCell ref="D49:H49"/>
    <mergeCell ref="D50:H50"/>
    <mergeCell ref="D51:H51"/>
    <mergeCell ref="J49:L49"/>
    <mergeCell ref="J50:L50"/>
    <mergeCell ref="J51:L51"/>
    <mergeCell ref="J52:L52"/>
    <mergeCell ref="J53:L53"/>
    <mergeCell ref="J54:L54"/>
    <mergeCell ref="D46:H46"/>
    <mergeCell ref="D47:H47"/>
    <mergeCell ref="D48:H48"/>
    <mergeCell ref="D43:H43"/>
    <mergeCell ref="D44:H44"/>
    <mergeCell ref="D45:H45"/>
    <mergeCell ref="J43:L43"/>
    <mergeCell ref="J44:L44"/>
    <mergeCell ref="J45:L45"/>
    <mergeCell ref="J46:L46"/>
    <mergeCell ref="J47:L47"/>
    <mergeCell ref="J48:L48"/>
    <mergeCell ref="D40:H40"/>
    <mergeCell ref="D41:H41"/>
    <mergeCell ref="D42:H42"/>
    <mergeCell ref="D37:H37"/>
    <mergeCell ref="D38:H38"/>
    <mergeCell ref="D39:H39"/>
    <mergeCell ref="J37:L37"/>
    <mergeCell ref="J38:L38"/>
    <mergeCell ref="J39:L39"/>
    <mergeCell ref="J40:L40"/>
    <mergeCell ref="J41:L41"/>
    <mergeCell ref="J42:L42"/>
    <mergeCell ref="D34:H34"/>
    <mergeCell ref="D35:H35"/>
    <mergeCell ref="D36:H36"/>
    <mergeCell ref="D31:H31"/>
    <mergeCell ref="D32:H32"/>
    <mergeCell ref="D33:H33"/>
    <mergeCell ref="J31:L31"/>
    <mergeCell ref="J32:L32"/>
    <mergeCell ref="J33:L33"/>
    <mergeCell ref="J34:L34"/>
    <mergeCell ref="J35:L35"/>
    <mergeCell ref="J36:L36"/>
    <mergeCell ref="D28:H28"/>
    <mergeCell ref="D29:H29"/>
    <mergeCell ref="D30:H30"/>
    <mergeCell ref="D25:H25"/>
    <mergeCell ref="D26:H26"/>
    <mergeCell ref="D27:H27"/>
    <mergeCell ref="J25:L25"/>
    <mergeCell ref="J26:L26"/>
    <mergeCell ref="J27:L27"/>
    <mergeCell ref="J28:L28"/>
    <mergeCell ref="J29:L29"/>
    <mergeCell ref="J30:L30"/>
    <mergeCell ref="D22:H22"/>
    <mergeCell ref="D23:H23"/>
    <mergeCell ref="D24:H24"/>
    <mergeCell ref="B17:M17"/>
    <mergeCell ref="B18:C19"/>
    <mergeCell ref="D18:M19"/>
    <mergeCell ref="B20:M20"/>
    <mergeCell ref="D21:H21"/>
    <mergeCell ref="J21:L21"/>
    <mergeCell ref="J22:L22"/>
    <mergeCell ref="J23:L23"/>
    <mergeCell ref="J24:L24"/>
    <mergeCell ref="B14:M14"/>
    <mergeCell ref="B15:M15"/>
    <mergeCell ref="B16:C16"/>
    <mergeCell ref="D16:G16"/>
    <mergeCell ref="H16:I16"/>
    <mergeCell ref="J16:M16"/>
    <mergeCell ref="B11:M11"/>
    <mergeCell ref="B12:E12"/>
    <mergeCell ref="F12:G12"/>
    <mergeCell ref="H12:I12"/>
    <mergeCell ref="J12:M12"/>
    <mergeCell ref="B13:E13"/>
    <mergeCell ref="F13:G13"/>
    <mergeCell ref="H13:I13"/>
    <mergeCell ref="J13:M13"/>
    <mergeCell ref="B9:E9"/>
    <mergeCell ref="B10:C10"/>
    <mergeCell ref="D10:E10"/>
    <mergeCell ref="F6:G6"/>
    <mergeCell ref="H6:I6"/>
    <mergeCell ref="J6:M6"/>
    <mergeCell ref="B7:C7"/>
    <mergeCell ref="D7:E7"/>
    <mergeCell ref="F7:G7"/>
    <mergeCell ref="H7:I7"/>
    <mergeCell ref="K7:L7"/>
    <mergeCell ref="B5:C6"/>
    <mergeCell ref="D5:E5"/>
    <mergeCell ref="F5:G5"/>
    <mergeCell ref="H5:I5"/>
    <mergeCell ref="J5:M5"/>
    <mergeCell ref="D6:E6"/>
    <mergeCell ref="B8:C8"/>
    <mergeCell ref="D8:E8"/>
    <mergeCell ref="F8:H8"/>
    <mergeCell ref="K8:L8"/>
    <mergeCell ref="B1:M1"/>
    <mergeCell ref="B2:M2"/>
    <mergeCell ref="B3:C3"/>
    <mergeCell ref="D3:G3"/>
    <mergeCell ref="H3:I3"/>
    <mergeCell ref="J3:M3"/>
    <mergeCell ref="B4:C4"/>
    <mergeCell ref="D4:G4"/>
    <mergeCell ref="H4:I4"/>
    <mergeCell ref="J4:M4"/>
  </mergeCells>
  <pageMargins left="0.74803149606299213" right="0.74803149606299213" top="0.98425196850393704" bottom="0.98425196850393704" header="0.51181102362204722" footer="0.51181102362204722"/>
  <pageSetup paperSize="9" scale="10" fitToHeight="0" orientation="portrait" horizontalDpi="4294967292" r:id="rId1"/>
  <headerFooter alignWithMargins="0">
    <oddHeader>&amp;L&amp;"Verdana,Regular"&amp;18NSF Certification</oddHeader>
    <oddFooter>&amp;R&amp;"Verdana,Regular"&amp;9Report printed &amp;D</oddFooter>
  </headerFooter>
  <drawing r:id="rId2"/>
  <legacyDrawing r:id="rId3"/>
  <mc:AlternateContent>
    <mc:Choice Requires="x14">
      <controls>
        <mc:AlternateContent>
          <mc:Choice Requires="x14">
            <control shapeId="25601" r:id="rId4" name="Drop Down 1">
              <controlPr defaultSize="0" autoLine="0" autoPict="0">
                <anchor moveWithCells="1">
                  <from>
                    <xdr:col>3</xdr:col>
                    <xdr:colOff>9525</xdr:colOff>
                    <xdr:row>9</xdr:row>
                    <xdr:rowOff>9525</xdr:rowOff>
                  </from>
                  <to>
                    <xdr:col>5</xdr:col>
                    <xdr:colOff>0</xdr:colOff>
                    <xdr:row>9</xdr:row>
                    <xdr:rowOff>295275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B1:J401"/>
  <sheetViews>
    <sheetView workbookViewId="0">
      <selection activeCell="C4" sqref="C4"/>
    </sheetView>
  </sheetViews>
  <sheetFormatPr defaultRowHeight="12.75"/>
  <cols>
    <col min="1" max="1" customWidth="true" width="2.42578125" collapsed="false"/>
    <col min="2" max="2" customWidth="true" width="4.85546875" collapsed="false"/>
    <col min="3" max="3" customWidth="true" width="13.0" collapsed="false"/>
    <col min="4" max="4" customWidth="true" width="20.7109375" collapsed="false"/>
    <col min="5" max="5" customWidth="true" width="23.42578125" collapsed="false"/>
    <col min="6" max="6" customWidth="true" width="11.7109375" collapsed="false"/>
    <col min="7" max="7" customWidth="true" width="14.5703125" collapsed="false"/>
    <col min="8" max="8" customWidth="true" width="47.7109375" collapsed="false"/>
    <col min="9" max="9" customWidth="true" width="18.0" collapsed="false"/>
    <col min="10" max="10" customWidth="true" width="21.140625" collapsed="false"/>
  </cols>
  <sheetData>
    <row r="1" spans="2:10" ht="20.100000000000001" customHeight="1">
      <c r="B1" s="296" t="str">
        <f>Labels!$C$320</f>
        <v>List of inspected Producer Group Members/Production Sites</v>
      </c>
      <c r="C1" s="297"/>
      <c r="D1" s="297"/>
      <c r="E1" s="297"/>
      <c r="F1" s="297"/>
      <c r="G1" s="297"/>
      <c r="H1" s="297"/>
      <c r="I1" s="297"/>
      <c r="J1" s="297"/>
    </row>
    <row r="2" spans="2:10" ht="20.100000000000001" customHeight="1">
      <c r="B2" s="298" t="str">
        <f>Labels!$C$321</f>
        <v>Insert additional lines if required</v>
      </c>
      <c r="C2" s="299"/>
      <c r="D2" s="299"/>
      <c r="E2" s="299"/>
      <c r="F2" s="299"/>
      <c r="G2" s="299"/>
      <c r="H2" s="299"/>
      <c r="I2" s="299"/>
      <c r="J2" s="299"/>
    </row>
    <row r="3" spans="2:10" ht="39.950000000000003" customHeight="1">
      <c r="B3" s="300" t="str">
        <f>Labels!$C$316</f>
        <v>No.</v>
      </c>
      <c r="C3" s="301" t="str">
        <f>Labels!$C$22</f>
        <v>Audit Date</v>
      </c>
      <c r="D3" s="301" t="str">
        <f>Labels!$C$322</f>
        <v>GGNs / Sub GLNs</v>
      </c>
      <c r="E3" s="301" t="str">
        <f>Labels!$C$323</f>
        <v>Name of Producer / Production Site</v>
      </c>
      <c r="F3" s="301" t="str">
        <f>Labels!$C$324</f>
        <v>Modules Covered</v>
      </c>
      <c r="G3" s="301" t="str">
        <f>Labels!$C$325</f>
        <v>Audit Type (announced / surveillance)</v>
      </c>
      <c r="H3" s="301" t="str">
        <f>Labels!$C$326</f>
        <v>List Non-compliances per inspected producer/production site</v>
      </c>
      <c r="I3" s="302" t="str">
        <f>Labels!$C$327</f>
        <v>NURTURE Module Compliance Status (Gold/Silver)</v>
      </c>
      <c r="J3" s="301" t="str">
        <f>Labels!$C$328</f>
        <v>CB Auditor / Inspector</v>
      </c>
    </row>
    <row r="4" spans="2:10" ht="20.100000000000001" customHeight="1">
      <c r="B4" s="303">
        <v>1</v>
      </c>
      <c r="C4" s="304"/>
      <c r="D4" s="304"/>
      <c r="E4" s="304"/>
      <c r="F4" s="304"/>
      <c r="G4" s="304"/>
      <c r="H4" s="304"/>
      <c r="I4" s="305"/>
      <c r="J4" s="304"/>
    </row>
    <row r="5" spans="2:10" ht="20.100000000000001" customHeight="1">
      <c r="B5" s="306">
        <v>2</v>
      </c>
      <c r="C5" s="304"/>
      <c r="D5" s="304"/>
      <c r="E5" s="304"/>
      <c r="F5" s="304"/>
      <c r="G5" s="304"/>
      <c r="H5" s="304"/>
      <c r="I5" s="305"/>
      <c r="J5" s="304"/>
    </row>
    <row r="6" spans="2:10" ht="20.100000000000001" customHeight="1">
      <c r="B6" s="303">
        <v>3</v>
      </c>
      <c r="C6" s="304"/>
      <c r="D6" s="304"/>
      <c r="E6" s="304"/>
      <c r="F6" s="304"/>
      <c r="G6" s="304"/>
      <c r="H6" s="304"/>
      <c r="I6" s="305"/>
      <c r="J6" s="304"/>
    </row>
    <row r="7" spans="2:10" ht="20.100000000000001" customHeight="1">
      <c r="B7" s="303">
        <v>4</v>
      </c>
      <c r="C7" s="304"/>
      <c r="D7" s="304"/>
      <c r="E7" s="304"/>
      <c r="F7" s="304"/>
      <c r="G7" s="304"/>
      <c r="H7" s="304"/>
      <c r="I7" s="305"/>
      <c r="J7" s="304"/>
    </row>
    <row r="8" spans="2:10" ht="20.100000000000001" customHeight="1">
      <c r="B8" s="303">
        <v>5</v>
      </c>
      <c r="C8" s="304"/>
      <c r="D8" s="304"/>
      <c r="E8" s="304"/>
      <c r="F8" s="304"/>
      <c r="G8" s="304"/>
      <c r="H8" s="304"/>
      <c r="I8" s="305"/>
      <c r="J8" s="304"/>
    </row>
    <row r="9" spans="2:10" ht="20.100000000000001" customHeight="1">
      <c r="B9" s="303">
        <v>6</v>
      </c>
      <c r="C9" s="304"/>
      <c r="D9" s="304"/>
      <c r="E9" s="304"/>
      <c r="F9" s="304"/>
      <c r="G9" s="304"/>
      <c r="H9" s="304"/>
      <c r="I9" s="305"/>
      <c r="J9" s="304"/>
    </row>
    <row r="10" spans="2:10" ht="20.100000000000001" customHeight="1">
      <c r="B10" s="303">
        <v>7</v>
      </c>
      <c r="C10" s="304"/>
      <c r="D10" s="304"/>
      <c r="E10" s="304"/>
      <c r="F10" s="304"/>
      <c r="G10" s="304"/>
      <c r="H10" s="304"/>
      <c r="I10" s="305"/>
      <c r="J10" s="304"/>
    </row>
    <row r="11" spans="2:10" ht="20.100000000000001" customHeight="1">
      <c r="B11" s="303">
        <v>8</v>
      </c>
      <c r="C11" s="304"/>
      <c r="D11" s="304"/>
      <c r="E11" s="304"/>
      <c r="F11" s="304"/>
      <c r="G11" s="304"/>
      <c r="H11" s="304"/>
      <c r="I11" s="305"/>
      <c r="J11" s="304"/>
    </row>
    <row r="12" spans="2:10" ht="20.100000000000001" customHeight="1">
      <c r="B12" s="303">
        <v>9</v>
      </c>
      <c r="C12" s="304"/>
      <c r="D12" s="304"/>
      <c r="E12" s="304"/>
      <c r="F12" s="304"/>
      <c r="G12" s="304"/>
      <c r="H12" s="304"/>
      <c r="I12" s="305"/>
      <c r="J12" s="304"/>
    </row>
    <row r="13" spans="2:10" ht="20.100000000000001" customHeight="1">
      <c r="B13" s="303">
        <v>10</v>
      </c>
      <c r="C13" s="304"/>
      <c r="D13" s="304"/>
      <c r="E13" s="304"/>
      <c r="F13" s="304"/>
      <c r="G13" s="304"/>
      <c r="H13" s="304"/>
      <c r="I13" s="305"/>
      <c r="J13" s="304"/>
    </row>
    <row r="14" spans="2:10" ht="20.100000000000001" customHeight="1">
      <c r="B14" s="303">
        <v>11</v>
      </c>
      <c r="C14" s="304"/>
      <c r="D14" s="304"/>
      <c r="E14" s="304"/>
      <c r="F14" s="304"/>
      <c r="G14" s="304"/>
      <c r="H14" s="304"/>
      <c r="I14" s="305"/>
      <c r="J14" s="304"/>
    </row>
    <row r="15" spans="2:10" ht="20.100000000000001" customHeight="1">
      <c r="B15" s="303">
        <v>12</v>
      </c>
      <c r="C15" s="304"/>
      <c r="D15" s="304"/>
      <c r="E15" s="304"/>
      <c r="F15" s="304"/>
      <c r="G15" s="304"/>
      <c r="H15" s="304"/>
      <c r="I15" s="305"/>
      <c r="J15" s="304"/>
    </row>
    <row r="16" spans="2:10" ht="20.100000000000001" customHeight="1">
      <c r="B16" s="303">
        <v>13</v>
      </c>
      <c r="C16" s="304"/>
      <c r="D16" s="304"/>
      <c r="E16" s="304"/>
      <c r="F16" s="304"/>
      <c r="G16" s="304"/>
      <c r="H16" s="304"/>
      <c r="I16" s="305"/>
      <c r="J16" s="304"/>
    </row>
    <row r="17" spans="2:10" ht="20.100000000000001" customHeight="1">
      <c r="B17" s="303">
        <v>14</v>
      </c>
      <c r="C17" s="304"/>
      <c r="D17" s="304"/>
      <c r="E17" s="304"/>
      <c r="F17" s="304"/>
      <c r="G17" s="304"/>
      <c r="H17" s="304"/>
      <c r="I17" s="305"/>
      <c r="J17" s="304"/>
    </row>
    <row r="18" spans="2:10" ht="20.100000000000001" customHeight="1">
      <c r="B18" s="303">
        <v>15</v>
      </c>
      <c r="C18" s="304"/>
      <c r="D18" s="304"/>
      <c r="E18" s="304"/>
      <c r="F18" s="304"/>
      <c r="G18" s="304"/>
      <c r="H18" s="304"/>
      <c r="I18" s="305"/>
      <c r="J18" s="304"/>
    </row>
    <row r="19" spans="2:10" ht="20.100000000000001" customHeight="1">
      <c r="B19" s="303">
        <v>16</v>
      </c>
      <c r="C19" s="304"/>
      <c r="D19" s="304"/>
      <c r="E19" s="304"/>
      <c r="F19" s="304"/>
      <c r="G19" s="304"/>
      <c r="H19" s="304"/>
      <c r="I19" s="305"/>
      <c r="J19" s="304"/>
    </row>
    <row r="20" spans="2:10" ht="20.100000000000001" customHeight="1">
      <c r="B20" s="303">
        <v>17</v>
      </c>
      <c r="C20" s="304"/>
      <c r="D20" s="304"/>
      <c r="E20" s="304"/>
      <c r="F20" s="304"/>
      <c r="G20" s="304"/>
      <c r="H20" s="304"/>
      <c r="I20" s="305"/>
      <c r="J20" s="304"/>
    </row>
    <row r="21" spans="2:10" ht="20.100000000000001" customHeight="1">
      <c r="B21" s="303">
        <v>18</v>
      </c>
      <c r="C21" s="304"/>
      <c r="D21" s="304"/>
      <c r="E21" s="304"/>
      <c r="F21" s="304"/>
      <c r="G21" s="304"/>
      <c r="H21" s="304"/>
      <c r="I21" s="305"/>
      <c r="J21" s="304"/>
    </row>
    <row r="22" spans="2:10" ht="20.100000000000001" customHeight="1">
      <c r="B22" s="303">
        <v>19</v>
      </c>
      <c r="C22" s="304"/>
      <c r="D22" s="304"/>
      <c r="E22" s="304"/>
      <c r="F22" s="304"/>
      <c r="G22" s="304"/>
      <c r="H22" s="304"/>
      <c r="I22" s="305"/>
      <c r="J22" s="304"/>
    </row>
    <row r="23" spans="2:10" ht="20.100000000000001" customHeight="1">
      <c r="B23" s="303">
        <v>20</v>
      </c>
      <c r="C23" s="304"/>
      <c r="D23" s="304"/>
      <c r="E23" s="304"/>
      <c r="F23" s="304"/>
      <c r="G23" s="304"/>
      <c r="H23" s="304"/>
      <c r="I23" s="305"/>
      <c r="J23" s="304"/>
    </row>
    <row r="24" spans="2:10" ht="20.100000000000001" customHeight="1">
      <c r="B24" s="303">
        <v>21</v>
      </c>
      <c r="C24" s="304"/>
      <c r="D24" s="304"/>
      <c r="E24" s="304"/>
      <c r="F24" s="304"/>
      <c r="G24" s="304"/>
      <c r="H24" s="304"/>
      <c r="I24" s="305"/>
      <c r="J24" s="304"/>
    </row>
    <row r="25" spans="2:10" ht="20.100000000000001" customHeight="1">
      <c r="B25" s="303">
        <v>22</v>
      </c>
      <c r="C25" s="304"/>
      <c r="D25" s="304"/>
      <c r="E25" s="304"/>
      <c r="F25" s="304"/>
      <c r="G25" s="304"/>
      <c r="H25" s="304"/>
      <c r="I25" s="305"/>
      <c r="J25" s="304"/>
    </row>
    <row r="26" spans="2:10" ht="20.100000000000001" customHeight="1">
      <c r="B26" s="303">
        <v>23</v>
      </c>
      <c r="C26" s="304"/>
      <c r="D26" s="304"/>
      <c r="E26" s="304"/>
      <c r="F26" s="304"/>
      <c r="G26" s="304"/>
      <c r="H26" s="304"/>
      <c r="I26" s="305"/>
      <c r="J26" s="304"/>
    </row>
    <row r="27" spans="2:10" ht="20.100000000000001" customHeight="1">
      <c r="B27" s="303">
        <v>24</v>
      </c>
      <c r="C27" s="304"/>
      <c r="D27" s="304"/>
      <c r="E27" s="304"/>
      <c r="F27" s="304"/>
      <c r="G27" s="304"/>
      <c r="H27" s="304"/>
      <c r="I27" s="305"/>
      <c r="J27" s="304"/>
    </row>
    <row r="28" spans="2:10" ht="20.100000000000001" customHeight="1">
      <c r="B28" s="303">
        <v>25</v>
      </c>
      <c r="C28" s="304"/>
      <c r="D28" s="304"/>
      <c r="E28" s="304"/>
      <c r="F28" s="304"/>
      <c r="G28" s="304"/>
      <c r="H28" s="304"/>
      <c r="I28" s="305"/>
      <c r="J28" s="304"/>
    </row>
    <row r="29" spans="2:10" ht="20.100000000000001" customHeight="1">
      <c r="B29" s="303">
        <v>26</v>
      </c>
      <c r="C29" s="304"/>
      <c r="D29" s="304"/>
      <c r="E29" s="304"/>
      <c r="F29" s="304"/>
      <c r="G29" s="304"/>
      <c r="H29" s="304"/>
      <c r="I29" s="305"/>
      <c r="J29" s="304"/>
    </row>
    <row r="30" spans="2:10" ht="20.100000000000001" customHeight="1">
      <c r="B30" s="303">
        <v>27</v>
      </c>
      <c r="C30" s="304"/>
      <c r="D30" s="304"/>
      <c r="E30" s="304"/>
      <c r="F30" s="304"/>
      <c r="G30" s="304"/>
      <c r="H30" s="304"/>
      <c r="I30" s="305"/>
      <c r="J30" s="304"/>
    </row>
    <row r="31" spans="2:10" ht="20.100000000000001" customHeight="1">
      <c r="B31" s="303">
        <v>28</v>
      </c>
      <c r="C31" s="304"/>
      <c r="D31" s="304"/>
      <c r="E31" s="304"/>
      <c r="F31" s="304"/>
      <c r="G31" s="304"/>
      <c r="H31" s="304"/>
      <c r="I31" s="305"/>
      <c r="J31" s="304"/>
    </row>
    <row r="32" spans="2:10" ht="20.100000000000001" customHeight="1">
      <c r="B32" s="303">
        <v>29</v>
      </c>
      <c r="C32" s="304"/>
      <c r="D32" s="304"/>
      <c r="E32" s="304"/>
      <c r="F32" s="304"/>
      <c r="G32" s="304"/>
      <c r="H32" s="304"/>
      <c r="I32" s="305"/>
      <c r="J32" s="304"/>
    </row>
    <row r="33" spans="2:10" ht="20.100000000000001" customHeight="1">
      <c r="B33" s="303">
        <v>30</v>
      </c>
      <c r="C33" s="304"/>
      <c r="D33" s="304"/>
      <c r="E33" s="304"/>
      <c r="F33" s="304"/>
      <c r="G33" s="304"/>
      <c r="H33" s="304"/>
      <c r="I33" s="305"/>
      <c r="J33" s="304"/>
    </row>
    <row r="34" spans="2:10" s="324" customFormat="1"/>
    <row r="35" spans="2:10" s="324" customFormat="1"/>
    <row r="36" spans="2:10" s="324" customFormat="1"/>
    <row r="37" spans="2:10" s="324" customFormat="1"/>
    <row r="38" spans="2:10" s="324" customFormat="1"/>
    <row r="39" spans="2:10" s="324" customFormat="1"/>
    <row r="40" spans="2:10" s="324" customFormat="1"/>
    <row r="41" spans="2:10" s="324" customFormat="1"/>
    <row r="42" spans="2:10" s="324" customFormat="1"/>
    <row r="43" spans="2:10" s="324" customFormat="1"/>
    <row r="44" spans="2:10" s="324" customFormat="1"/>
    <row r="45" spans="2:10" s="324" customFormat="1"/>
    <row r="46" spans="2:10" s="324" customFormat="1"/>
    <row r="47" spans="2:10" s="324" customFormat="1"/>
    <row r="48" spans="2:10" s="324" customFormat="1"/>
    <row r="49" s="324" customFormat="1"/>
    <row r="50" s="324" customFormat="1"/>
    <row r="51" s="324" customFormat="1"/>
    <row r="52" s="324" customFormat="1"/>
    <row r="53" s="324" customFormat="1"/>
    <row r="54" s="324" customFormat="1"/>
    <row r="55" s="324" customFormat="1"/>
    <row r="56" s="324" customFormat="1"/>
    <row r="57" s="324" customFormat="1"/>
    <row r="58" s="324" customFormat="1"/>
    <row r="59" s="324" customFormat="1"/>
    <row r="60" s="324" customFormat="1"/>
    <row r="61" s="324" customFormat="1"/>
    <row r="62" s="324" customFormat="1"/>
    <row r="63" s="324" customFormat="1"/>
    <row r="64" s="324" customFormat="1"/>
    <row r="65" s="324" customFormat="1"/>
    <row r="66" s="324" customFormat="1"/>
    <row r="67" s="324" customFormat="1"/>
    <row r="68" s="324" customFormat="1"/>
    <row r="69" s="324" customFormat="1"/>
    <row r="70" s="324" customFormat="1"/>
    <row r="71" s="324" customFormat="1"/>
    <row r="72" s="324" customFormat="1"/>
    <row r="73" s="324" customFormat="1"/>
    <row r="74" s="324" customFormat="1"/>
    <row r="75" s="324" customFormat="1"/>
    <row r="76" s="324" customFormat="1"/>
    <row r="77" s="324" customFormat="1"/>
    <row r="78" s="324" customFormat="1"/>
    <row r="79" s="324" customFormat="1"/>
    <row r="80" s="324" customFormat="1"/>
    <row r="81" s="324" customFormat="1"/>
    <row r="82" s="324" customFormat="1"/>
    <row r="83" s="324" customFormat="1"/>
    <row r="84" s="324" customFormat="1"/>
    <row r="85" s="324" customFormat="1"/>
    <row r="86" s="324" customFormat="1"/>
    <row r="87" s="324" customFormat="1"/>
    <row r="88" s="324" customFormat="1"/>
    <row r="89" s="324" customFormat="1"/>
    <row r="90" s="324" customFormat="1"/>
    <row r="91" s="324" customFormat="1"/>
    <row r="92" s="324" customFormat="1"/>
    <row r="93" s="324" customFormat="1"/>
    <row r="94" s="324" customFormat="1"/>
    <row r="95" s="324" customFormat="1"/>
    <row r="96" s="324" customFormat="1"/>
    <row r="97" s="324" customFormat="1"/>
    <row r="98" s="324" customFormat="1"/>
    <row r="99" s="324" customFormat="1"/>
    <row r="100" s="324" customFormat="1"/>
    <row r="101" s="324" customFormat="1"/>
    <row r="102" s="324" customFormat="1"/>
    <row r="103" s="324" customFormat="1"/>
    <row r="104" s="324" customFormat="1"/>
    <row r="105" s="324" customFormat="1"/>
    <row r="106" s="324" customFormat="1"/>
    <row r="107" s="324" customFormat="1"/>
    <row r="108" s="324" customFormat="1"/>
    <row r="109" s="324" customFormat="1"/>
    <row r="110" s="324" customFormat="1"/>
    <row r="111" s="324" customFormat="1"/>
    <row r="112" s="324" customFormat="1"/>
    <row r="113" s="324" customFormat="1"/>
    <row r="114" s="324" customFormat="1"/>
    <row r="115" s="324" customFormat="1"/>
    <row r="116" s="324" customFormat="1"/>
    <row r="117" s="324" customFormat="1"/>
    <row r="118" s="324" customFormat="1"/>
    <row r="119" s="324" customFormat="1"/>
    <row r="120" s="324" customFormat="1"/>
    <row r="121" s="324" customFormat="1"/>
    <row r="122" s="324" customFormat="1"/>
    <row r="123" s="324" customFormat="1"/>
    <row r="124" s="324" customFormat="1"/>
    <row r="125" s="324" customFormat="1"/>
    <row r="126" s="324" customFormat="1"/>
    <row r="127" s="324" customFormat="1"/>
    <row r="128" s="324" customFormat="1"/>
    <row r="129" s="324" customFormat="1"/>
    <row r="130" s="324" customFormat="1"/>
    <row r="131" s="324" customFormat="1"/>
    <row r="132" s="324" customFormat="1"/>
    <row r="133" s="324" customFormat="1"/>
    <row r="134" s="324" customFormat="1"/>
    <row r="135" s="324" customFormat="1"/>
    <row r="136" s="324" customFormat="1"/>
    <row r="137" s="324" customFormat="1"/>
    <row r="138" s="324" customFormat="1"/>
    <row r="139" s="324" customFormat="1"/>
    <row r="140" s="324" customFormat="1"/>
    <row r="141" s="324" customFormat="1"/>
    <row r="142" s="324" customFormat="1"/>
    <row r="143" s="324" customFormat="1"/>
    <row r="144" s="324" customFormat="1"/>
    <row r="145" s="324" customFormat="1"/>
    <row r="146" s="324" customFormat="1"/>
    <row r="147" s="324" customFormat="1"/>
    <row r="148" s="324" customFormat="1"/>
    <row r="149" s="324" customFormat="1"/>
    <row r="150" s="324" customFormat="1"/>
    <row r="151" s="324" customFormat="1"/>
    <row r="152" s="324" customFormat="1"/>
    <row r="153" s="324" customFormat="1"/>
    <row r="154" s="324" customFormat="1"/>
    <row r="155" s="324" customFormat="1"/>
    <row r="156" s="324" customFormat="1"/>
    <row r="157" s="324" customFormat="1"/>
    <row r="158" s="324" customFormat="1"/>
    <row r="159" s="324" customFormat="1"/>
    <row r="160" s="324" customFormat="1"/>
    <row r="161" s="324" customFormat="1"/>
    <row r="162" s="324" customFormat="1"/>
    <row r="163" s="324" customFormat="1"/>
    <row r="164" s="324" customFormat="1"/>
    <row r="165" s="324" customFormat="1"/>
    <row r="166" s="324" customFormat="1"/>
    <row r="167" s="324" customFormat="1"/>
    <row r="168" s="324" customFormat="1"/>
    <row r="169" s="324" customFormat="1"/>
    <row r="170" s="324" customFormat="1"/>
    <row r="171" s="324" customFormat="1"/>
    <row r="172" s="324" customFormat="1"/>
    <row r="173" s="324" customFormat="1"/>
    <row r="174" s="324" customFormat="1"/>
    <row r="175" s="324" customFormat="1"/>
    <row r="176" s="324" customFormat="1"/>
    <row r="177" s="324" customFormat="1"/>
    <row r="178" s="324" customFormat="1"/>
    <row r="179" s="324" customFormat="1"/>
    <row r="180" s="324" customFormat="1"/>
    <row r="181" s="324" customFormat="1"/>
    <row r="182" s="324" customFormat="1"/>
    <row r="183" s="324" customFormat="1"/>
    <row r="184" s="324" customFormat="1"/>
    <row r="185" s="324" customFormat="1"/>
    <row r="186" s="324" customFormat="1"/>
    <row r="187" s="324" customFormat="1"/>
    <row r="188" s="324" customFormat="1"/>
    <row r="189" s="324" customFormat="1"/>
    <row r="190" s="324" customFormat="1"/>
    <row r="191" s="324" customFormat="1"/>
    <row r="192" s="324" customFormat="1"/>
    <row r="193" s="324" customFormat="1"/>
    <row r="194" s="324" customFormat="1"/>
    <row r="195" s="324" customFormat="1"/>
    <row r="196" s="324" customFormat="1"/>
    <row r="197" s="324" customFormat="1"/>
    <row r="198" s="324" customFormat="1"/>
    <row r="199" s="324" customFormat="1"/>
    <row r="200" s="324" customFormat="1"/>
    <row r="201" s="324" customFormat="1"/>
    <row r="202" s="324" customFormat="1"/>
    <row r="203" s="324" customFormat="1"/>
    <row r="204" s="324" customFormat="1"/>
    <row r="205" s="324" customFormat="1"/>
    <row r="206" s="324" customFormat="1"/>
    <row r="207" s="324" customFormat="1"/>
    <row r="208" s="324" customFormat="1"/>
    <row r="209" s="324" customFormat="1"/>
    <row r="210" s="324" customFormat="1"/>
    <row r="211" s="324" customFormat="1"/>
    <row r="212" s="324" customFormat="1"/>
    <row r="213" s="324" customFormat="1"/>
    <row r="214" s="324" customFormat="1"/>
    <row r="215" s="324" customFormat="1"/>
    <row r="216" s="324" customFormat="1"/>
    <row r="217" s="324" customFormat="1"/>
    <row r="218" s="324" customFormat="1"/>
    <row r="219" s="324" customFormat="1"/>
    <row r="220" s="324" customFormat="1"/>
    <row r="221" s="324" customFormat="1"/>
    <row r="222" s="324" customFormat="1"/>
    <row r="223" s="324" customFormat="1"/>
    <row r="224" s="324" customFormat="1"/>
    <row r="225" s="324" customFormat="1"/>
    <row r="226" s="324" customFormat="1"/>
    <row r="227" s="324" customFormat="1"/>
    <row r="228" s="324" customFormat="1"/>
    <row r="229" s="324" customFormat="1"/>
    <row r="230" s="324" customFormat="1"/>
    <row r="231" s="324" customFormat="1"/>
    <row r="232" s="324" customFormat="1"/>
    <row r="233" s="324" customFormat="1"/>
    <row r="234" s="324" customFormat="1"/>
    <row r="235" s="324" customFormat="1"/>
    <row r="236" s="324" customFormat="1"/>
    <row r="237" s="324" customFormat="1"/>
    <row r="238" s="324" customFormat="1"/>
    <row r="239" s="324" customFormat="1"/>
    <row r="240" s="324" customFormat="1"/>
    <row r="241" s="324" customFormat="1"/>
    <row r="242" s="324" customFormat="1"/>
    <row r="243" s="324" customFormat="1"/>
    <row r="244" s="324" customFormat="1"/>
    <row r="245" s="324" customFormat="1"/>
    <row r="246" s="324" customFormat="1"/>
    <row r="247" s="324" customFormat="1"/>
    <row r="248" s="324" customFormat="1"/>
    <row r="249" s="324" customFormat="1"/>
    <row r="250" s="324" customFormat="1"/>
    <row r="251" s="324" customFormat="1"/>
    <row r="252" s="324" customFormat="1"/>
    <row r="253" s="324" customFormat="1"/>
    <row r="254" s="324" customFormat="1"/>
    <row r="255" s="324" customFormat="1"/>
    <row r="256" s="324" customFormat="1"/>
    <row r="257" s="324" customFormat="1"/>
    <row r="258" s="324" customFormat="1"/>
    <row r="259" s="324" customFormat="1"/>
    <row r="260" s="324" customFormat="1"/>
    <row r="261" s="324" customFormat="1"/>
    <row r="262" s="324" customFormat="1"/>
    <row r="263" s="324" customFormat="1"/>
    <row r="264" s="324" customFormat="1"/>
    <row r="265" s="324" customFormat="1"/>
    <row r="266" s="324" customFormat="1"/>
    <row r="267" s="324" customFormat="1"/>
    <row r="268" s="324" customFormat="1"/>
    <row r="269" s="324" customFormat="1"/>
    <row r="270" s="324" customFormat="1"/>
    <row r="271" s="324" customFormat="1"/>
    <row r="272" s="324" customFormat="1"/>
    <row r="273" s="324" customFormat="1"/>
    <row r="274" s="324" customFormat="1"/>
    <row r="275" s="324" customFormat="1"/>
    <row r="276" s="324" customFormat="1"/>
    <row r="277" s="324" customFormat="1"/>
    <row r="278" s="324" customFormat="1"/>
    <row r="279" s="324" customFormat="1"/>
    <row r="280" s="324" customFormat="1"/>
    <row r="281" s="324" customFormat="1"/>
    <row r="282" s="324" customFormat="1"/>
    <row r="283" s="324" customFormat="1"/>
    <row r="284" s="324" customFormat="1"/>
    <row r="285" s="324" customFormat="1"/>
    <row r="286" s="324" customFormat="1"/>
    <row r="287" s="324" customFormat="1"/>
    <row r="288" s="324" customFormat="1"/>
    <row r="289" s="324" customFormat="1"/>
    <row r="290" s="324" customFormat="1"/>
    <row r="291" s="324" customFormat="1"/>
    <row r="292" s="324" customFormat="1"/>
    <row r="293" s="324" customFormat="1"/>
    <row r="294" s="324" customFormat="1"/>
    <row r="295" s="324" customFormat="1"/>
    <row r="296" s="324" customFormat="1"/>
    <row r="297" s="324" customFormat="1"/>
    <row r="298" s="324" customFormat="1"/>
    <row r="299" s="324" customFormat="1"/>
    <row r="300" s="324" customFormat="1"/>
    <row r="301" s="324" customFormat="1"/>
    <row r="302" s="324" customFormat="1"/>
    <row r="303" s="324" customFormat="1"/>
    <row r="304" s="324" customFormat="1"/>
    <row r="305" s="324" customFormat="1"/>
    <row r="306" s="324" customFormat="1"/>
    <row r="307" s="324" customFormat="1"/>
    <row r="308" s="324" customFormat="1"/>
    <row r="309" s="324" customFormat="1"/>
    <row r="310" s="324" customFormat="1"/>
    <row r="311" s="324" customFormat="1"/>
    <row r="312" s="324" customFormat="1"/>
    <row r="313" s="324" customFormat="1"/>
    <row r="314" s="324" customFormat="1"/>
    <row r="315" s="324" customFormat="1"/>
    <row r="316" s="324" customFormat="1"/>
    <row r="317" s="324" customFormat="1"/>
    <row r="318" s="324" customFormat="1"/>
    <row r="319" s="324" customFormat="1"/>
    <row r="320" s="324" customFormat="1"/>
    <row r="321" s="324" customFormat="1"/>
    <row r="322" s="324" customFormat="1"/>
    <row r="323" s="324" customFormat="1"/>
    <row r="324" s="324" customFormat="1"/>
    <row r="325" s="324" customFormat="1"/>
    <row r="326" s="324" customFormat="1"/>
    <row r="327" s="324" customFormat="1"/>
    <row r="328" s="324" customFormat="1"/>
    <row r="329" s="324" customFormat="1"/>
    <row r="330" s="324" customFormat="1"/>
    <row r="331" s="324" customFormat="1"/>
    <row r="332" s="324" customFormat="1"/>
    <row r="333" s="324" customFormat="1"/>
    <row r="334" s="324" customFormat="1"/>
    <row r="335" s="324" customFormat="1"/>
    <row r="336" s="324" customFormat="1"/>
    <row r="337" s="324" customFormat="1"/>
    <row r="338" s="324" customFormat="1"/>
    <row r="339" s="324" customFormat="1"/>
    <row r="340" s="324" customFormat="1"/>
    <row r="341" s="324" customFormat="1"/>
    <row r="342" s="324" customFormat="1"/>
    <row r="343" s="324" customFormat="1"/>
    <row r="344" s="324" customFormat="1"/>
    <row r="345" s="324" customFormat="1"/>
    <row r="346" s="324" customFormat="1"/>
    <row r="347" s="324" customFormat="1"/>
    <row r="348" s="324" customFormat="1"/>
    <row r="349" s="324" customFormat="1"/>
    <row r="350" s="324" customFormat="1"/>
    <row r="351" s="324" customFormat="1"/>
    <row r="352" s="324" customFormat="1"/>
    <row r="353" s="324" customFormat="1"/>
    <row r="354" s="324" customFormat="1"/>
    <row r="355" s="324" customFormat="1"/>
    <row r="356" s="324" customFormat="1"/>
    <row r="357" s="324" customFormat="1"/>
    <row r="358" s="324" customFormat="1"/>
    <row r="359" s="324" customFormat="1"/>
    <row r="360" s="324" customFormat="1"/>
    <row r="361" s="324" customFormat="1"/>
    <row r="362" s="324" customFormat="1"/>
    <row r="363" s="324" customFormat="1"/>
    <row r="364" s="324" customFormat="1"/>
    <row r="365" s="324" customFormat="1"/>
    <row r="366" s="324" customFormat="1"/>
    <row r="367" s="324" customFormat="1"/>
    <row r="368" s="324" customFormat="1"/>
    <row r="369" s="324" customFormat="1"/>
    <row r="370" s="324" customFormat="1"/>
    <row r="371" s="324" customFormat="1"/>
    <row r="372" s="324" customFormat="1"/>
    <row r="373" s="324" customFormat="1"/>
    <row r="374" s="324" customFormat="1"/>
    <row r="375" s="324" customFormat="1"/>
    <row r="376" s="324" customFormat="1"/>
    <row r="377" s="324" customFormat="1"/>
    <row r="378" s="324" customFormat="1"/>
    <row r="379" s="324" customFormat="1"/>
    <row r="380" s="324" customFormat="1"/>
    <row r="381" s="324" customFormat="1"/>
    <row r="382" s="324" customFormat="1"/>
    <row r="383" s="324" customFormat="1"/>
    <row r="384" s="324" customFormat="1"/>
    <row r="385" s="324" customFormat="1"/>
    <row r="386" s="324" customFormat="1"/>
    <row r="387" s="324" customFormat="1"/>
    <row r="388" s="324" customFormat="1"/>
    <row r="389" s="324" customFormat="1"/>
    <row r="390" s="324" customFormat="1"/>
    <row r="391" s="324" customFormat="1"/>
    <row r="392" s="324" customFormat="1"/>
    <row r="393" s="324" customFormat="1"/>
    <row r="394" s="324" customFormat="1"/>
    <row r="395" s="324" customFormat="1"/>
    <row r="396" s="324" customFormat="1"/>
    <row r="397" s="324" customFormat="1"/>
    <row r="398" s="324" customFormat="1"/>
    <row r="399" s="324" customFormat="1"/>
    <row r="400" s="324" customFormat="1"/>
    <row r="401" s="324" customFormat="1"/>
  </sheetData>
  <sheetProtection password="D08D" sheet="1" scenarios="1" selectLockedCells="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2:J25"/>
  <sheetViews>
    <sheetView workbookViewId="0">
      <selection activeCell="F3" sqref="F3"/>
    </sheetView>
  </sheetViews>
  <sheetFormatPr defaultRowHeight="12.75"/>
  <cols>
    <col min="1" max="1" customWidth="true" width="2.42578125" collapsed="false"/>
    <col min="5" max="5" customWidth="true" width="34.28515625" collapsed="false"/>
    <col min="6" max="7" customWidth="true" width="13.7109375" collapsed="false"/>
    <col min="8" max="8" customWidth="true" width="26.0" collapsed="false"/>
    <col min="9" max="9" customWidth="true" width="15.0" collapsed="false"/>
    <col min="10" max="10" customWidth="true" width="24.28515625" collapsed="false"/>
  </cols>
  <sheetData>
    <row r="2" spans="2:10" s="310" customFormat="1" ht="30" customHeight="1">
      <c r="B2" s="692" t="str">
        <f>Labels!$C$329</f>
        <v>Summary QMS Audit</v>
      </c>
      <c r="C2" s="693"/>
      <c r="D2" s="693"/>
      <c r="E2" s="694"/>
      <c r="F2" s="311" t="str">
        <f>Labels!$C$330 &amp; "
" &amp; Labels!G2</f>
        <v>Compliance
Yes</v>
      </c>
      <c r="G2" s="307" t="str">
        <f>Labels!G3</f>
        <v>No</v>
      </c>
      <c r="H2" s="312" t="str">
        <f>Labels!$C$331</f>
        <v>List of Non-compliances</v>
      </c>
      <c r="I2" s="312" t="str">
        <f>Labels!$C$332</f>
        <v>Date of Closure</v>
      </c>
      <c r="J2" s="313" t="str">
        <f>Labels!$C$333</f>
        <v>Evidence presented</v>
      </c>
    </row>
    <row r="3" spans="2:10" ht="30" customHeight="1">
      <c r="B3" s="695" t="str">
        <f>Labels!$C$334</f>
        <v>Did the producer group / multi-site with QMS comply with all applicable control points of the QMS Checklist?</v>
      </c>
      <c r="C3" s="696"/>
      <c r="D3" s="696"/>
      <c r="E3" s="697"/>
      <c r="F3" s="288"/>
      <c r="G3" s="288"/>
      <c r="H3" s="289"/>
      <c r="I3" s="289"/>
      <c r="J3" s="290"/>
    </row>
    <row r="4" spans="2:10" ht="30" customHeight="1">
      <c r="B4" s="698" t="str">
        <f>Labels!$C$335</f>
        <v>Did the producer group / multi-site with QMS comply with all applicable control points of the Annex II.1?</v>
      </c>
      <c r="C4" s="698"/>
      <c r="D4" s="698"/>
      <c r="E4" s="698"/>
      <c r="F4" s="288"/>
      <c r="G4" s="288"/>
      <c r="H4" s="289"/>
      <c r="I4" s="289"/>
      <c r="J4" s="290"/>
    </row>
    <row r="5" spans="2:10" ht="30" customHeight="1">
      <c r="B5" s="698" t="str">
        <f>Labels!$C$336</f>
        <v>Did the producer group / multi-site with QMS comply with all applicable control points of the Produce Handling Checklist?</v>
      </c>
      <c r="C5" s="698"/>
      <c r="D5" s="698"/>
      <c r="E5" s="698"/>
      <c r="F5" s="288"/>
      <c r="G5" s="288"/>
      <c r="H5" s="290"/>
      <c r="I5" s="290"/>
      <c r="J5" s="290"/>
    </row>
    <row r="6" spans="2:10">
      <c r="B6" s="291"/>
      <c r="C6" s="291"/>
      <c r="D6" s="291"/>
      <c r="E6" s="291"/>
      <c r="F6" s="292"/>
      <c r="G6" s="292"/>
      <c r="H6" s="293"/>
      <c r="I6" s="293"/>
      <c r="J6" s="293"/>
    </row>
    <row r="7" spans="2:10" ht="30" customHeight="1">
      <c r="B7" s="698" t="str">
        <f>Labels!$C$337</f>
        <v xml:space="preserve">Are there annexes to this report (e.g. Non conformance forms)? </v>
      </c>
      <c r="C7" s="698"/>
      <c r="D7" s="698"/>
      <c r="E7" s="698"/>
      <c r="F7" s="288"/>
      <c r="G7" s="288"/>
      <c r="H7" s="702" t="str">
        <f>Labels!$C$338</f>
        <v>Please list them here:</v>
      </c>
      <c r="I7" s="702"/>
      <c r="J7" s="702"/>
    </row>
    <row r="8" spans="2:10" ht="30" customHeight="1">
      <c r="B8" s="703" t="str">
        <f>Labels!$C$339</f>
        <v>Is this the Final Audit Report?</v>
      </c>
      <c r="C8" s="703"/>
      <c r="D8" s="703"/>
      <c r="E8" s="703"/>
      <c r="F8" s="294"/>
      <c r="G8" s="290"/>
      <c r="H8" s="702" t="str">
        <f>Labels!$C$340</f>
        <v>If not, please explain:</v>
      </c>
      <c r="I8" s="702"/>
      <c r="J8" s="702"/>
    </row>
    <row r="9" spans="2:10" s="327" customFormat="1">
      <c r="B9" s="297"/>
      <c r="C9" s="297"/>
      <c r="D9" s="297"/>
      <c r="E9" s="297"/>
      <c r="F9" s="297"/>
      <c r="G9" s="325"/>
      <c r="H9" s="326"/>
      <c r="I9" s="326"/>
      <c r="J9" s="326"/>
    </row>
    <row r="10" spans="2:10" s="327" customFormat="1">
      <c r="B10" s="297"/>
      <c r="C10" s="297"/>
      <c r="D10" s="297"/>
      <c r="E10" s="297"/>
      <c r="F10" s="297"/>
      <c r="G10" s="325"/>
      <c r="H10" s="326"/>
      <c r="I10" s="326"/>
      <c r="J10" s="326"/>
    </row>
    <row r="11" spans="2:10" s="328" customFormat="1" ht="20.100000000000001" customHeight="1">
      <c r="B11" s="704" t="str">
        <f>Labels!$C$341</f>
        <v>NURTURE Module Compliance Level</v>
      </c>
      <c r="C11" s="704"/>
      <c r="D11" s="704"/>
      <c r="E11" s="704"/>
      <c r="F11" s="704"/>
      <c r="G11" s="704"/>
      <c r="H11" s="704"/>
      <c r="I11" s="704"/>
      <c r="J11" s="704"/>
    </row>
    <row r="12" spans="2:10" s="327" customFormat="1" ht="50.1" customHeight="1">
      <c r="B12" s="705" t="str">
        <f>Labels!$C$342 &amp; " " &amp; Labels!$C$343</f>
        <v>For Option 2 and Option 1 Multisite the compliance level is established as the result of the "weakest performing" producer group member during the external inspection. This means that if during the inspection of the samples of the producer group members the "weakest" producer group member achieves the compliance level "silver", the compliance level of the whole group can only be "silver".</v>
      </c>
      <c r="C12" s="705"/>
      <c r="D12" s="705"/>
      <c r="E12" s="705"/>
      <c r="F12" s="705"/>
      <c r="G12" s="705"/>
      <c r="H12" s="705"/>
      <c r="I12" s="705"/>
      <c r="J12" s="705"/>
    </row>
    <row r="13" spans="2:10" s="327" customFormat="1">
      <c r="B13" s="308"/>
      <c r="C13" s="308"/>
      <c r="D13" s="308"/>
      <c r="E13" s="308"/>
      <c r="F13" s="309" t="str">
        <f>Labels!$C$224</f>
        <v>GOLD</v>
      </c>
      <c r="G13" s="309" t="str">
        <f>Labels!$C$225</f>
        <v>SILVER</v>
      </c>
      <c r="H13" s="308"/>
      <c r="I13" s="308"/>
      <c r="J13" s="308"/>
    </row>
    <row r="14" spans="2:10" ht="30" customHeight="1">
      <c r="B14" s="706" t="str">
        <f>Labels!$C$344</f>
        <v>Final NURTURE Certification Status of the Producer Group / Option 1 Multisite with QMS:</v>
      </c>
      <c r="C14" s="706"/>
      <c r="D14" s="706"/>
      <c r="E14" s="706"/>
      <c r="F14" s="295"/>
      <c r="G14" s="295"/>
      <c r="H14" s="293"/>
      <c r="I14" s="293"/>
      <c r="J14" s="293"/>
    </row>
    <row r="15" spans="2:10" s="314" customFormat="1" ht="20.100000000000001" customHeight="1">
      <c r="B15" s="316" t="str">
        <f>Labels!$C$345</f>
        <v>Acceptance of Report by Auditee</v>
      </c>
      <c r="C15" s="317"/>
      <c r="D15" s="317"/>
      <c r="E15" s="317"/>
      <c r="F15" s="317"/>
      <c r="G15" s="317"/>
      <c r="H15" s="318"/>
      <c r="I15" s="318"/>
      <c r="J15" s="318"/>
    </row>
    <row r="16" spans="2:10" s="314" customFormat="1" ht="30" customHeight="1">
      <c r="B16" s="699" t="str">
        <f>Labels!$C$35</f>
        <v>Date</v>
      </c>
      <c r="C16" s="700"/>
      <c r="D16" s="699" t="str">
        <f>Labels!$C$346</f>
        <v>Name of Responsible Person (Auditee)</v>
      </c>
      <c r="E16" s="701"/>
      <c r="F16" s="699" t="str">
        <f>Labels!$C$221</f>
        <v>Signature</v>
      </c>
      <c r="G16" s="701"/>
      <c r="H16" s="315"/>
      <c r="I16" s="315"/>
      <c r="J16" s="315"/>
    </row>
    <row r="17" spans="2:10" ht="30" customHeight="1">
      <c r="B17" s="687"/>
      <c r="C17" s="688"/>
      <c r="D17" s="687"/>
      <c r="E17" s="688"/>
      <c r="F17" s="687"/>
      <c r="G17" s="688"/>
      <c r="H17" s="292"/>
      <c r="I17" s="292"/>
      <c r="J17" s="292"/>
    </row>
    <row r="19" spans="2:10" s="314" customFormat="1" ht="20.100000000000001" customHeight="1">
      <c r="B19" s="319" t="str">
        <f>Labels!$C$347</f>
        <v>Name and Signature of the Auditor</v>
      </c>
      <c r="C19" s="320"/>
      <c r="D19" s="320"/>
      <c r="E19" s="320"/>
      <c r="F19" s="321"/>
      <c r="G19" s="321"/>
    </row>
    <row r="20" spans="2:10" s="314" customFormat="1" ht="30" customHeight="1">
      <c r="B20" s="699" t="str">
        <f>Labels!$C$35</f>
        <v>Date</v>
      </c>
      <c r="C20" s="700"/>
      <c r="D20" s="699" t="str">
        <f>Labels!$C$348</f>
        <v>Name of Auditor</v>
      </c>
      <c r="E20" s="701"/>
      <c r="F20" s="699" t="str">
        <f>Labels!$C$221</f>
        <v>Signature</v>
      </c>
      <c r="G20" s="701"/>
    </row>
    <row r="21" spans="2:10" ht="30" customHeight="1">
      <c r="B21" s="687"/>
      <c r="C21" s="688"/>
      <c r="D21" s="687"/>
      <c r="E21" s="688"/>
      <c r="F21" s="687"/>
      <c r="G21" s="688"/>
    </row>
    <row r="22" spans="2:10">
      <c r="B22" s="329"/>
      <c r="C22" s="329"/>
      <c r="D22" s="329"/>
      <c r="E22" s="329"/>
      <c r="F22" s="329"/>
      <c r="G22" s="329"/>
    </row>
    <row r="23" spans="2:10" s="314" customFormat="1" ht="20.100000000000001" customHeight="1">
      <c r="B23" s="322" t="str">
        <f>Labels!$C$349</f>
        <v xml:space="preserve">Review of the Audit/Inspection Report by CB Technical Reviewer </v>
      </c>
      <c r="C23" s="323"/>
      <c r="D23" s="323"/>
      <c r="E23" s="323"/>
      <c r="F23" s="323"/>
      <c r="G23" s="323"/>
    </row>
    <row r="24" spans="2:10" s="314" customFormat="1" ht="30" customHeight="1">
      <c r="B24" s="689" t="str">
        <f>Labels!$C$35</f>
        <v>Date</v>
      </c>
      <c r="C24" s="690"/>
      <c r="D24" s="689" t="str">
        <f>Labels!$C$350</f>
        <v>Name of Responsible Person (Certifies/Reviewer)</v>
      </c>
      <c r="E24" s="691"/>
      <c r="F24" s="689" t="str">
        <f>Labels!$C$221</f>
        <v>Signature</v>
      </c>
      <c r="G24" s="691"/>
    </row>
    <row r="25" spans="2:10" ht="30" customHeight="1">
      <c r="B25" s="687"/>
      <c r="C25" s="688"/>
      <c r="D25" s="687"/>
      <c r="E25" s="688"/>
      <c r="F25" s="687"/>
      <c r="G25" s="688"/>
    </row>
  </sheetData>
  <sheetProtection password="D08D" scenarios="1" selectLockedCells="1"/>
  <mergeCells count="29">
    <mergeCell ref="H7:J7"/>
    <mergeCell ref="B16:C16"/>
    <mergeCell ref="D16:E16"/>
    <mergeCell ref="F16:G16"/>
    <mergeCell ref="B8:E8"/>
    <mergeCell ref="H8:J8"/>
    <mergeCell ref="B11:J11"/>
    <mergeCell ref="B12:J12"/>
    <mergeCell ref="B14:E14"/>
    <mergeCell ref="B17:C17"/>
    <mergeCell ref="D17:E17"/>
    <mergeCell ref="F17:G17"/>
    <mergeCell ref="B20:C20"/>
    <mergeCell ref="D20:E20"/>
    <mergeCell ref="F20:G20"/>
    <mergeCell ref="B2:E2"/>
    <mergeCell ref="B3:E3"/>
    <mergeCell ref="B4:E4"/>
    <mergeCell ref="B5:E5"/>
    <mergeCell ref="B7:E7"/>
    <mergeCell ref="B25:C25"/>
    <mergeCell ref="D25:E25"/>
    <mergeCell ref="F25:G25"/>
    <mergeCell ref="B21:C21"/>
    <mergeCell ref="D21:E21"/>
    <mergeCell ref="F21:G21"/>
    <mergeCell ref="B24:C24"/>
    <mergeCell ref="D24:E24"/>
    <mergeCell ref="F24:G24"/>
  </mergeCells>
  <pageMargins left="0.7" right="0.7" top="0.75" bottom="0.75" header="0.3" footer="0.3"/>
  <ignoredErrors>
    <ignoredError sqref="H7:H8" unlockedFormula="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M2"/>
  <sheetViews>
    <sheetView workbookViewId="0">
      <pane ySplit="1" topLeftCell="A2" activePane="bottomLeft" state="frozen"/>
      <selection activeCell="J60" sqref="J60:J62"/>
      <selection pane="bottomLeft"/>
    </sheetView>
  </sheetViews>
  <sheetFormatPr defaultRowHeight="12.75"/>
  <cols>
    <col min="1" max="1" bestFit="true" customWidth="true" width="10.28515625" collapsed="false"/>
    <col min="2" max="2" bestFit="true" customWidth="true" width="11.140625" collapsed="false"/>
    <col min="3" max="3" bestFit="true" customWidth="true" width="12.0" collapsed="false"/>
    <col min="4" max="4" customWidth="true" width="37.0" collapsed="false"/>
    <col min="5" max="5" bestFit="true" customWidth="true" width="8.85546875" collapsed="false"/>
    <col min="6" max="6" customWidth="true" width="11.5703125" collapsed="false"/>
    <col min="7" max="7" bestFit="true" customWidth="true" width="7.140625" collapsed="false"/>
    <col min="8" max="8" customWidth="true" width="8.5703125" collapsed="false"/>
    <col min="9" max="9" customWidth="true" width="32.5703125" collapsed="false"/>
    <col min="10" max="10" bestFit="true" customWidth="true" width="9.5703125" collapsed="false"/>
    <col min="11" max="11" customWidth="true" width="9.5703125" collapsed="false"/>
  </cols>
  <sheetData>
    <row r="1" spans="1:13" ht="12.75" customHeight="1">
      <c r="A1" t="s">
        <v>427</v>
      </c>
      <c r="B1" t="s">
        <v>428</v>
      </c>
      <c r="C1" t="s">
        <v>429</v>
      </c>
      <c r="D1" t="s">
        <v>430</v>
      </c>
      <c r="E1" t="s">
        <v>431</v>
      </c>
      <c r="F1" t="s">
        <v>336</v>
      </c>
      <c r="G1" t="s">
        <v>432</v>
      </c>
      <c r="H1" t="s">
        <v>442</v>
      </c>
      <c r="I1" t="s">
        <v>425</v>
      </c>
      <c r="J1" t="s">
        <v>433</v>
      </c>
      <c r="K1" t="s">
        <v>399</v>
      </c>
      <c r="L1" t="s">
        <v>434</v>
      </c>
      <c r="M1" t="s">
        <v>435</v>
      </c>
    </row>
    <row r="2" spans="1:13" ht="12.75" customHeight="1">
      <c r="A2" t="s">
        <v>436</v>
      </c>
      <c r="B2" t="s">
        <v>437</v>
      </c>
      <c r="C2" t="s">
        <v>438</v>
      </c>
      <c r="D2" t="s">
        <v>439</v>
      </c>
      <c r="E2">
        <v>3</v>
      </c>
      <c r="F2" t="s">
        <v>337</v>
      </c>
      <c r="G2" t="s">
        <v>342</v>
      </c>
      <c r="H2">
        <v>0</v>
      </c>
      <c r="I2" t="s">
        <v>426</v>
      </c>
      <c r="J2">
        <v>4</v>
      </c>
      <c r="K2" t="s">
        <v>400</v>
      </c>
      <c r="L2">
        <v>278</v>
      </c>
      <c r="M2">
        <v>13</v>
      </c>
    </row>
  </sheetData>
  <customSheetViews>
    <customSheetView guid="{7DA07996-06D1-47BC-BC6A-CCE2EA0F4462}">
      <pane ySplit="1" topLeftCell="A22" activePane="bottomLeft" state="frozen"/>
      <selection pane="bottomLeft" activeCell="B24" sqref="B24"/>
      <pageMargins left="0.75" right="0.75" top="1" bottom="1" header="0.5" footer="0.5"/>
      <headerFooter alignWithMargins="0"/>
    </customSheetView>
  </customSheetViews>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G351"/>
  <sheetViews>
    <sheetView workbookViewId="0">
      <pane ySplit="1" topLeftCell="A2" activePane="bottomLeft" state="frozen"/>
      <selection activeCell="J60" sqref="J60:J62"/>
      <selection pane="bottomLeft" activeCell="A2" sqref="A2"/>
    </sheetView>
  </sheetViews>
  <sheetFormatPr defaultRowHeight="12.75"/>
  <cols>
    <col min="1" max="1" customWidth="true" width="6.140625" collapsed="false"/>
    <col min="2" max="2" customWidth="true" width="135.5703125" collapsed="false"/>
    <col min="3" max="3" customWidth="true" width="84.5703125" collapsed="false"/>
    <col min="9" max="9" bestFit="true" customWidth="true" width="3.0" collapsed="false"/>
    <col min="10" max="11" customWidth="true" width="21.85546875" collapsed="false"/>
  </cols>
  <sheetData>
    <row r="1" spans="1:7">
      <c r="A1" s="1" t="s">
        <v>443</v>
      </c>
      <c r="B1" s="1" t="s">
        <v>444</v>
      </c>
      <c r="C1" s="1" t="s">
        <v>445</v>
      </c>
      <c r="E1" s="1" t="s">
        <v>443</v>
      </c>
      <c r="F1" s="1" t="s">
        <v>432</v>
      </c>
      <c r="G1" s="1" t="s">
        <v>445</v>
      </c>
    </row>
    <row r="2" spans="1:7">
      <c r="A2" s="2">
        <v>1</v>
      </c>
      <c r="B2" s="3" t="s">
        <v>446</v>
      </c>
      <c r="C2" s="2" t="s">
        <v>446</v>
      </c>
      <c r="E2">
        <v>-1</v>
      </c>
      <c r="F2" t="s">
        <v>440</v>
      </c>
      <c r="G2" t="str">
        <f>C72</f>
        <v>Yes</v>
      </c>
    </row>
    <row r="3" spans="1:7">
      <c r="A3" s="2">
        <v>2</v>
      </c>
      <c r="B3" s="3" t="s">
        <v>1085</v>
      </c>
      <c r="C3" s="2" t="s">
        <v>1085</v>
      </c>
      <c r="E3">
        <v>0</v>
      </c>
      <c r="F3" t="s">
        <v>441</v>
      </c>
      <c r="G3" t="str">
        <f>C74</f>
        <v>No</v>
      </c>
    </row>
    <row r="4" spans="1:7">
      <c r="A4" s="2">
        <v>3</v>
      </c>
      <c r="B4" s="3" t="s">
        <v>447</v>
      </c>
      <c r="C4" s="2" t="s">
        <v>447</v>
      </c>
    </row>
    <row r="5" spans="1:7">
      <c r="A5" s="2">
        <v>4</v>
      </c>
      <c r="B5" s="3" t="s">
        <v>448</v>
      </c>
      <c r="C5" s="2" t="s">
        <v>448</v>
      </c>
    </row>
    <row r="6" spans="1:7">
      <c r="A6" s="2">
        <v>5</v>
      </c>
      <c r="B6" s="3" t="s">
        <v>1086</v>
      </c>
      <c r="C6" s="2" t="s">
        <v>1086</v>
      </c>
    </row>
    <row r="7" spans="1:7">
      <c r="A7" s="2">
        <v>6</v>
      </c>
      <c r="B7" s="3" t="s">
        <v>449</v>
      </c>
      <c r="C7" s="2" t="s">
        <v>449</v>
      </c>
    </row>
    <row r="8" spans="1:7">
      <c r="A8" s="2">
        <v>7</v>
      </c>
      <c r="B8" s="3" t="s">
        <v>1087</v>
      </c>
      <c r="C8" s="2" t="s">
        <v>1087</v>
      </c>
    </row>
    <row r="9" spans="1:7">
      <c r="A9" s="2">
        <v>8</v>
      </c>
      <c r="B9" s="3" t="s">
        <v>1088</v>
      </c>
      <c r="C9" s="2" t="s">
        <v>1088</v>
      </c>
    </row>
    <row r="10" spans="1:7">
      <c r="A10" s="2">
        <v>9</v>
      </c>
      <c r="B10" s="3" t="s">
        <v>1089</v>
      </c>
      <c r="C10" s="2" t="s">
        <v>1089</v>
      </c>
    </row>
    <row r="11" spans="1:7">
      <c r="A11" s="2">
        <v>10</v>
      </c>
      <c r="B11" s="3" t="s">
        <v>450</v>
      </c>
      <c r="C11" s="2" t="s">
        <v>450</v>
      </c>
    </row>
    <row r="12" spans="1:7">
      <c r="A12" s="2">
        <v>11</v>
      </c>
      <c r="B12" s="3" t="s">
        <v>451</v>
      </c>
      <c r="C12" s="2" t="s">
        <v>451</v>
      </c>
    </row>
    <row r="13" spans="1:7">
      <c r="A13" s="2">
        <v>12</v>
      </c>
      <c r="B13" s="3" t="s">
        <v>452</v>
      </c>
      <c r="C13" s="2" t="s">
        <v>452</v>
      </c>
    </row>
    <row r="14" spans="1:7">
      <c r="A14" s="2">
        <v>13</v>
      </c>
      <c r="B14" s="3" t="s">
        <v>453</v>
      </c>
      <c r="C14" s="2" t="s">
        <v>453</v>
      </c>
    </row>
    <row r="15" spans="1:7">
      <c r="A15" s="2">
        <v>14</v>
      </c>
      <c r="B15" s="3" t="s">
        <v>454</v>
      </c>
      <c r="C15" s="2" t="s">
        <v>454</v>
      </c>
    </row>
    <row r="16" spans="1:7">
      <c r="A16" s="2">
        <v>15</v>
      </c>
      <c r="B16" s="3" t="s">
        <v>455</v>
      </c>
      <c r="C16" s="2" t="s">
        <v>455</v>
      </c>
    </row>
    <row r="17" spans="1:3">
      <c r="A17" s="2">
        <v>16</v>
      </c>
      <c r="B17" s="3" t="s">
        <v>456</v>
      </c>
      <c r="C17" s="2" t="s">
        <v>456</v>
      </c>
    </row>
    <row r="18" spans="1:3">
      <c r="A18" s="2">
        <v>17</v>
      </c>
      <c r="B18" s="3" t="s">
        <v>457</v>
      </c>
      <c r="C18" s="2" t="s">
        <v>457</v>
      </c>
    </row>
    <row r="19" spans="1:3">
      <c r="A19" s="2">
        <v>18</v>
      </c>
      <c r="B19" s="3" t="s">
        <v>458</v>
      </c>
      <c r="C19" s="2" t="s">
        <v>458</v>
      </c>
    </row>
    <row r="20" spans="1:3">
      <c r="A20" s="2">
        <v>19</v>
      </c>
      <c r="B20" s="3" t="s">
        <v>459</v>
      </c>
      <c r="C20" s="2" t="s">
        <v>459</v>
      </c>
    </row>
    <row r="21" spans="1:3">
      <c r="A21" s="2">
        <v>20</v>
      </c>
      <c r="B21" s="3" t="s">
        <v>460</v>
      </c>
      <c r="C21" s="2" t="s">
        <v>460</v>
      </c>
    </row>
    <row r="22" spans="1:3">
      <c r="A22" s="2">
        <v>21</v>
      </c>
      <c r="B22" s="3" t="s">
        <v>461</v>
      </c>
      <c r="C22" s="2" t="s">
        <v>461</v>
      </c>
    </row>
    <row r="23" spans="1:3">
      <c r="A23" s="2">
        <v>22</v>
      </c>
      <c r="B23" s="3" t="s">
        <v>1090</v>
      </c>
      <c r="C23" s="2" t="s">
        <v>1090</v>
      </c>
    </row>
    <row r="24" spans="1:3">
      <c r="A24" s="2">
        <v>23</v>
      </c>
      <c r="B24" s="3" t="s">
        <v>462</v>
      </c>
      <c r="C24" s="2" t="s">
        <v>462</v>
      </c>
    </row>
    <row r="25" spans="1:3">
      <c r="A25" s="2">
        <v>24</v>
      </c>
      <c r="B25" s="3" t="s">
        <v>463</v>
      </c>
      <c r="C25" s="2" t="s">
        <v>463</v>
      </c>
    </row>
    <row r="26" spans="1:3">
      <c r="A26" s="2">
        <v>25</v>
      </c>
      <c r="B26" s="3" t="s">
        <v>464</v>
      </c>
      <c r="C26" s="2" t="s">
        <v>464</v>
      </c>
    </row>
    <row r="27" spans="1:3">
      <c r="A27" s="2">
        <v>26</v>
      </c>
      <c r="B27" s="3" t="s">
        <v>465</v>
      </c>
      <c r="C27" s="2" t="s">
        <v>465</v>
      </c>
    </row>
    <row r="28" spans="1:3">
      <c r="A28" s="2">
        <v>27</v>
      </c>
      <c r="B28" s="3" t="s">
        <v>466</v>
      </c>
      <c r="C28" s="2" t="s">
        <v>466</v>
      </c>
    </row>
    <row r="29" spans="1:3">
      <c r="A29" s="2">
        <v>28</v>
      </c>
      <c r="B29" s="3" t="s">
        <v>467</v>
      </c>
      <c r="C29" s="2" t="s">
        <v>467</v>
      </c>
    </row>
    <row r="30" spans="1:3">
      <c r="A30" s="2">
        <v>29</v>
      </c>
      <c r="B30" s="3" t="s">
        <v>468</v>
      </c>
      <c r="C30" s="2" t="s">
        <v>468</v>
      </c>
    </row>
    <row r="31" spans="1:3">
      <c r="A31" s="2">
        <v>30</v>
      </c>
      <c r="B31" s="3" t="s">
        <v>1091</v>
      </c>
      <c r="C31" s="2" t="s">
        <v>1091</v>
      </c>
    </row>
    <row r="32" spans="1:3">
      <c r="A32" s="2">
        <v>31</v>
      </c>
      <c r="B32" s="3" t="s">
        <v>469</v>
      </c>
      <c r="C32" s="2" t="s">
        <v>469</v>
      </c>
    </row>
    <row r="33" spans="1:3">
      <c r="A33" s="2">
        <v>32</v>
      </c>
      <c r="B33" s="3" t="s">
        <v>1092</v>
      </c>
      <c r="C33" s="2" t="s">
        <v>1092</v>
      </c>
    </row>
    <row r="34" spans="1:3">
      <c r="A34" s="2">
        <v>33</v>
      </c>
      <c r="B34" s="3" t="s">
        <v>470</v>
      </c>
      <c r="C34" s="2" t="s">
        <v>470</v>
      </c>
    </row>
    <row r="35" spans="1:3">
      <c r="A35" s="2">
        <v>34</v>
      </c>
      <c r="B35" s="3" t="s">
        <v>471</v>
      </c>
      <c r="C35" s="2" t="s">
        <v>471</v>
      </c>
    </row>
    <row r="36" spans="1:3">
      <c r="A36" s="2">
        <v>35</v>
      </c>
      <c r="B36" s="3" t="s">
        <v>472</v>
      </c>
      <c r="C36" s="2" t="s">
        <v>472</v>
      </c>
    </row>
    <row r="37" spans="1:3">
      <c r="A37" s="2">
        <v>36</v>
      </c>
      <c r="B37" s="3" t="s">
        <v>545</v>
      </c>
      <c r="C37" s="2" t="s">
        <v>545</v>
      </c>
    </row>
    <row r="38" spans="1:3">
      <c r="A38" s="2">
        <v>37</v>
      </c>
      <c r="B38" s="3" t="s">
        <v>546</v>
      </c>
      <c r="C38" s="2" t="s">
        <v>546</v>
      </c>
    </row>
    <row r="39" spans="1:3">
      <c r="A39" s="2">
        <v>38</v>
      </c>
      <c r="B39" s="3" t="s">
        <v>547</v>
      </c>
      <c r="C39" s="2" t="s">
        <v>547</v>
      </c>
    </row>
    <row r="40" spans="1:3">
      <c r="A40" s="2">
        <v>39</v>
      </c>
      <c r="B40" s="3" t="s">
        <v>548</v>
      </c>
      <c r="C40" s="2" t="s">
        <v>548</v>
      </c>
    </row>
    <row r="41" spans="1:3">
      <c r="A41" s="2">
        <v>40</v>
      </c>
      <c r="B41" s="3" t="s">
        <v>549</v>
      </c>
      <c r="C41" s="2" t="s">
        <v>549</v>
      </c>
    </row>
    <row r="42" spans="1:3">
      <c r="A42" s="2">
        <v>41</v>
      </c>
      <c r="B42" s="3" t="s">
        <v>404</v>
      </c>
      <c r="C42" s="2" t="s">
        <v>404</v>
      </c>
    </row>
    <row r="43" spans="1:3">
      <c r="A43" s="2">
        <v>42</v>
      </c>
      <c r="B43" s="3" t="s">
        <v>405</v>
      </c>
      <c r="C43" s="2" t="s">
        <v>405</v>
      </c>
    </row>
    <row r="44" spans="1:3">
      <c r="A44" s="2">
        <v>43</v>
      </c>
      <c r="B44" s="3" t="s">
        <v>429</v>
      </c>
      <c r="C44" s="2" t="s">
        <v>429</v>
      </c>
    </row>
    <row r="45" spans="1:3">
      <c r="A45" s="2">
        <v>44</v>
      </c>
      <c r="B45" s="3" t="s">
        <v>406</v>
      </c>
      <c r="C45" s="2" t="s">
        <v>406</v>
      </c>
    </row>
    <row r="46" spans="1:3">
      <c r="A46" s="2">
        <v>45</v>
      </c>
      <c r="B46" s="3" t="s">
        <v>1093</v>
      </c>
      <c r="C46" s="2" t="s">
        <v>1093</v>
      </c>
    </row>
    <row r="47" spans="1:3">
      <c r="A47" s="2">
        <v>46</v>
      </c>
      <c r="B47" s="3" t="s">
        <v>1094</v>
      </c>
      <c r="C47" s="2" t="s">
        <v>1094</v>
      </c>
    </row>
    <row r="48" spans="1:3">
      <c r="A48" s="2">
        <v>47</v>
      </c>
      <c r="B48" s="3" t="s">
        <v>407</v>
      </c>
      <c r="C48" s="2" t="s">
        <v>407</v>
      </c>
    </row>
    <row r="49" spans="1:3">
      <c r="A49" s="2">
        <v>48</v>
      </c>
      <c r="B49" s="3" t="s">
        <v>362</v>
      </c>
      <c r="C49" s="2" t="s">
        <v>362</v>
      </c>
    </row>
    <row r="50" spans="1:3">
      <c r="A50" s="2">
        <v>49</v>
      </c>
      <c r="B50" s="3" t="s">
        <v>438</v>
      </c>
      <c r="C50" s="2" t="s">
        <v>438</v>
      </c>
    </row>
    <row r="51" spans="1:3">
      <c r="A51" s="2">
        <v>50</v>
      </c>
      <c r="B51" s="3" t="s">
        <v>474</v>
      </c>
      <c r="C51" s="2" t="s">
        <v>474</v>
      </c>
    </row>
    <row r="52" spans="1:3">
      <c r="A52" s="2">
        <v>51</v>
      </c>
      <c r="B52" s="3" t="s">
        <v>408</v>
      </c>
      <c r="C52" s="2" t="s">
        <v>408</v>
      </c>
    </row>
    <row r="53" spans="1:3">
      <c r="A53" s="2">
        <v>52</v>
      </c>
      <c r="B53" s="3" t="s">
        <v>409</v>
      </c>
      <c r="C53" s="2" t="s">
        <v>409</v>
      </c>
    </row>
    <row r="54" spans="1:3">
      <c r="A54" s="2">
        <v>53</v>
      </c>
      <c r="B54" s="3" t="s">
        <v>410</v>
      </c>
      <c r="C54" s="2" t="s">
        <v>410</v>
      </c>
    </row>
    <row r="55" spans="1:3" ht="25.5">
      <c r="A55" s="2">
        <v>54</v>
      </c>
      <c r="B55" s="3" t="s">
        <v>1095</v>
      </c>
      <c r="C55" s="3" t="s">
        <v>1095</v>
      </c>
    </row>
    <row r="56" spans="1:3">
      <c r="A56" s="2">
        <v>55</v>
      </c>
      <c r="B56" s="3" t="s">
        <v>411</v>
      </c>
      <c r="C56" s="2" t="s">
        <v>411</v>
      </c>
    </row>
    <row r="57" spans="1:3">
      <c r="A57" s="2">
        <v>56</v>
      </c>
      <c r="B57" s="3" t="s">
        <v>550</v>
      </c>
      <c r="C57" s="2" t="s">
        <v>550</v>
      </c>
    </row>
    <row r="58" spans="1:3">
      <c r="A58" s="2">
        <v>57</v>
      </c>
      <c r="B58" s="3" t="s">
        <v>1096</v>
      </c>
      <c r="C58" s="2" t="s">
        <v>1096</v>
      </c>
    </row>
    <row r="59" spans="1:3">
      <c r="A59" s="2">
        <v>58</v>
      </c>
      <c r="B59" s="3" t="s">
        <v>413</v>
      </c>
      <c r="C59" s="2" t="s">
        <v>413</v>
      </c>
    </row>
    <row r="60" spans="1:3">
      <c r="A60" s="2">
        <v>59</v>
      </c>
      <c r="B60" s="3" t="s">
        <v>1097</v>
      </c>
      <c r="C60" s="2" t="s">
        <v>1097</v>
      </c>
    </row>
    <row r="61" spans="1:3">
      <c r="A61" s="2">
        <v>60</v>
      </c>
      <c r="B61" s="3" t="s">
        <v>414</v>
      </c>
      <c r="C61" s="2" t="s">
        <v>414</v>
      </c>
    </row>
    <row r="62" spans="1:3">
      <c r="A62" s="2">
        <v>61</v>
      </c>
      <c r="B62" s="3" t="s">
        <v>1098</v>
      </c>
      <c r="C62" s="2" t="s">
        <v>1098</v>
      </c>
    </row>
    <row r="63" spans="1:3" ht="15">
      <c r="A63" s="2">
        <v>62</v>
      </c>
      <c r="B63" s="145" t="s">
        <v>551</v>
      </c>
      <c r="C63" s="2" t="s">
        <v>551</v>
      </c>
    </row>
    <row r="64" spans="1:3">
      <c r="A64" s="2">
        <v>63</v>
      </c>
      <c r="B64" s="3" t="s">
        <v>415</v>
      </c>
      <c r="C64" s="2" t="s">
        <v>415</v>
      </c>
    </row>
    <row r="65" spans="1:3">
      <c r="A65" s="2">
        <v>64</v>
      </c>
      <c r="B65" s="3" t="s">
        <v>416</v>
      </c>
      <c r="C65" s="2" t="s">
        <v>416</v>
      </c>
    </row>
    <row r="66" spans="1:3">
      <c r="A66" s="2">
        <v>65</v>
      </c>
      <c r="B66" s="3" t="s">
        <v>1099</v>
      </c>
      <c r="C66" s="2" t="s">
        <v>1099</v>
      </c>
    </row>
    <row r="67" spans="1:3">
      <c r="A67" s="2">
        <v>66</v>
      </c>
      <c r="B67" s="3" t="s">
        <v>1100</v>
      </c>
      <c r="C67" s="2" t="s">
        <v>1100</v>
      </c>
    </row>
    <row r="68" spans="1:3">
      <c r="A68" s="2">
        <v>67</v>
      </c>
      <c r="B68" s="3" t="s">
        <v>417</v>
      </c>
      <c r="C68" s="2" t="s">
        <v>417</v>
      </c>
    </row>
    <row r="69" spans="1:3">
      <c r="A69" s="2">
        <v>68</v>
      </c>
      <c r="B69" s="3" t="s">
        <v>418</v>
      </c>
      <c r="C69" s="2" t="s">
        <v>418</v>
      </c>
    </row>
    <row r="70" spans="1:3">
      <c r="A70" s="2">
        <v>69</v>
      </c>
      <c r="B70" s="3" t="s">
        <v>419</v>
      </c>
      <c r="C70" s="2" t="s">
        <v>419</v>
      </c>
    </row>
    <row r="71" spans="1:3">
      <c r="A71" s="2">
        <v>70</v>
      </c>
      <c r="B71" s="3" t="s">
        <v>420</v>
      </c>
      <c r="C71" s="2" t="s">
        <v>420</v>
      </c>
    </row>
    <row r="72" spans="1:3">
      <c r="A72" s="2">
        <v>71</v>
      </c>
      <c r="B72" s="3" t="s">
        <v>440</v>
      </c>
      <c r="C72" s="2" t="s">
        <v>440</v>
      </c>
    </row>
    <row r="73" spans="1:3">
      <c r="A73" s="2">
        <v>72</v>
      </c>
      <c r="B73" s="3" t="s">
        <v>361</v>
      </c>
      <c r="C73" s="2" t="s">
        <v>361</v>
      </c>
    </row>
    <row r="74" spans="1:3">
      <c r="A74" s="2">
        <v>73</v>
      </c>
      <c r="B74" s="3" t="s">
        <v>441</v>
      </c>
      <c r="C74" s="2" t="s">
        <v>441</v>
      </c>
    </row>
    <row r="75" spans="1:3">
      <c r="A75" s="2">
        <v>74</v>
      </c>
      <c r="B75" s="3" t="s">
        <v>360</v>
      </c>
      <c r="C75" s="2" t="s">
        <v>360</v>
      </c>
    </row>
    <row r="76" spans="1:3">
      <c r="A76" s="2">
        <v>75</v>
      </c>
      <c r="B76" s="3" t="s">
        <v>1101</v>
      </c>
      <c r="C76" s="2" t="s">
        <v>1101</v>
      </c>
    </row>
    <row r="77" spans="1:3">
      <c r="A77" s="2">
        <v>76</v>
      </c>
      <c r="B77" s="3" t="s">
        <v>421</v>
      </c>
      <c r="C77" s="2" t="s">
        <v>421</v>
      </c>
    </row>
    <row r="78" spans="1:3">
      <c r="A78" s="2">
        <v>77</v>
      </c>
      <c r="B78" s="3" t="s">
        <v>1102</v>
      </c>
      <c r="C78" s="2" t="s">
        <v>1102</v>
      </c>
    </row>
    <row r="79" spans="1:3">
      <c r="A79" s="2">
        <v>78</v>
      </c>
      <c r="B79" s="3" t="s">
        <v>422</v>
      </c>
      <c r="C79" s="2" t="s">
        <v>422</v>
      </c>
    </row>
    <row r="80" spans="1:3">
      <c r="A80" s="2">
        <v>79</v>
      </c>
      <c r="B80" s="3" t="s">
        <v>423</v>
      </c>
      <c r="C80" s="2" t="s">
        <v>423</v>
      </c>
    </row>
    <row r="81" spans="1:3" ht="25.5">
      <c r="A81" s="2">
        <v>80</v>
      </c>
      <c r="B81" s="146" t="s">
        <v>424</v>
      </c>
      <c r="C81" t="s">
        <v>424</v>
      </c>
    </row>
    <row r="82" spans="1:3">
      <c r="A82">
        <v>81</v>
      </c>
      <c r="B82" s="147" t="s">
        <v>552</v>
      </c>
      <c r="C82" s="147" t="s">
        <v>552</v>
      </c>
    </row>
    <row r="83" spans="1:3">
      <c r="A83" s="38">
        <v>82</v>
      </c>
      <c r="B83" s="39" t="s">
        <v>392</v>
      </c>
      <c r="C83" s="39" t="s">
        <v>392</v>
      </c>
    </row>
    <row r="84" spans="1:3">
      <c r="A84" s="60">
        <v>83</v>
      </c>
      <c r="B84" s="147" t="s">
        <v>479</v>
      </c>
      <c r="C84" t="s">
        <v>479</v>
      </c>
    </row>
    <row r="85" spans="1:3">
      <c r="A85" s="60">
        <v>84</v>
      </c>
      <c r="B85" s="148" t="s">
        <v>363</v>
      </c>
      <c r="C85" s="4" t="s">
        <v>363</v>
      </c>
    </row>
    <row r="86" spans="1:3">
      <c r="A86" s="60">
        <v>85</v>
      </c>
      <c r="B86" s="148" t="s">
        <v>339</v>
      </c>
      <c r="C86" s="41" t="s">
        <v>339</v>
      </c>
    </row>
    <row r="87" spans="1:3">
      <c r="A87" s="60">
        <v>86</v>
      </c>
      <c r="B87" s="148" t="s">
        <v>473</v>
      </c>
      <c r="C87" s="41" t="s">
        <v>473</v>
      </c>
    </row>
    <row r="88" spans="1:3">
      <c r="A88" s="60">
        <v>87</v>
      </c>
      <c r="B88" s="148" t="s">
        <v>340</v>
      </c>
      <c r="C88" s="41" t="s">
        <v>340</v>
      </c>
    </row>
    <row r="89" spans="1:3">
      <c r="A89" s="60">
        <v>88</v>
      </c>
      <c r="B89" s="148" t="s">
        <v>341</v>
      </c>
      <c r="C89" s="41" t="s">
        <v>341</v>
      </c>
    </row>
    <row r="90" spans="1:3">
      <c r="A90" s="60">
        <v>89</v>
      </c>
      <c r="B90" s="148" t="s">
        <v>338</v>
      </c>
      <c r="C90" s="41" t="s">
        <v>338</v>
      </c>
    </row>
    <row r="91" spans="1:3">
      <c r="A91" s="60">
        <v>90</v>
      </c>
      <c r="B91" s="148" t="s">
        <v>480</v>
      </c>
      <c r="C91" s="41" t="s">
        <v>480</v>
      </c>
    </row>
    <row r="92" spans="1:3">
      <c r="A92" s="60">
        <v>91</v>
      </c>
      <c r="B92" s="148" t="s">
        <v>481</v>
      </c>
      <c r="C92" s="41" t="s">
        <v>481</v>
      </c>
    </row>
    <row r="93" spans="1:3">
      <c r="A93" s="60">
        <v>92</v>
      </c>
      <c r="B93" s="148" t="s">
        <v>482</v>
      </c>
      <c r="C93" s="41" t="s">
        <v>482</v>
      </c>
    </row>
    <row r="94" spans="1:3">
      <c r="A94" s="60">
        <v>93</v>
      </c>
      <c r="B94" s="147" t="s">
        <v>25</v>
      </c>
      <c r="C94" t="s">
        <v>25</v>
      </c>
    </row>
    <row r="95" spans="1:3">
      <c r="A95" s="60">
        <v>94</v>
      </c>
      <c r="B95" s="147" t="s">
        <v>483</v>
      </c>
      <c r="C95" t="s">
        <v>483</v>
      </c>
    </row>
    <row r="96" spans="1:3">
      <c r="A96" s="60">
        <v>95</v>
      </c>
      <c r="B96" s="147" t="s">
        <v>484</v>
      </c>
      <c r="C96" t="s">
        <v>484</v>
      </c>
    </row>
    <row r="97" spans="1:3">
      <c r="A97" s="60">
        <v>96</v>
      </c>
      <c r="B97" s="147" t="s">
        <v>485</v>
      </c>
      <c r="C97" t="s">
        <v>485</v>
      </c>
    </row>
    <row r="98" spans="1:3">
      <c r="A98" s="60">
        <v>97</v>
      </c>
      <c r="B98" s="147" t="s">
        <v>486</v>
      </c>
      <c r="C98" t="s">
        <v>486</v>
      </c>
    </row>
    <row r="99" spans="1:3">
      <c r="A99" s="60">
        <v>98</v>
      </c>
      <c r="B99" s="147" t="s">
        <v>487</v>
      </c>
      <c r="C99" t="s">
        <v>487</v>
      </c>
    </row>
    <row r="100" spans="1:3">
      <c r="A100" s="60">
        <v>99</v>
      </c>
      <c r="B100" s="147" t="s">
        <v>488</v>
      </c>
      <c r="C100" t="s">
        <v>488</v>
      </c>
    </row>
    <row r="101" spans="1:3">
      <c r="A101" s="60">
        <v>100</v>
      </c>
      <c r="B101" s="147" t="s">
        <v>489</v>
      </c>
      <c r="C101" s="4" t="s">
        <v>489</v>
      </c>
    </row>
    <row r="102" spans="1:3">
      <c r="A102" s="60">
        <v>101</v>
      </c>
      <c r="B102" s="147" t="s">
        <v>490</v>
      </c>
      <c r="C102" t="s">
        <v>490</v>
      </c>
    </row>
    <row r="103" spans="1:3">
      <c r="A103" s="60">
        <v>102</v>
      </c>
      <c r="B103" s="146" t="s">
        <v>27</v>
      </c>
      <c r="C103" t="s">
        <v>27</v>
      </c>
    </row>
    <row r="104" spans="1:3">
      <c r="A104" s="60">
        <v>103</v>
      </c>
      <c r="B104" s="146" t="s">
        <v>28</v>
      </c>
      <c r="C104" t="s">
        <v>28</v>
      </c>
    </row>
    <row r="105" spans="1:3">
      <c r="A105" s="60">
        <v>104</v>
      </c>
      <c r="B105" s="147" t="s">
        <v>1103</v>
      </c>
      <c r="C105" s="4" t="s">
        <v>1103</v>
      </c>
    </row>
    <row r="106" spans="1:3">
      <c r="A106" s="60">
        <v>105</v>
      </c>
      <c r="B106" s="146" t="s">
        <v>29</v>
      </c>
      <c r="C106" t="s">
        <v>29</v>
      </c>
    </row>
    <row r="107" spans="1:3">
      <c r="A107" s="60">
        <v>106</v>
      </c>
      <c r="B107" s="146" t="s">
        <v>1104</v>
      </c>
      <c r="C107" t="s">
        <v>1104</v>
      </c>
    </row>
    <row r="108" spans="1:3">
      <c r="A108" s="60">
        <v>107</v>
      </c>
      <c r="B108" s="146" t="s">
        <v>30</v>
      </c>
      <c r="C108" t="s">
        <v>30</v>
      </c>
    </row>
    <row r="109" spans="1:3">
      <c r="A109" s="60">
        <v>108</v>
      </c>
      <c r="B109" s="147" t="s">
        <v>1105</v>
      </c>
      <c r="C109" s="4" t="s">
        <v>1105</v>
      </c>
    </row>
    <row r="110" spans="1:3">
      <c r="A110" s="60">
        <v>109</v>
      </c>
      <c r="B110" s="146" t="s">
        <v>553</v>
      </c>
      <c r="C110" t="s">
        <v>553</v>
      </c>
    </row>
    <row r="111" spans="1:3">
      <c r="A111" s="60">
        <v>110</v>
      </c>
      <c r="B111" s="146" t="s">
        <v>31</v>
      </c>
      <c r="C111" t="s">
        <v>31</v>
      </c>
    </row>
    <row r="112" spans="1:3">
      <c r="A112" s="60">
        <v>111</v>
      </c>
      <c r="B112" s="146" t="s">
        <v>32</v>
      </c>
      <c r="C112" t="s">
        <v>32</v>
      </c>
    </row>
    <row r="113" spans="1:3">
      <c r="A113" s="60">
        <v>112</v>
      </c>
      <c r="B113" s="146" t="s">
        <v>33</v>
      </c>
      <c r="C113" t="s">
        <v>33</v>
      </c>
    </row>
    <row r="114" spans="1:3" ht="25.5">
      <c r="A114" s="60">
        <v>113</v>
      </c>
      <c r="B114" s="147" t="s">
        <v>21</v>
      </c>
      <c r="C114" s="4" t="s">
        <v>21</v>
      </c>
    </row>
    <row r="115" spans="1:3">
      <c r="A115" s="60">
        <v>114</v>
      </c>
      <c r="B115" s="147" t="s">
        <v>554</v>
      </c>
      <c r="C115" s="4" t="s">
        <v>554</v>
      </c>
    </row>
    <row r="116" spans="1:3">
      <c r="A116" s="60">
        <v>115</v>
      </c>
      <c r="B116" s="147" t="s">
        <v>555</v>
      </c>
      <c r="C116" s="4" t="s">
        <v>555</v>
      </c>
    </row>
    <row r="117" spans="1:3">
      <c r="A117" s="60">
        <v>116</v>
      </c>
      <c r="B117" s="147" t="s">
        <v>22</v>
      </c>
      <c r="C117" s="4" t="s">
        <v>22</v>
      </c>
    </row>
    <row r="118" spans="1:3">
      <c r="A118" s="60">
        <v>117</v>
      </c>
      <c r="B118" s="147" t="s">
        <v>1106</v>
      </c>
      <c r="C118" s="61" t="s">
        <v>1106</v>
      </c>
    </row>
    <row r="119" spans="1:3">
      <c r="A119" s="60">
        <v>118</v>
      </c>
      <c r="B119" s="146" t="s">
        <v>1107</v>
      </c>
      <c r="C119" t="s">
        <v>1107</v>
      </c>
    </row>
    <row r="120" spans="1:3">
      <c r="A120" s="60">
        <v>119</v>
      </c>
      <c r="B120" s="146" t="s">
        <v>24</v>
      </c>
      <c r="C120" t="s">
        <v>24</v>
      </c>
    </row>
    <row r="121" spans="1:3">
      <c r="A121" s="60">
        <v>120</v>
      </c>
      <c r="B121" s="146" t="s">
        <v>26</v>
      </c>
      <c r="C121" t="s">
        <v>26</v>
      </c>
    </row>
    <row r="122" spans="1:3">
      <c r="A122" s="60">
        <v>121</v>
      </c>
      <c r="B122" s="146" t="s">
        <v>468</v>
      </c>
      <c r="C122" t="s">
        <v>468</v>
      </c>
    </row>
    <row r="123" spans="1:3">
      <c r="A123" s="60">
        <v>122</v>
      </c>
      <c r="B123" s="147" t="s">
        <v>1108</v>
      </c>
      <c r="C123" s="4" t="s">
        <v>1108</v>
      </c>
    </row>
    <row r="124" spans="1:3">
      <c r="A124" s="60">
        <v>123</v>
      </c>
      <c r="B124" s="147" t="s">
        <v>1109</v>
      </c>
      <c r="C124" s="4" t="s">
        <v>1109</v>
      </c>
    </row>
    <row r="125" spans="1:3">
      <c r="A125" s="60">
        <v>124</v>
      </c>
      <c r="B125" s="147" t="s">
        <v>1110</v>
      </c>
      <c r="C125" t="s">
        <v>1110</v>
      </c>
    </row>
    <row r="126" spans="1:3">
      <c r="A126" s="60">
        <v>125</v>
      </c>
      <c r="B126" s="147" t="s">
        <v>371</v>
      </c>
      <c r="C126" t="s">
        <v>371</v>
      </c>
    </row>
    <row r="127" spans="1:3">
      <c r="A127" s="60">
        <v>126</v>
      </c>
      <c r="B127" s="147" t="s">
        <v>398</v>
      </c>
      <c r="C127" t="s">
        <v>398</v>
      </c>
    </row>
    <row r="128" spans="1:3">
      <c r="A128" s="60">
        <v>127</v>
      </c>
      <c r="B128" s="147" t="s">
        <v>35</v>
      </c>
      <c r="C128" t="s">
        <v>35</v>
      </c>
    </row>
    <row r="129" spans="1:3">
      <c r="A129" s="60">
        <v>128</v>
      </c>
      <c r="B129" s="147" t="s">
        <v>1111</v>
      </c>
      <c r="C129" t="s">
        <v>1111</v>
      </c>
    </row>
    <row r="130" spans="1:3">
      <c r="A130" s="60">
        <v>129</v>
      </c>
      <c r="B130" s="147" t="s">
        <v>36</v>
      </c>
      <c r="C130" t="s">
        <v>36</v>
      </c>
    </row>
    <row r="131" spans="1:3">
      <c r="A131" s="60">
        <v>130</v>
      </c>
      <c r="B131" s="147" t="s">
        <v>1112</v>
      </c>
      <c r="C131" s="4" t="s">
        <v>1112</v>
      </c>
    </row>
    <row r="132" spans="1:3" ht="25.5">
      <c r="A132" s="60">
        <v>131</v>
      </c>
      <c r="B132" s="147" t="s">
        <v>1113</v>
      </c>
      <c r="C132" s="4" t="s">
        <v>1113</v>
      </c>
    </row>
    <row r="133" spans="1:3" ht="45">
      <c r="A133" s="60">
        <v>132</v>
      </c>
      <c r="B133" s="149" t="s">
        <v>1114</v>
      </c>
      <c r="C133" s="149" t="s">
        <v>1114</v>
      </c>
    </row>
    <row r="134" spans="1:3" ht="30">
      <c r="A134" s="60">
        <v>133</v>
      </c>
      <c r="B134" s="149" t="s">
        <v>1115</v>
      </c>
      <c r="C134" s="149" t="s">
        <v>1115</v>
      </c>
    </row>
    <row r="135" spans="1:3" ht="45">
      <c r="A135" s="60">
        <v>134</v>
      </c>
      <c r="B135" s="149" t="s">
        <v>556</v>
      </c>
      <c r="C135" s="149" t="s">
        <v>556</v>
      </c>
    </row>
    <row r="136" spans="1:3" ht="15">
      <c r="A136" s="60">
        <v>135</v>
      </c>
      <c r="B136" s="149" t="s">
        <v>557</v>
      </c>
      <c r="C136" s="149" t="s">
        <v>557</v>
      </c>
    </row>
    <row r="137" spans="1:3" ht="15">
      <c r="A137" s="60">
        <v>136</v>
      </c>
      <c r="B137" s="149" t="s">
        <v>558</v>
      </c>
      <c r="C137" s="149" t="s">
        <v>558</v>
      </c>
    </row>
    <row r="138" spans="1:3" ht="15">
      <c r="A138" s="60">
        <v>137</v>
      </c>
      <c r="B138" s="149" t="s">
        <v>63</v>
      </c>
      <c r="C138" s="149" t="s">
        <v>63</v>
      </c>
    </row>
    <row r="139" spans="1:3" ht="15">
      <c r="A139" s="60">
        <v>138</v>
      </c>
      <c r="B139" s="149" t="s">
        <v>559</v>
      </c>
      <c r="C139" s="149" t="s">
        <v>559</v>
      </c>
    </row>
    <row r="140" spans="1:3" ht="15">
      <c r="A140" s="60">
        <v>139</v>
      </c>
      <c r="B140" s="149" t="s">
        <v>364</v>
      </c>
      <c r="C140" s="149" t="s">
        <v>364</v>
      </c>
    </row>
    <row r="141" spans="1:3" ht="15">
      <c r="A141" s="60">
        <v>140</v>
      </c>
      <c r="B141" s="149" t="s">
        <v>37</v>
      </c>
      <c r="C141" s="149" t="s">
        <v>37</v>
      </c>
    </row>
    <row r="142" spans="1:3" ht="15">
      <c r="A142" s="60">
        <v>141</v>
      </c>
      <c r="B142" s="149" t="s">
        <v>38</v>
      </c>
      <c r="C142" s="149" t="s">
        <v>38</v>
      </c>
    </row>
    <row r="143" spans="1:3" ht="15">
      <c r="A143" s="60">
        <v>142</v>
      </c>
      <c r="B143" s="149" t="s">
        <v>64</v>
      </c>
      <c r="C143" s="149" t="s">
        <v>64</v>
      </c>
    </row>
    <row r="144" spans="1:3" ht="30">
      <c r="A144" s="60">
        <v>143</v>
      </c>
      <c r="B144" s="149" t="s">
        <v>1116</v>
      </c>
      <c r="C144" s="149" t="s">
        <v>1116</v>
      </c>
    </row>
    <row r="145" spans="1:3" ht="15">
      <c r="A145" s="60">
        <v>144</v>
      </c>
      <c r="B145" s="149" t="s">
        <v>62</v>
      </c>
      <c r="C145" s="149" t="s">
        <v>62</v>
      </c>
    </row>
    <row r="146" spans="1:3" ht="30">
      <c r="A146" s="60">
        <v>146</v>
      </c>
      <c r="B146" s="149" t="s">
        <v>1117</v>
      </c>
      <c r="C146" s="149" t="s">
        <v>1117</v>
      </c>
    </row>
    <row r="147" spans="1:3">
      <c r="A147" s="150">
        <v>147</v>
      </c>
      <c r="B147" s="151" t="s">
        <v>66</v>
      </c>
      <c r="C147" s="151" t="s">
        <v>66</v>
      </c>
    </row>
    <row r="148" spans="1:3">
      <c r="A148" s="150">
        <v>148</v>
      </c>
      <c r="B148" s="151" t="s">
        <v>67</v>
      </c>
      <c r="C148" s="151" t="s">
        <v>67</v>
      </c>
    </row>
    <row r="149" spans="1:3">
      <c r="A149" s="150">
        <v>149</v>
      </c>
      <c r="B149" s="151" t="s">
        <v>68</v>
      </c>
      <c r="C149" s="151" t="s">
        <v>68</v>
      </c>
    </row>
    <row r="150" spans="1:3">
      <c r="A150" s="150">
        <v>150</v>
      </c>
      <c r="B150" s="151" t="s">
        <v>69</v>
      </c>
      <c r="C150" s="151" t="s">
        <v>69</v>
      </c>
    </row>
    <row r="151" spans="1:3">
      <c r="A151" s="150">
        <v>151</v>
      </c>
      <c r="B151" s="151" t="s">
        <v>70</v>
      </c>
      <c r="C151" s="151" t="s">
        <v>70</v>
      </c>
    </row>
    <row r="152" spans="1:3">
      <c r="A152" s="139">
        <v>152</v>
      </c>
      <c r="B152" s="146" t="s">
        <v>71</v>
      </c>
      <c r="C152" t="s">
        <v>71</v>
      </c>
    </row>
    <row r="153" spans="1:3">
      <c r="A153" s="139">
        <v>153</v>
      </c>
      <c r="B153" s="146" t="s">
        <v>72</v>
      </c>
      <c r="C153" t="s">
        <v>72</v>
      </c>
    </row>
    <row r="154" spans="1:3">
      <c r="A154" s="139">
        <v>154</v>
      </c>
      <c r="B154" s="146" t="s">
        <v>73</v>
      </c>
      <c r="C154" t="s">
        <v>73</v>
      </c>
    </row>
    <row r="155" spans="1:3">
      <c r="A155" s="139">
        <v>155</v>
      </c>
      <c r="B155" s="147" t="s">
        <v>104</v>
      </c>
      <c r="C155" s="4" t="s">
        <v>104</v>
      </c>
    </row>
    <row r="156" spans="1:3" ht="15">
      <c r="A156" s="152">
        <v>156</v>
      </c>
      <c r="B156" s="149" t="s">
        <v>539</v>
      </c>
      <c r="C156" s="149" t="s">
        <v>539</v>
      </c>
    </row>
    <row r="157" spans="1:3" ht="15">
      <c r="A157" s="152">
        <v>157</v>
      </c>
      <c r="B157" s="149" t="s">
        <v>528</v>
      </c>
      <c r="C157" s="149" t="s">
        <v>528</v>
      </c>
    </row>
    <row r="158" spans="1:3" ht="15">
      <c r="A158" s="152">
        <v>158</v>
      </c>
      <c r="B158" s="149" t="s">
        <v>529</v>
      </c>
      <c r="C158" s="149" t="s">
        <v>529</v>
      </c>
    </row>
    <row r="159" spans="1:3" ht="15">
      <c r="A159" s="152">
        <v>159</v>
      </c>
      <c r="B159" s="149" t="s">
        <v>541</v>
      </c>
      <c r="C159" s="149" t="s">
        <v>541</v>
      </c>
    </row>
    <row r="160" spans="1:3" ht="15">
      <c r="A160" s="152">
        <v>160</v>
      </c>
      <c r="B160" s="149" t="s">
        <v>536</v>
      </c>
      <c r="C160" s="149" t="s">
        <v>536</v>
      </c>
    </row>
    <row r="161" spans="1:3" ht="15">
      <c r="A161" s="152">
        <v>161</v>
      </c>
      <c r="B161" s="149" t="s">
        <v>540</v>
      </c>
      <c r="C161" s="149" t="s">
        <v>540</v>
      </c>
    </row>
    <row r="162" spans="1:3" ht="15">
      <c r="A162" s="152">
        <v>162</v>
      </c>
      <c r="B162" s="149" t="s">
        <v>560</v>
      </c>
      <c r="C162" s="149" t="s">
        <v>560</v>
      </c>
    </row>
    <row r="163" spans="1:3" ht="15">
      <c r="A163" s="152">
        <v>163</v>
      </c>
      <c r="B163" s="149" t="s">
        <v>1036</v>
      </c>
      <c r="C163" s="149" t="s">
        <v>1036</v>
      </c>
    </row>
    <row r="164" spans="1:3" ht="15">
      <c r="A164" s="152">
        <v>164</v>
      </c>
      <c r="B164" s="207" t="s">
        <v>542</v>
      </c>
      <c r="C164" s="207" t="s">
        <v>542</v>
      </c>
    </row>
    <row r="165" spans="1:3" ht="15">
      <c r="A165" s="152">
        <v>165</v>
      </c>
      <c r="B165" s="149" t="s">
        <v>561</v>
      </c>
      <c r="C165" s="149" t="s">
        <v>561</v>
      </c>
    </row>
    <row r="166" spans="1:3" ht="15">
      <c r="A166" s="152">
        <v>166</v>
      </c>
      <c r="B166" s="149" t="s">
        <v>562</v>
      </c>
      <c r="C166" s="149" t="s">
        <v>562</v>
      </c>
    </row>
    <row r="167" spans="1:3" ht="15">
      <c r="A167" s="152">
        <v>167</v>
      </c>
      <c r="B167" s="149" t="s">
        <v>563</v>
      </c>
      <c r="C167" s="149" t="s">
        <v>563</v>
      </c>
    </row>
    <row r="168" spans="1:3" ht="15">
      <c r="A168" s="152">
        <v>168</v>
      </c>
      <c r="B168" s="149" t="s">
        <v>564</v>
      </c>
      <c r="C168" s="149" t="s">
        <v>564</v>
      </c>
    </row>
    <row r="169" spans="1:3" ht="15">
      <c r="A169" s="152">
        <v>169</v>
      </c>
      <c r="B169" s="149" t="s">
        <v>1118</v>
      </c>
      <c r="C169" s="149" t="s">
        <v>1118</v>
      </c>
    </row>
    <row r="170" spans="1:3" ht="30">
      <c r="A170" s="152">
        <v>170</v>
      </c>
      <c r="B170" s="149" t="s">
        <v>1119</v>
      </c>
      <c r="C170" s="149" t="s">
        <v>1119</v>
      </c>
    </row>
    <row r="171" spans="1:3" ht="15">
      <c r="A171" s="152">
        <v>171</v>
      </c>
      <c r="B171" s="149" t="s">
        <v>1120</v>
      </c>
      <c r="C171" s="149" t="s">
        <v>1120</v>
      </c>
    </row>
    <row r="172" spans="1:3" ht="15">
      <c r="A172" s="152">
        <v>172</v>
      </c>
      <c r="B172" s="149" t="s">
        <v>1121</v>
      </c>
      <c r="C172" s="149" t="s">
        <v>1121</v>
      </c>
    </row>
    <row r="173" spans="1:3" ht="15">
      <c r="A173" s="152">
        <v>173</v>
      </c>
      <c r="B173" s="149" t="s">
        <v>1122</v>
      </c>
      <c r="C173" s="149" t="s">
        <v>1122</v>
      </c>
    </row>
    <row r="174" spans="1:3" ht="15">
      <c r="A174" s="152">
        <v>174</v>
      </c>
      <c r="B174" s="149" t="s">
        <v>1123</v>
      </c>
      <c r="C174" s="149" t="s">
        <v>1123</v>
      </c>
    </row>
    <row r="175" spans="1:3" ht="15">
      <c r="A175" s="152">
        <v>175</v>
      </c>
      <c r="B175" s="149" t="s">
        <v>1124</v>
      </c>
      <c r="C175" s="149" t="s">
        <v>1124</v>
      </c>
    </row>
    <row r="176" spans="1:3" ht="15">
      <c r="A176" s="152">
        <v>176</v>
      </c>
      <c r="B176" s="149" t="s">
        <v>1125</v>
      </c>
      <c r="C176" s="149" t="s">
        <v>1125</v>
      </c>
    </row>
    <row r="177" spans="1:3" ht="15">
      <c r="A177" s="152">
        <v>177</v>
      </c>
      <c r="B177" s="149" t="s">
        <v>1126</v>
      </c>
      <c r="C177" s="149" t="s">
        <v>1126</v>
      </c>
    </row>
    <row r="178" spans="1:3" ht="15">
      <c r="A178" s="152">
        <v>178</v>
      </c>
      <c r="B178" s="149" t="s">
        <v>1127</v>
      </c>
      <c r="C178" s="149" t="s">
        <v>1127</v>
      </c>
    </row>
    <row r="179" spans="1:3" ht="15">
      <c r="A179" s="152">
        <v>179</v>
      </c>
      <c r="B179" s="149" t="s">
        <v>565</v>
      </c>
      <c r="C179" s="149" t="s">
        <v>565</v>
      </c>
    </row>
    <row r="180" spans="1:3" ht="15">
      <c r="A180" s="152">
        <v>180</v>
      </c>
      <c r="B180" s="149" t="s">
        <v>1128</v>
      </c>
      <c r="C180" s="149" t="s">
        <v>1128</v>
      </c>
    </row>
    <row r="181" spans="1:3" ht="15">
      <c r="A181" s="152">
        <v>181</v>
      </c>
      <c r="B181" s="149" t="s">
        <v>1129</v>
      </c>
      <c r="C181" s="149" t="s">
        <v>1129</v>
      </c>
    </row>
    <row r="182" spans="1:3" ht="15">
      <c r="A182" s="152">
        <v>182</v>
      </c>
      <c r="B182" s="149" t="s">
        <v>1130</v>
      </c>
      <c r="C182" s="149" t="s">
        <v>1130</v>
      </c>
    </row>
    <row r="183" spans="1:3" ht="15">
      <c r="A183" s="152">
        <v>183</v>
      </c>
      <c r="B183" s="149" t="s">
        <v>1131</v>
      </c>
      <c r="C183" s="149" t="s">
        <v>1131</v>
      </c>
    </row>
    <row r="184" spans="1:3" ht="15">
      <c r="A184" s="152">
        <v>184</v>
      </c>
      <c r="B184" s="149" t="s">
        <v>1132</v>
      </c>
      <c r="C184" s="149" t="s">
        <v>1132</v>
      </c>
    </row>
    <row r="185" spans="1:3" ht="15">
      <c r="A185" s="152">
        <v>185</v>
      </c>
      <c r="B185" s="149" t="s">
        <v>1133</v>
      </c>
      <c r="C185" s="149" t="s">
        <v>1133</v>
      </c>
    </row>
    <row r="186" spans="1:3" ht="15">
      <c r="A186" s="152">
        <v>186</v>
      </c>
      <c r="B186" s="149" t="s">
        <v>1134</v>
      </c>
      <c r="C186" s="149" t="s">
        <v>1134</v>
      </c>
    </row>
    <row r="187" spans="1:3" ht="15">
      <c r="A187" s="152">
        <v>187</v>
      </c>
      <c r="B187" s="149" t="s">
        <v>1135</v>
      </c>
      <c r="C187" s="149" t="s">
        <v>1135</v>
      </c>
    </row>
    <row r="188" spans="1:3" ht="15">
      <c r="A188" s="152">
        <v>188</v>
      </c>
      <c r="B188" s="149" t="s">
        <v>1136</v>
      </c>
      <c r="C188" s="149" t="s">
        <v>1136</v>
      </c>
    </row>
    <row r="189" spans="1:3" ht="15">
      <c r="A189" s="152">
        <v>189</v>
      </c>
      <c r="B189" s="149" t="s">
        <v>1137</v>
      </c>
      <c r="C189" s="149" t="s">
        <v>1137</v>
      </c>
    </row>
    <row r="190" spans="1:3" ht="15">
      <c r="A190" s="152">
        <v>190</v>
      </c>
      <c r="B190" s="149" t="s">
        <v>1138</v>
      </c>
      <c r="C190" s="149" t="s">
        <v>1138</v>
      </c>
    </row>
    <row r="191" spans="1:3" ht="15">
      <c r="A191" s="152">
        <v>191</v>
      </c>
      <c r="B191" s="149" t="s">
        <v>1139</v>
      </c>
      <c r="C191" s="149" t="s">
        <v>1139</v>
      </c>
    </row>
    <row r="192" spans="1:3" ht="15">
      <c r="A192" s="152">
        <v>192</v>
      </c>
      <c r="B192" s="149" t="s">
        <v>1140</v>
      </c>
      <c r="C192" s="149" t="s">
        <v>1140</v>
      </c>
    </row>
    <row r="193" spans="1:3" ht="15">
      <c r="A193" s="152">
        <v>193</v>
      </c>
      <c r="B193" s="149" t="s">
        <v>1141</v>
      </c>
      <c r="C193" s="149" t="s">
        <v>1141</v>
      </c>
    </row>
    <row r="194" spans="1:3" ht="15">
      <c r="A194" s="152">
        <v>194</v>
      </c>
      <c r="B194" s="149" t="s">
        <v>1142</v>
      </c>
      <c r="C194" s="149" t="s">
        <v>1142</v>
      </c>
    </row>
    <row r="195" spans="1:3" ht="15">
      <c r="A195" s="152">
        <v>195</v>
      </c>
      <c r="B195" s="149" t="s">
        <v>1143</v>
      </c>
      <c r="C195" s="149" t="s">
        <v>1143</v>
      </c>
    </row>
    <row r="196" spans="1:3" ht="15">
      <c r="A196" s="152">
        <v>196</v>
      </c>
      <c r="B196" s="149" t="s">
        <v>1144</v>
      </c>
      <c r="C196" s="149" t="s">
        <v>1144</v>
      </c>
    </row>
    <row r="197" spans="1:3" ht="15">
      <c r="A197" s="152">
        <v>197</v>
      </c>
      <c r="B197" s="149" t="s">
        <v>1145</v>
      </c>
      <c r="C197" s="149" t="s">
        <v>1145</v>
      </c>
    </row>
    <row r="198" spans="1:3" ht="15">
      <c r="A198" s="152">
        <v>198</v>
      </c>
      <c r="B198" s="149" t="s">
        <v>1146</v>
      </c>
      <c r="C198" s="149" t="s">
        <v>1146</v>
      </c>
    </row>
    <row r="199" spans="1:3" ht="15">
      <c r="A199" s="152">
        <v>199</v>
      </c>
      <c r="B199" s="149" t="s">
        <v>566</v>
      </c>
      <c r="C199" s="149" t="s">
        <v>566</v>
      </c>
    </row>
    <row r="200" spans="1:3" ht="45">
      <c r="A200" s="152">
        <v>200</v>
      </c>
      <c r="B200" s="149" t="s">
        <v>567</v>
      </c>
      <c r="C200" s="149" t="s">
        <v>567</v>
      </c>
    </row>
    <row r="201" spans="1:3" ht="15">
      <c r="A201" s="152">
        <v>201</v>
      </c>
      <c r="B201" s="149" t="s">
        <v>568</v>
      </c>
      <c r="C201" s="149" t="s">
        <v>568</v>
      </c>
    </row>
    <row r="202" spans="1:3" ht="15">
      <c r="A202" s="152">
        <v>202</v>
      </c>
      <c r="B202" s="149" t="s">
        <v>569</v>
      </c>
      <c r="C202" s="149" t="s">
        <v>569</v>
      </c>
    </row>
    <row r="203" spans="1:3" ht="30">
      <c r="A203" s="152">
        <v>203</v>
      </c>
      <c r="B203" s="149" t="s">
        <v>570</v>
      </c>
      <c r="C203" s="149" t="s">
        <v>570</v>
      </c>
    </row>
    <row r="204" spans="1:3" ht="15">
      <c r="A204" s="152">
        <v>204</v>
      </c>
      <c r="B204" s="149" t="s">
        <v>571</v>
      </c>
      <c r="C204" s="149" t="s">
        <v>571</v>
      </c>
    </row>
    <row r="205" spans="1:3" ht="15">
      <c r="A205" s="152">
        <v>205</v>
      </c>
      <c r="B205" s="149" t="s">
        <v>572</v>
      </c>
      <c r="C205" s="149" t="s">
        <v>572</v>
      </c>
    </row>
    <row r="206" spans="1:3" ht="30">
      <c r="A206" s="152">
        <v>206</v>
      </c>
      <c r="B206" s="149" t="s">
        <v>573</v>
      </c>
      <c r="C206" s="149" t="s">
        <v>573</v>
      </c>
    </row>
    <row r="207" spans="1:3" ht="30">
      <c r="A207" s="152">
        <v>207</v>
      </c>
      <c r="B207" s="149" t="s">
        <v>574</v>
      </c>
      <c r="C207" s="149" t="s">
        <v>574</v>
      </c>
    </row>
    <row r="208" spans="1:3" ht="15">
      <c r="A208" s="152">
        <v>208</v>
      </c>
      <c r="B208" s="149" t="s">
        <v>575</v>
      </c>
      <c r="C208" s="149" t="s">
        <v>575</v>
      </c>
    </row>
    <row r="209" spans="1:3" ht="15">
      <c r="A209" s="152">
        <v>209</v>
      </c>
      <c r="B209" s="149" t="s">
        <v>576</v>
      </c>
      <c r="C209" s="149" t="s">
        <v>576</v>
      </c>
    </row>
    <row r="210" spans="1:3" ht="15">
      <c r="A210" s="152">
        <v>210</v>
      </c>
      <c r="B210" s="149" t="s">
        <v>577</v>
      </c>
      <c r="C210" s="149" t="s">
        <v>577</v>
      </c>
    </row>
    <row r="211" spans="1:3" ht="15">
      <c r="A211" s="152">
        <v>211</v>
      </c>
      <c r="B211" s="149" t="s">
        <v>578</v>
      </c>
      <c r="C211" s="149" t="s">
        <v>578</v>
      </c>
    </row>
    <row r="212" spans="1:3" ht="15">
      <c r="A212" s="152">
        <v>212</v>
      </c>
      <c r="B212" s="149" t="s">
        <v>579</v>
      </c>
      <c r="C212" s="149" t="s">
        <v>579</v>
      </c>
    </row>
    <row r="213" spans="1:3" ht="30">
      <c r="A213" s="152">
        <v>213</v>
      </c>
      <c r="B213" s="149" t="s">
        <v>580</v>
      </c>
      <c r="C213" s="149" t="s">
        <v>580</v>
      </c>
    </row>
    <row r="214" spans="1:3" ht="30">
      <c r="A214" s="152">
        <v>214</v>
      </c>
      <c r="B214" s="149" t="s">
        <v>581</v>
      </c>
      <c r="C214" s="149" t="s">
        <v>581</v>
      </c>
    </row>
    <row r="215" spans="1:3" ht="30">
      <c r="A215" s="152">
        <v>215</v>
      </c>
      <c r="B215" s="149" t="s">
        <v>582</v>
      </c>
      <c r="C215" s="149" t="s">
        <v>582</v>
      </c>
    </row>
    <row r="216" spans="1:3" ht="45">
      <c r="A216" s="152">
        <v>216</v>
      </c>
      <c r="B216" s="149" t="s">
        <v>583</v>
      </c>
      <c r="C216" s="149" t="s">
        <v>583</v>
      </c>
    </row>
    <row r="217" spans="1:3" ht="15">
      <c r="A217" s="152">
        <v>217</v>
      </c>
      <c r="B217" s="149" t="s">
        <v>584</v>
      </c>
      <c r="C217" s="149" t="s">
        <v>584</v>
      </c>
    </row>
    <row r="218" spans="1:3" ht="30">
      <c r="A218" s="152">
        <v>218</v>
      </c>
      <c r="B218" s="149" t="s">
        <v>585</v>
      </c>
      <c r="C218" s="149" t="s">
        <v>585</v>
      </c>
    </row>
    <row r="219" spans="1:3" ht="15">
      <c r="A219" s="152">
        <v>219</v>
      </c>
      <c r="B219" s="149" t="s">
        <v>586</v>
      </c>
      <c r="C219" s="149" t="s">
        <v>586</v>
      </c>
    </row>
    <row r="220" spans="1:3" ht="15">
      <c r="A220" s="152">
        <v>220</v>
      </c>
      <c r="B220" s="149" t="s">
        <v>587</v>
      </c>
      <c r="C220" s="149" t="s">
        <v>587</v>
      </c>
    </row>
    <row r="221" spans="1:3" ht="15">
      <c r="A221" s="152">
        <v>221</v>
      </c>
      <c r="B221" s="149" t="s">
        <v>588</v>
      </c>
      <c r="C221" s="149" t="s">
        <v>588</v>
      </c>
    </row>
    <row r="222" spans="1:3" ht="15">
      <c r="A222" s="152">
        <v>222</v>
      </c>
      <c r="B222" s="149" t="s">
        <v>589</v>
      </c>
      <c r="C222" s="149" t="s">
        <v>589</v>
      </c>
    </row>
    <row r="223" spans="1:3" ht="15">
      <c r="A223" s="152">
        <v>223</v>
      </c>
      <c r="B223" s="149" t="s">
        <v>590</v>
      </c>
      <c r="C223" s="149" t="s">
        <v>590</v>
      </c>
    </row>
    <row r="224" spans="1:3" ht="15">
      <c r="A224" s="152">
        <v>224</v>
      </c>
      <c r="B224" s="149" t="s">
        <v>591</v>
      </c>
      <c r="C224" s="149" t="s">
        <v>591</v>
      </c>
    </row>
    <row r="225" spans="1:3" ht="15">
      <c r="A225" s="152">
        <v>225</v>
      </c>
      <c r="B225" s="149" t="s">
        <v>592</v>
      </c>
      <c r="C225" s="149" t="s">
        <v>592</v>
      </c>
    </row>
    <row r="226" spans="1:3" ht="15">
      <c r="A226" s="152">
        <v>226</v>
      </c>
      <c r="B226" s="149" t="s">
        <v>593</v>
      </c>
      <c r="C226" s="149" t="s">
        <v>593</v>
      </c>
    </row>
    <row r="227" spans="1:3" ht="15">
      <c r="A227" s="152">
        <v>227</v>
      </c>
      <c r="B227" s="149" t="s">
        <v>594</v>
      </c>
      <c r="C227" s="149" t="s">
        <v>594</v>
      </c>
    </row>
    <row r="228" spans="1:3" ht="15">
      <c r="A228" s="152">
        <v>228</v>
      </c>
      <c r="B228" s="149" t="s">
        <v>595</v>
      </c>
      <c r="C228" s="149" t="s">
        <v>595</v>
      </c>
    </row>
    <row r="229" spans="1:3" ht="30">
      <c r="A229" s="152">
        <v>229</v>
      </c>
      <c r="B229" s="149" t="s">
        <v>596</v>
      </c>
      <c r="C229" s="149" t="s">
        <v>596</v>
      </c>
    </row>
    <row r="230" spans="1:3" ht="45">
      <c r="A230" s="152">
        <v>230</v>
      </c>
      <c r="B230" s="149" t="s">
        <v>1147</v>
      </c>
      <c r="C230" s="149" t="s">
        <v>1147</v>
      </c>
    </row>
    <row r="231" spans="1:3" ht="30">
      <c r="A231" s="152">
        <v>231</v>
      </c>
      <c r="B231" s="149" t="s">
        <v>597</v>
      </c>
      <c r="C231" s="149" t="s">
        <v>597</v>
      </c>
    </row>
    <row r="232" spans="1:3" ht="15">
      <c r="A232" s="152">
        <v>232</v>
      </c>
      <c r="B232" s="149" t="s">
        <v>1148</v>
      </c>
      <c r="C232" s="149" t="s">
        <v>1148</v>
      </c>
    </row>
    <row r="233" spans="1:3" ht="15">
      <c r="A233" s="152">
        <v>233</v>
      </c>
      <c r="B233" s="149" t="s">
        <v>544</v>
      </c>
      <c r="C233" s="149" t="s">
        <v>544</v>
      </c>
    </row>
    <row r="234" spans="1:3" ht="15">
      <c r="A234" s="152">
        <v>234</v>
      </c>
      <c r="B234" s="149" t="s">
        <v>598</v>
      </c>
      <c r="C234" s="149" t="s">
        <v>598</v>
      </c>
    </row>
    <row r="235" spans="1:3" ht="15">
      <c r="A235" s="152">
        <v>235</v>
      </c>
      <c r="B235" s="149" t="s">
        <v>599</v>
      </c>
      <c r="C235" s="149" t="s">
        <v>599</v>
      </c>
    </row>
    <row r="236" spans="1:3" ht="15">
      <c r="A236" s="152">
        <v>236</v>
      </c>
      <c r="B236" s="149" t="s">
        <v>600</v>
      </c>
      <c r="C236" s="149" t="s">
        <v>600</v>
      </c>
    </row>
    <row r="237" spans="1:3" ht="30">
      <c r="A237" s="152">
        <v>237</v>
      </c>
      <c r="B237" s="149" t="s">
        <v>601</v>
      </c>
      <c r="C237" s="149" t="s">
        <v>601</v>
      </c>
    </row>
    <row r="238" spans="1:3" ht="30">
      <c r="A238" s="152">
        <v>238</v>
      </c>
      <c r="B238" s="149" t="s">
        <v>602</v>
      </c>
      <c r="C238" s="149" t="s">
        <v>602</v>
      </c>
    </row>
    <row r="239" spans="1:3" ht="30">
      <c r="A239" s="152">
        <v>239</v>
      </c>
      <c r="B239" s="149" t="s">
        <v>603</v>
      </c>
      <c r="C239" s="149" t="s">
        <v>603</v>
      </c>
    </row>
    <row r="240" spans="1:3" ht="30">
      <c r="A240" s="152">
        <v>240</v>
      </c>
      <c r="B240" s="149" t="s">
        <v>604</v>
      </c>
      <c r="C240" s="149" t="s">
        <v>604</v>
      </c>
    </row>
    <row r="241" spans="1:3" ht="45">
      <c r="A241" s="152">
        <v>241</v>
      </c>
      <c r="B241" s="149" t="s">
        <v>1149</v>
      </c>
      <c r="C241" s="149" t="s">
        <v>1149</v>
      </c>
    </row>
    <row r="242" spans="1:3" ht="15">
      <c r="A242" s="152">
        <v>242</v>
      </c>
      <c r="B242" s="149" t="s">
        <v>605</v>
      </c>
      <c r="C242" s="149" t="s">
        <v>605</v>
      </c>
    </row>
    <row r="243" spans="1:3" ht="15">
      <c r="A243" s="152">
        <v>243</v>
      </c>
      <c r="B243" s="149" t="s">
        <v>606</v>
      </c>
      <c r="C243" s="149" t="s">
        <v>606</v>
      </c>
    </row>
    <row r="244" spans="1:3" ht="15">
      <c r="A244" s="152">
        <v>244</v>
      </c>
      <c r="B244" s="149" t="s">
        <v>607</v>
      </c>
      <c r="C244" s="149" t="s">
        <v>607</v>
      </c>
    </row>
    <row r="245" spans="1:3" ht="15">
      <c r="A245" s="152">
        <v>245</v>
      </c>
      <c r="B245" s="149" t="s">
        <v>608</v>
      </c>
      <c r="C245" s="149" t="s">
        <v>608</v>
      </c>
    </row>
    <row r="246" spans="1:3" ht="15">
      <c r="A246" s="152">
        <v>246</v>
      </c>
      <c r="B246" s="149" t="s">
        <v>609</v>
      </c>
      <c r="C246" s="149" t="s">
        <v>609</v>
      </c>
    </row>
    <row r="247" spans="1:3" ht="15">
      <c r="A247" s="153">
        <v>247</v>
      </c>
      <c r="B247" s="154" t="s">
        <v>610</v>
      </c>
      <c r="C247" s="154" t="s">
        <v>610</v>
      </c>
    </row>
    <row r="248" spans="1:3" ht="15">
      <c r="A248" s="153">
        <v>248</v>
      </c>
      <c r="B248" s="154" t="s">
        <v>611</v>
      </c>
      <c r="C248" s="154" t="s">
        <v>611</v>
      </c>
    </row>
    <row r="249" spans="1:3" ht="45">
      <c r="A249" s="152">
        <v>249</v>
      </c>
      <c r="B249" s="149" t="s">
        <v>612</v>
      </c>
      <c r="C249" s="149" t="s">
        <v>612</v>
      </c>
    </row>
    <row r="250" spans="1:3" ht="45">
      <c r="A250" s="152">
        <v>250</v>
      </c>
      <c r="B250" s="149" t="s">
        <v>613</v>
      </c>
      <c r="C250" s="149" t="s">
        <v>613</v>
      </c>
    </row>
    <row r="251" spans="1:3" ht="30">
      <c r="A251" s="152">
        <v>251</v>
      </c>
      <c r="B251" s="149" t="s">
        <v>614</v>
      </c>
      <c r="C251" s="149" t="s">
        <v>614</v>
      </c>
    </row>
    <row r="252" spans="1:3" ht="30">
      <c r="A252" s="152">
        <v>252</v>
      </c>
      <c r="B252" s="149" t="s">
        <v>1038</v>
      </c>
      <c r="C252" s="149" t="s">
        <v>1038</v>
      </c>
    </row>
    <row r="253" spans="1:3" ht="45">
      <c r="A253" s="152">
        <v>253</v>
      </c>
      <c r="B253" s="149" t="s">
        <v>1150</v>
      </c>
      <c r="C253" s="149" t="s">
        <v>1150</v>
      </c>
    </row>
    <row r="254" spans="1:3" ht="30">
      <c r="A254" s="152">
        <v>254</v>
      </c>
      <c r="B254" s="149" t="s">
        <v>1151</v>
      </c>
      <c r="C254" s="149" t="s">
        <v>1151</v>
      </c>
    </row>
    <row r="255" spans="1:3" ht="15">
      <c r="A255" s="152">
        <v>255</v>
      </c>
      <c r="B255" s="149" t="s">
        <v>615</v>
      </c>
      <c r="C255" s="149" t="s">
        <v>615</v>
      </c>
    </row>
    <row r="256" spans="1:3" ht="15">
      <c r="A256" s="153">
        <v>256</v>
      </c>
      <c r="B256" s="146" t="s">
        <v>1039</v>
      </c>
      <c r="C256" s="146" t="s">
        <v>1039</v>
      </c>
    </row>
    <row r="257" spans="1:3" ht="15">
      <c r="A257" s="155">
        <v>257</v>
      </c>
      <c r="B257" s="156" t="s">
        <v>616</v>
      </c>
      <c r="C257" s="156" t="s">
        <v>616</v>
      </c>
    </row>
    <row r="258" spans="1:3" ht="26.25">
      <c r="A258" s="155">
        <v>258</v>
      </c>
      <c r="B258" s="147" t="s">
        <v>617</v>
      </c>
      <c r="C258" s="147" t="s">
        <v>617</v>
      </c>
    </row>
    <row r="259" spans="1:3" ht="15">
      <c r="A259" s="155">
        <v>259</v>
      </c>
      <c r="B259" s="147" t="s">
        <v>618</v>
      </c>
      <c r="C259" t="s">
        <v>618</v>
      </c>
    </row>
    <row r="260" spans="1:3">
      <c r="A260" s="139">
        <v>260</v>
      </c>
      <c r="B260" s="147" t="s">
        <v>619</v>
      </c>
      <c r="C260" s="4" t="s">
        <v>619</v>
      </c>
    </row>
    <row r="261" spans="1:3">
      <c r="A261" s="139">
        <v>261</v>
      </c>
      <c r="B261" s="147" t="s">
        <v>620</v>
      </c>
      <c r="C261" s="4" t="s">
        <v>620</v>
      </c>
    </row>
    <row r="262" spans="1:3" ht="15">
      <c r="A262" s="155">
        <v>262</v>
      </c>
      <c r="B262" s="147" t="s">
        <v>621</v>
      </c>
      <c r="C262" s="4" t="s">
        <v>621</v>
      </c>
    </row>
    <row r="263" spans="1:3" ht="26.25">
      <c r="A263" s="155">
        <v>263</v>
      </c>
      <c r="B263" s="147" t="s">
        <v>622</v>
      </c>
      <c r="C263" s="147" t="s">
        <v>622</v>
      </c>
    </row>
    <row r="264" spans="1:3" ht="15">
      <c r="A264" s="155">
        <v>264</v>
      </c>
      <c r="B264" s="148" t="s">
        <v>623</v>
      </c>
      <c r="C264" s="41" t="s">
        <v>623</v>
      </c>
    </row>
    <row r="265" spans="1:3" ht="15">
      <c r="A265" s="155">
        <v>265</v>
      </c>
      <c r="B265" s="148" t="s">
        <v>624</v>
      </c>
      <c r="C265" s="41" t="s">
        <v>624</v>
      </c>
    </row>
    <row r="266" spans="1:3" ht="15">
      <c r="A266" s="155">
        <v>266</v>
      </c>
      <c r="B266" s="148" t="s">
        <v>625</v>
      </c>
      <c r="C266" s="41" t="s">
        <v>625</v>
      </c>
    </row>
    <row r="267" spans="1:3" ht="15">
      <c r="A267" s="155">
        <v>267</v>
      </c>
      <c r="B267" s="148" t="s">
        <v>626</v>
      </c>
      <c r="C267" s="41" t="s">
        <v>626</v>
      </c>
    </row>
    <row r="268" spans="1:3" ht="15">
      <c r="A268" s="155">
        <v>268</v>
      </c>
      <c r="B268" s="148" t="s">
        <v>627</v>
      </c>
      <c r="C268" s="41" t="s">
        <v>627</v>
      </c>
    </row>
    <row r="269" spans="1:3" ht="15">
      <c r="A269" s="155">
        <v>269</v>
      </c>
      <c r="B269" s="148" t="s">
        <v>628</v>
      </c>
      <c r="C269" s="41" t="s">
        <v>628</v>
      </c>
    </row>
    <row r="270" spans="1:3" ht="15">
      <c r="A270" s="155">
        <v>270</v>
      </c>
      <c r="B270" s="148" t="s">
        <v>629</v>
      </c>
      <c r="C270" s="41" t="s">
        <v>629</v>
      </c>
    </row>
    <row r="271" spans="1:3" ht="15">
      <c r="A271" s="155">
        <v>271</v>
      </c>
      <c r="B271" s="148" t="s">
        <v>630</v>
      </c>
      <c r="C271" s="41" t="s">
        <v>630</v>
      </c>
    </row>
    <row r="272" spans="1:3" ht="15">
      <c r="A272" s="155">
        <v>272</v>
      </c>
      <c r="B272" s="148" t="s">
        <v>631</v>
      </c>
      <c r="C272" s="41" t="s">
        <v>631</v>
      </c>
    </row>
    <row r="273" spans="1:3" ht="15">
      <c r="A273" s="155">
        <v>273</v>
      </c>
      <c r="B273" s="148" t="s">
        <v>632</v>
      </c>
      <c r="C273" s="41" t="s">
        <v>632</v>
      </c>
    </row>
    <row r="274" spans="1:3" ht="15">
      <c r="A274" s="155">
        <v>274</v>
      </c>
      <c r="B274" s="148" t="s">
        <v>633</v>
      </c>
      <c r="C274" s="41" t="s">
        <v>633</v>
      </c>
    </row>
    <row r="275" spans="1:3" ht="15">
      <c r="A275" s="155">
        <v>275</v>
      </c>
      <c r="B275" s="148" t="s">
        <v>634</v>
      </c>
      <c r="C275" s="41" t="s">
        <v>634</v>
      </c>
    </row>
    <row r="276" spans="1:3" ht="15">
      <c r="A276" s="155">
        <v>276</v>
      </c>
      <c r="B276" s="148" t="s">
        <v>635</v>
      </c>
      <c r="C276" s="41" t="s">
        <v>635</v>
      </c>
    </row>
    <row r="277" spans="1:3" ht="15">
      <c r="A277" s="155">
        <v>277</v>
      </c>
      <c r="B277" s="148" t="s">
        <v>636</v>
      </c>
      <c r="C277" s="41" t="s">
        <v>636</v>
      </c>
    </row>
    <row r="278" spans="1:3" ht="15">
      <c r="A278" s="155">
        <v>278</v>
      </c>
      <c r="B278" s="148" t="s">
        <v>637</v>
      </c>
      <c r="C278" s="41" t="s">
        <v>637</v>
      </c>
    </row>
    <row r="279" spans="1:3" ht="30">
      <c r="A279" s="152">
        <v>279</v>
      </c>
      <c r="B279" s="149" t="s">
        <v>638</v>
      </c>
      <c r="C279" s="149" t="s">
        <v>638</v>
      </c>
    </row>
    <row r="280" spans="1:3" ht="26.25">
      <c r="A280" s="155">
        <v>280</v>
      </c>
      <c r="B280" s="148" t="s">
        <v>639</v>
      </c>
      <c r="C280" s="41" t="s">
        <v>639</v>
      </c>
    </row>
    <row r="281" spans="1:3" ht="26.25">
      <c r="A281" s="155">
        <v>281</v>
      </c>
      <c r="B281" s="148" t="s">
        <v>640</v>
      </c>
      <c r="C281" s="41" t="s">
        <v>640</v>
      </c>
    </row>
    <row r="282" spans="1:3" ht="26.25">
      <c r="A282" s="155">
        <v>282</v>
      </c>
      <c r="B282" s="148" t="s">
        <v>641</v>
      </c>
      <c r="C282" s="148" t="s">
        <v>641</v>
      </c>
    </row>
    <row r="283" spans="1:3" ht="15">
      <c r="A283" s="155">
        <v>283</v>
      </c>
      <c r="B283" s="148" t="s">
        <v>642</v>
      </c>
      <c r="C283" s="41" t="s">
        <v>642</v>
      </c>
    </row>
    <row r="284" spans="1:3" ht="15">
      <c r="A284" s="155">
        <v>284</v>
      </c>
      <c r="B284" s="148" t="s">
        <v>643</v>
      </c>
      <c r="C284" s="41" t="s">
        <v>643</v>
      </c>
    </row>
    <row r="285" spans="1:3" ht="15">
      <c r="A285" s="155">
        <v>285</v>
      </c>
      <c r="B285" s="148" t="s">
        <v>644</v>
      </c>
      <c r="C285" s="41" t="s">
        <v>644</v>
      </c>
    </row>
    <row r="286" spans="1:3" ht="26.25">
      <c r="A286" s="155">
        <v>286</v>
      </c>
      <c r="B286" s="148" t="s">
        <v>645</v>
      </c>
      <c r="C286" s="148" t="s">
        <v>645</v>
      </c>
    </row>
    <row r="287" spans="1:3" ht="15">
      <c r="A287" s="155">
        <v>287</v>
      </c>
      <c r="B287" s="148" t="s">
        <v>646</v>
      </c>
      <c r="C287" s="41" t="s">
        <v>646</v>
      </c>
    </row>
    <row r="288" spans="1:3" ht="26.25">
      <c r="A288" s="155">
        <v>288</v>
      </c>
      <c r="B288" s="148" t="s">
        <v>647</v>
      </c>
      <c r="C288" s="41" t="s">
        <v>647</v>
      </c>
    </row>
    <row r="289" spans="1:3" ht="15">
      <c r="A289" s="155">
        <v>289</v>
      </c>
      <c r="B289" s="147" t="s">
        <v>648</v>
      </c>
      <c r="C289" t="s">
        <v>648</v>
      </c>
    </row>
    <row r="290" spans="1:3" ht="15">
      <c r="A290" s="155">
        <v>290</v>
      </c>
      <c r="B290" s="146" t="s">
        <v>649</v>
      </c>
      <c r="C290" t="s">
        <v>649</v>
      </c>
    </row>
    <row r="291" spans="1:3" ht="39">
      <c r="A291" s="155">
        <v>291</v>
      </c>
      <c r="B291" s="147" t="s">
        <v>650</v>
      </c>
      <c r="C291" s="147" t="s">
        <v>650</v>
      </c>
    </row>
    <row r="292" spans="1:3" ht="15">
      <c r="A292" s="155">
        <v>292</v>
      </c>
      <c r="B292" s="147" t="s">
        <v>651</v>
      </c>
      <c r="C292" s="147" t="s">
        <v>651</v>
      </c>
    </row>
    <row r="293" spans="1:3" ht="26.25">
      <c r="A293" s="155">
        <v>293</v>
      </c>
      <c r="B293" s="147" t="s">
        <v>652</v>
      </c>
      <c r="C293" s="147" t="s">
        <v>652</v>
      </c>
    </row>
    <row r="294" spans="1:3" ht="15">
      <c r="A294" s="155">
        <v>294</v>
      </c>
      <c r="B294" s="147" t="s">
        <v>653</v>
      </c>
      <c r="C294" s="147" t="s">
        <v>653</v>
      </c>
    </row>
    <row r="295" spans="1:3" ht="26.25">
      <c r="A295" s="155">
        <v>295</v>
      </c>
      <c r="B295" s="147" t="s">
        <v>654</v>
      </c>
      <c r="C295" s="147" t="s">
        <v>654</v>
      </c>
    </row>
    <row r="296" spans="1:3" ht="26.25">
      <c r="A296" s="155">
        <v>296</v>
      </c>
      <c r="B296" s="147" t="s">
        <v>655</v>
      </c>
      <c r="C296" s="147" t="s">
        <v>655</v>
      </c>
    </row>
    <row r="297" spans="1:3" ht="15">
      <c r="A297" s="155">
        <v>297</v>
      </c>
      <c r="B297" s="147" t="s">
        <v>656</v>
      </c>
      <c r="C297" s="147" t="s">
        <v>656</v>
      </c>
    </row>
    <row r="298" spans="1:3" ht="26.25">
      <c r="A298" s="155">
        <v>298</v>
      </c>
      <c r="B298" s="147" t="s">
        <v>657</v>
      </c>
      <c r="C298" s="147" t="s">
        <v>657</v>
      </c>
    </row>
    <row r="299" spans="1:3" ht="26.25">
      <c r="A299" s="155">
        <v>299</v>
      </c>
      <c r="B299" s="147" t="s">
        <v>658</v>
      </c>
      <c r="C299" s="147" t="s">
        <v>658</v>
      </c>
    </row>
    <row r="300" spans="1:3" ht="15">
      <c r="A300" s="152">
        <v>300</v>
      </c>
      <c r="B300" s="149" t="s">
        <v>659</v>
      </c>
      <c r="C300" s="149" t="s">
        <v>659</v>
      </c>
    </row>
    <row r="301" spans="1:3" ht="15">
      <c r="A301" s="152">
        <v>301</v>
      </c>
      <c r="B301" s="149" t="s">
        <v>660</v>
      </c>
      <c r="C301" s="149" t="s">
        <v>660</v>
      </c>
    </row>
    <row r="302" spans="1:3" ht="15">
      <c r="A302" s="155">
        <v>302</v>
      </c>
      <c r="B302" s="148" t="s">
        <v>1152</v>
      </c>
      <c r="C302" s="148" t="s">
        <v>1152</v>
      </c>
    </row>
    <row r="303" spans="1:3" ht="15">
      <c r="A303" s="155">
        <v>303</v>
      </c>
      <c r="B303" s="148" t="s">
        <v>1153</v>
      </c>
      <c r="C303" s="148" t="s">
        <v>1153</v>
      </c>
    </row>
    <row r="304" spans="1:3" ht="15">
      <c r="A304" s="155">
        <v>304</v>
      </c>
      <c r="B304" t="s">
        <v>1081</v>
      </c>
      <c r="C304" t="s">
        <v>1081</v>
      </c>
    </row>
    <row r="305" spans="1:3" ht="15">
      <c r="A305" s="155">
        <v>305</v>
      </c>
      <c r="B305" t="s">
        <v>1080</v>
      </c>
      <c r="C305" t="s">
        <v>1080</v>
      </c>
    </row>
    <row r="306" spans="1:3" ht="15">
      <c r="A306" s="155">
        <v>306</v>
      </c>
      <c r="B306" s="4" t="s">
        <v>1079</v>
      </c>
      <c r="C306" s="4" t="s">
        <v>1079</v>
      </c>
    </row>
    <row r="307" spans="1:3" ht="15">
      <c r="A307" s="155">
        <v>307</v>
      </c>
      <c r="B307" t="s">
        <v>1042</v>
      </c>
      <c r="C307" t="s">
        <v>1042</v>
      </c>
    </row>
    <row r="308" spans="1:3" ht="15">
      <c r="A308" s="155">
        <v>308</v>
      </c>
      <c r="B308" t="s">
        <v>1054</v>
      </c>
      <c r="C308" t="s">
        <v>1054</v>
      </c>
    </row>
    <row r="309" spans="1:3" ht="15">
      <c r="A309" s="155">
        <v>309</v>
      </c>
      <c r="B309" t="s">
        <v>1043</v>
      </c>
      <c r="C309" t="s">
        <v>1043</v>
      </c>
    </row>
    <row r="310" spans="1:3" ht="15">
      <c r="A310" s="155">
        <v>310</v>
      </c>
      <c r="B310" t="s">
        <v>1044</v>
      </c>
      <c r="C310" t="s">
        <v>1044</v>
      </c>
    </row>
    <row r="311" spans="1:3" ht="15">
      <c r="A311" s="155">
        <v>311</v>
      </c>
      <c r="B311" t="s">
        <v>1045</v>
      </c>
      <c r="C311" t="s">
        <v>1045</v>
      </c>
    </row>
    <row r="312" spans="1:3" ht="15">
      <c r="A312" s="155">
        <v>312</v>
      </c>
      <c r="B312" t="s">
        <v>1046</v>
      </c>
      <c r="C312" t="s">
        <v>1046</v>
      </c>
    </row>
    <row r="313" spans="1:3" ht="15">
      <c r="A313" s="155">
        <v>313</v>
      </c>
      <c r="B313" t="s">
        <v>1047</v>
      </c>
      <c r="C313" t="s">
        <v>1047</v>
      </c>
    </row>
    <row r="314" spans="1:3" ht="15">
      <c r="A314" s="155">
        <v>314</v>
      </c>
      <c r="B314" t="s">
        <v>1048</v>
      </c>
      <c r="C314" t="s">
        <v>1048</v>
      </c>
    </row>
    <row r="315" spans="1:3" ht="15">
      <c r="A315" s="155">
        <v>315</v>
      </c>
      <c r="B315" s="149" t="s">
        <v>1052</v>
      </c>
      <c r="C315" s="149" t="s">
        <v>1052</v>
      </c>
    </row>
    <row r="316" spans="1:3" ht="15">
      <c r="A316" s="155">
        <v>316</v>
      </c>
      <c r="B316" s="4" t="s">
        <v>1049</v>
      </c>
      <c r="C316" s="4" t="s">
        <v>1049</v>
      </c>
    </row>
    <row r="317" spans="1:3" ht="15">
      <c r="A317" s="155">
        <v>317</v>
      </c>
      <c r="B317" s="4" t="s">
        <v>1053</v>
      </c>
      <c r="C317" s="4" t="s">
        <v>1053</v>
      </c>
    </row>
    <row r="318" spans="1:3" ht="15">
      <c r="A318" s="155">
        <v>318</v>
      </c>
      <c r="B318" t="s">
        <v>1050</v>
      </c>
      <c r="C318" t="s">
        <v>1050</v>
      </c>
    </row>
    <row r="319" spans="1:3" ht="15">
      <c r="A319" s="155">
        <v>319</v>
      </c>
      <c r="B319" t="s">
        <v>1051</v>
      </c>
      <c r="C319" t="s">
        <v>1051</v>
      </c>
    </row>
    <row r="320" spans="1:3" ht="15">
      <c r="A320" s="155">
        <v>320</v>
      </c>
      <c r="B320" t="s">
        <v>1069</v>
      </c>
      <c r="C320" t="s">
        <v>1069</v>
      </c>
    </row>
    <row r="321" spans="1:3" ht="15">
      <c r="A321" s="155">
        <v>321</v>
      </c>
      <c r="B321" t="s">
        <v>1070</v>
      </c>
      <c r="C321" t="s">
        <v>1070</v>
      </c>
    </row>
    <row r="322" spans="1:3" ht="15">
      <c r="A322" s="155">
        <v>322</v>
      </c>
      <c r="B322" t="s">
        <v>1071</v>
      </c>
      <c r="C322" t="s">
        <v>1071</v>
      </c>
    </row>
    <row r="323" spans="1:3" ht="15">
      <c r="A323" s="155">
        <v>323</v>
      </c>
      <c r="B323" t="s">
        <v>1072</v>
      </c>
      <c r="C323" t="s">
        <v>1072</v>
      </c>
    </row>
    <row r="324" spans="1:3" ht="15">
      <c r="A324" s="155">
        <v>324</v>
      </c>
      <c r="B324" t="s">
        <v>1073</v>
      </c>
      <c r="C324" t="s">
        <v>1073</v>
      </c>
    </row>
    <row r="325" spans="1:3" ht="15">
      <c r="A325" s="155">
        <v>325</v>
      </c>
      <c r="B325" t="s">
        <v>1075</v>
      </c>
      <c r="C325" t="s">
        <v>1075</v>
      </c>
    </row>
    <row r="326" spans="1:3" ht="15">
      <c r="A326" s="155">
        <v>326</v>
      </c>
      <c r="B326" t="s">
        <v>1076</v>
      </c>
      <c r="C326" t="s">
        <v>1076</v>
      </c>
    </row>
    <row r="327" spans="1:3" ht="15">
      <c r="A327" s="155">
        <v>327</v>
      </c>
      <c r="B327" t="s">
        <v>1074</v>
      </c>
      <c r="C327" t="s">
        <v>1074</v>
      </c>
    </row>
    <row r="328" spans="1:3" ht="15">
      <c r="A328" s="155">
        <v>328</v>
      </c>
      <c r="B328" t="s">
        <v>1077</v>
      </c>
      <c r="C328" t="s">
        <v>1077</v>
      </c>
    </row>
    <row r="329" spans="1:3" ht="15">
      <c r="A329" s="155">
        <v>329</v>
      </c>
      <c r="B329" t="s">
        <v>1056</v>
      </c>
      <c r="C329" t="s">
        <v>1056</v>
      </c>
    </row>
    <row r="330" spans="1:3" ht="15">
      <c r="A330" s="155">
        <v>330</v>
      </c>
      <c r="B330" t="s">
        <v>1078</v>
      </c>
      <c r="C330" t="s">
        <v>1078</v>
      </c>
    </row>
    <row r="331" spans="1:3" ht="15">
      <c r="A331" s="155">
        <v>331</v>
      </c>
      <c r="B331" t="s">
        <v>1057</v>
      </c>
      <c r="C331" t="s">
        <v>1057</v>
      </c>
    </row>
    <row r="332" spans="1:3" ht="15">
      <c r="A332" s="155">
        <v>332</v>
      </c>
      <c r="B332" t="s">
        <v>1058</v>
      </c>
      <c r="C332" t="s">
        <v>1058</v>
      </c>
    </row>
    <row r="333" spans="1:3" ht="15">
      <c r="A333" s="155">
        <v>333</v>
      </c>
      <c r="B333" t="s">
        <v>1059</v>
      </c>
      <c r="C333" t="s">
        <v>1059</v>
      </c>
    </row>
    <row r="334" spans="1:3" ht="15">
      <c r="A334" s="155">
        <v>334</v>
      </c>
      <c r="B334" t="s">
        <v>1154</v>
      </c>
      <c r="C334" t="s">
        <v>1154</v>
      </c>
    </row>
    <row r="335" spans="1:3" ht="15">
      <c r="A335" s="155">
        <v>335</v>
      </c>
      <c r="B335" t="s">
        <v>1060</v>
      </c>
      <c r="C335" t="s">
        <v>1060</v>
      </c>
    </row>
    <row r="336" spans="1:3" ht="15">
      <c r="A336" s="155">
        <v>336</v>
      </c>
      <c r="B336" t="s">
        <v>1061</v>
      </c>
      <c r="C336" t="s">
        <v>1061</v>
      </c>
    </row>
    <row r="337" spans="1:3" ht="15">
      <c r="A337" s="155">
        <v>337</v>
      </c>
      <c r="B337" t="s">
        <v>1062</v>
      </c>
      <c r="C337" t="s">
        <v>1062</v>
      </c>
    </row>
    <row r="338" spans="1:3" ht="15">
      <c r="A338" s="155">
        <v>338</v>
      </c>
      <c r="B338" t="s">
        <v>562</v>
      </c>
      <c r="C338" t="s">
        <v>562</v>
      </c>
    </row>
    <row r="339" spans="1:3" ht="15">
      <c r="A339" s="155">
        <v>339</v>
      </c>
      <c r="B339" t="s">
        <v>1083</v>
      </c>
      <c r="C339" t="s">
        <v>1083</v>
      </c>
    </row>
    <row r="340" spans="1:3" ht="15">
      <c r="A340" s="155">
        <v>340</v>
      </c>
      <c r="B340" t="s">
        <v>564</v>
      </c>
      <c r="C340" t="s">
        <v>564</v>
      </c>
    </row>
    <row r="341" spans="1:3" ht="15">
      <c r="A341" s="155">
        <v>341</v>
      </c>
      <c r="B341" t="s">
        <v>1082</v>
      </c>
      <c r="C341" t="s">
        <v>1082</v>
      </c>
    </row>
    <row r="342" spans="1:3" ht="15">
      <c r="A342" s="155">
        <v>342</v>
      </c>
      <c r="B342" t="s">
        <v>1155</v>
      </c>
      <c r="C342" t="s">
        <v>1155</v>
      </c>
    </row>
    <row r="343" spans="1:3" ht="15">
      <c r="A343" s="155">
        <v>343</v>
      </c>
      <c r="B343" t="s">
        <v>1156</v>
      </c>
      <c r="C343" t="s">
        <v>1156</v>
      </c>
    </row>
    <row r="344" spans="1:3" ht="15">
      <c r="A344" s="155">
        <v>344</v>
      </c>
      <c r="B344" t="s">
        <v>1084</v>
      </c>
      <c r="C344" t="s">
        <v>1084</v>
      </c>
    </row>
    <row r="345" spans="1:3" ht="15">
      <c r="A345" s="155">
        <v>345</v>
      </c>
      <c r="B345" t="s">
        <v>1063</v>
      </c>
      <c r="C345" t="s">
        <v>1063</v>
      </c>
    </row>
    <row r="346" spans="1:3" ht="15">
      <c r="A346" s="155">
        <v>346</v>
      </c>
      <c r="B346" t="s">
        <v>1064</v>
      </c>
      <c r="C346" t="s">
        <v>1064</v>
      </c>
    </row>
    <row r="347" spans="1:3" ht="15">
      <c r="A347" s="155">
        <v>347</v>
      </c>
      <c r="B347" t="s">
        <v>1065</v>
      </c>
      <c r="C347" t="s">
        <v>1065</v>
      </c>
    </row>
    <row r="348" spans="1:3" ht="15">
      <c r="A348" s="155">
        <v>348</v>
      </c>
      <c r="B348" t="s">
        <v>1066</v>
      </c>
      <c r="C348" t="s">
        <v>1066</v>
      </c>
    </row>
    <row r="349" spans="1:3" ht="15">
      <c r="A349" s="155">
        <v>349</v>
      </c>
      <c r="B349" t="s">
        <v>1067</v>
      </c>
      <c r="C349" t="s">
        <v>1067</v>
      </c>
    </row>
    <row r="350" spans="1:3" ht="15">
      <c r="A350" s="155">
        <v>350</v>
      </c>
      <c r="B350" t="s">
        <v>1068</v>
      </c>
      <c r="C350" t="s">
        <v>1068</v>
      </c>
    </row>
    <row r="351" spans="1:3" ht="15">
      <c r="A351" s="155">
        <v>351</v>
      </c>
      <c r="B351" s="4" t="s">
        <v>1157</v>
      </c>
      <c r="C351" t="s">
        <v>1157</v>
      </c>
    </row>
  </sheetData>
  <customSheetViews>
    <customSheetView guid="{7DA07996-06D1-47BC-BC6A-CCE2EA0F4462}" topLeftCell="B1">
      <pane ySplit="1" topLeftCell="A2" activePane="bottomLeft" state="frozen"/>
      <selection pane="bottomLeft" activeCell="B4" sqref="B4"/>
      <pageMargins left="0.75" right="0.75" top="1" bottom="1" header="0.5" footer="0.5"/>
      <pageSetup paperSize="9" orientation="portrait" horizontalDpi="4294967293" verticalDpi="0" r:id="rId1"/>
      <headerFooter alignWithMargins="0"/>
    </customSheetView>
  </customSheetViews>
  <phoneticPr fontId="2" type="noConversion"/>
  <pageMargins left="0.75" right="0.75" top="1" bottom="1" header="0.5" footer="0.5"/>
  <pageSetup paperSize="9" orientation="portrait" horizontalDpi="4294967293" verticalDpi="300" r:id="rId2"/>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252"/>
  <sheetViews>
    <sheetView workbookViewId="0">
      <pane ySplit="1" topLeftCell="A2" activePane="bottomLeft" state="frozen"/>
      <selection activeCell="J60" sqref="J60:J62"/>
      <selection pane="bottomLeft"/>
    </sheetView>
  </sheetViews>
  <sheetFormatPr defaultRowHeight="12.75"/>
  <cols>
    <col min="2" max="3" bestFit="true" customWidth="true" width="33.85546875" collapsed="false"/>
    <col min="7" max="8" customWidth="true" width="33.85546875" collapsed="false"/>
  </cols>
  <sheetData>
    <row r="1" spans="1:8">
      <c r="A1" s="53" t="s">
        <v>443</v>
      </c>
      <c r="B1" s="53" t="s">
        <v>76</v>
      </c>
      <c r="C1" s="53" t="s">
        <v>74</v>
      </c>
      <c r="F1" t="s">
        <v>443</v>
      </c>
      <c r="G1" t="s">
        <v>75</v>
      </c>
      <c r="H1" t="s">
        <v>74</v>
      </c>
    </row>
    <row r="2" spans="1:8">
      <c r="A2" s="53"/>
      <c r="B2" s="53"/>
      <c r="C2" s="53"/>
      <c r="F2">
        <v>1000</v>
      </c>
    </row>
    <row r="3" spans="1:8">
      <c r="A3" s="53">
        <v>1000</v>
      </c>
      <c r="B3" s="53"/>
      <c r="C3" s="53"/>
      <c r="F3">
        <v>1001</v>
      </c>
      <c r="G3" t="s">
        <v>77</v>
      </c>
      <c r="H3" t="s">
        <v>77</v>
      </c>
    </row>
    <row r="4" spans="1:8">
      <c r="A4" s="53" t="s">
        <v>1429</v>
      </c>
      <c r="B4" s="53" t="s">
        <v>344</v>
      </c>
      <c r="C4" s="53" t="s">
        <v>344</v>
      </c>
      <c r="F4" t="s">
        <v>1429</v>
      </c>
      <c r="G4" t="s">
        <v>344</v>
      </c>
      <c r="H4" t="s">
        <v>78</v>
      </c>
    </row>
    <row r="5" spans="1:8">
      <c r="A5" s="53" t="s">
        <v>1430</v>
      </c>
      <c r="B5" s="53" t="s">
        <v>1431</v>
      </c>
      <c r="C5" s="53" t="s">
        <v>1431</v>
      </c>
      <c r="F5" t="s">
        <v>1430</v>
      </c>
      <c r="G5" t="s">
        <v>1431</v>
      </c>
      <c r="H5" t="s">
        <v>79</v>
      </c>
    </row>
    <row r="6" spans="1:8">
      <c r="A6" s="53" t="s">
        <v>1432</v>
      </c>
      <c r="B6" s="53" t="s">
        <v>345</v>
      </c>
      <c r="C6" s="53" t="s">
        <v>345</v>
      </c>
      <c r="F6" t="s">
        <v>1432</v>
      </c>
      <c r="G6" t="s">
        <v>345</v>
      </c>
      <c r="H6" t="s">
        <v>80</v>
      </c>
    </row>
    <row r="7" spans="1:8">
      <c r="A7" s="53" t="s">
        <v>1433</v>
      </c>
      <c r="B7" s="53" t="s">
        <v>346</v>
      </c>
      <c r="C7" s="53" t="s">
        <v>346</v>
      </c>
      <c r="F7" t="s">
        <v>1433</v>
      </c>
      <c r="G7" t="s">
        <v>346</v>
      </c>
      <c r="H7" t="s">
        <v>81</v>
      </c>
    </row>
    <row r="8" spans="1:8">
      <c r="A8" s="53" t="s">
        <v>1434</v>
      </c>
      <c r="B8" s="53" t="s">
        <v>347</v>
      </c>
      <c r="C8" s="53" t="s">
        <v>347</v>
      </c>
      <c r="F8" t="s">
        <v>1434</v>
      </c>
      <c r="G8" t="s">
        <v>347</v>
      </c>
      <c r="H8" t="s">
        <v>82</v>
      </c>
    </row>
    <row r="9" spans="1:8">
      <c r="A9" s="53" t="s">
        <v>1435</v>
      </c>
      <c r="B9" s="53" t="s">
        <v>348</v>
      </c>
      <c r="C9" s="53" t="s">
        <v>348</v>
      </c>
      <c r="F9" t="s">
        <v>1435</v>
      </c>
      <c r="G9" t="s">
        <v>348</v>
      </c>
      <c r="H9" t="s">
        <v>83</v>
      </c>
    </row>
    <row r="10" spans="1:8">
      <c r="A10" s="53" t="s">
        <v>1436</v>
      </c>
      <c r="B10" s="53" t="s">
        <v>349</v>
      </c>
      <c r="C10" s="53" t="s">
        <v>349</v>
      </c>
      <c r="F10" t="s">
        <v>1436</v>
      </c>
      <c r="G10" t="s">
        <v>349</v>
      </c>
      <c r="H10" t="s">
        <v>84</v>
      </c>
    </row>
    <row r="11" spans="1:8">
      <c r="A11" s="53" t="s">
        <v>1437</v>
      </c>
      <c r="B11" s="53" t="s">
        <v>350</v>
      </c>
      <c r="C11" s="53" t="s">
        <v>350</v>
      </c>
      <c r="F11" t="s">
        <v>1437</v>
      </c>
      <c r="G11" t="s">
        <v>350</v>
      </c>
      <c r="H11" t="s">
        <v>85</v>
      </c>
    </row>
    <row r="12" spans="1:8">
      <c r="A12" s="53" t="s">
        <v>1438</v>
      </c>
      <c r="B12" s="53" t="s">
        <v>351</v>
      </c>
      <c r="C12" s="53" t="s">
        <v>351</v>
      </c>
      <c r="F12" t="s">
        <v>1438</v>
      </c>
      <c r="G12" t="s">
        <v>351</v>
      </c>
      <c r="H12" t="s">
        <v>86</v>
      </c>
    </row>
    <row r="13" spans="1:8">
      <c r="A13" s="53" t="s">
        <v>1439</v>
      </c>
      <c r="B13" s="53" t="s">
        <v>352</v>
      </c>
      <c r="C13" s="53" t="s">
        <v>352</v>
      </c>
      <c r="F13" t="s">
        <v>1439</v>
      </c>
      <c r="G13" t="s">
        <v>352</v>
      </c>
      <c r="H13" t="s">
        <v>1440</v>
      </c>
    </row>
    <row r="14" spans="1:8">
      <c r="A14" s="53" t="s">
        <v>1441</v>
      </c>
      <c r="B14" s="53" t="s">
        <v>353</v>
      </c>
      <c r="C14" s="53" t="s">
        <v>353</v>
      </c>
      <c r="F14" t="s">
        <v>1441</v>
      </c>
      <c r="G14" t="s">
        <v>353</v>
      </c>
      <c r="H14" t="s">
        <v>87</v>
      </c>
    </row>
    <row r="15" spans="1:8">
      <c r="A15" s="53" t="s">
        <v>1442</v>
      </c>
      <c r="B15" s="53" t="s">
        <v>354</v>
      </c>
      <c r="C15" s="53" t="s">
        <v>354</v>
      </c>
      <c r="F15" t="s">
        <v>1442</v>
      </c>
      <c r="G15" t="s">
        <v>354</v>
      </c>
      <c r="H15" t="s">
        <v>88</v>
      </c>
    </row>
    <row r="16" spans="1:8">
      <c r="A16" s="53" t="s">
        <v>1443</v>
      </c>
      <c r="B16" s="53" t="s">
        <v>355</v>
      </c>
      <c r="C16" s="53" t="s">
        <v>355</v>
      </c>
      <c r="F16" t="s">
        <v>1443</v>
      </c>
      <c r="G16" t="s">
        <v>355</v>
      </c>
      <c r="H16" t="s">
        <v>89</v>
      </c>
    </row>
    <row r="17" spans="1:8">
      <c r="A17" s="53" t="s">
        <v>1444</v>
      </c>
      <c r="B17" s="53" t="s">
        <v>356</v>
      </c>
      <c r="C17" s="53" t="s">
        <v>356</v>
      </c>
      <c r="F17" t="s">
        <v>1444</v>
      </c>
      <c r="G17" t="s">
        <v>356</v>
      </c>
      <c r="H17" t="s">
        <v>90</v>
      </c>
    </row>
    <row r="18" spans="1:8">
      <c r="A18" s="53" t="s">
        <v>1445</v>
      </c>
      <c r="B18" s="53" t="s">
        <v>357</v>
      </c>
      <c r="C18" s="53" t="s">
        <v>357</v>
      </c>
      <c r="F18" t="s">
        <v>1445</v>
      </c>
      <c r="G18" t="s">
        <v>357</v>
      </c>
      <c r="H18" t="s">
        <v>91</v>
      </c>
    </row>
    <row r="19" spans="1:8">
      <c r="A19" s="53" t="s">
        <v>1446</v>
      </c>
      <c r="B19" s="53" t="s">
        <v>358</v>
      </c>
      <c r="C19" s="53" t="s">
        <v>358</v>
      </c>
      <c r="F19" t="s">
        <v>1446</v>
      </c>
      <c r="G19" t="s">
        <v>358</v>
      </c>
      <c r="H19" t="s">
        <v>92</v>
      </c>
    </row>
    <row r="20" spans="1:8">
      <c r="A20" s="53" t="s">
        <v>1447</v>
      </c>
      <c r="B20" s="53" t="s">
        <v>517</v>
      </c>
      <c r="C20" s="53" t="s">
        <v>517</v>
      </c>
      <c r="F20" t="s">
        <v>1447</v>
      </c>
      <c r="G20" t="s">
        <v>517</v>
      </c>
      <c r="H20" t="s">
        <v>93</v>
      </c>
    </row>
    <row r="21" spans="1:8">
      <c r="A21" s="53" t="s">
        <v>1448</v>
      </c>
      <c r="B21" s="53" t="s">
        <v>518</v>
      </c>
      <c r="C21" s="53" t="s">
        <v>518</v>
      </c>
      <c r="F21" t="s">
        <v>1448</v>
      </c>
      <c r="G21" t="s">
        <v>518</v>
      </c>
      <c r="H21" t="s">
        <v>94</v>
      </c>
    </row>
    <row r="22" spans="1:8">
      <c r="A22" s="53" t="s">
        <v>1449</v>
      </c>
      <c r="B22" s="53" t="s">
        <v>519</v>
      </c>
      <c r="C22" s="53" t="s">
        <v>519</v>
      </c>
      <c r="F22" t="s">
        <v>1449</v>
      </c>
      <c r="G22" t="s">
        <v>519</v>
      </c>
      <c r="H22" t="s">
        <v>95</v>
      </c>
    </row>
    <row r="23" spans="1:8">
      <c r="A23" s="53" t="s">
        <v>1450</v>
      </c>
      <c r="B23" s="53" t="s">
        <v>520</v>
      </c>
      <c r="C23" s="53" t="s">
        <v>520</v>
      </c>
      <c r="F23" t="s">
        <v>1450</v>
      </c>
      <c r="G23" t="s">
        <v>520</v>
      </c>
      <c r="H23" t="s">
        <v>96</v>
      </c>
    </row>
    <row r="24" spans="1:8">
      <c r="A24" s="53" t="s">
        <v>1451</v>
      </c>
      <c r="B24" s="53" t="s">
        <v>521</v>
      </c>
      <c r="C24" s="53" t="s">
        <v>521</v>
      </c>
      <c r="F24" t="s">
        <v>1451</v>
      </c>
      <c r="G24" t="s">
        <v>521</v>
      </c>
      <c r="H24" t="s">
        <v>97</v>
      </c>
    </row>
    <row r="25" spans="1:8">
      <c r="A25" s="53" t="s">
        <v>1452</v>
      </c>
      <c r="B25" s="53" t="s">
        <v>522</v>
      </c>
      <c r="C25" s="53" t="s">
        <v>522</v>
      </c>
      <c r="F25" t="s">
        <v>1452</v>
      </c>
      <c r="G25" t="s">
        <v>522</v>
      </c>
      <c r="H25" t="s">
        <v>98</v>
      </c>
    </row>
    <row r="26" spans="1:8">
      <c r="A26" s="53" t="s">
        <v>1453</v>
      </c>
      <c r="B26" s="53" t="s">
        <v>523</v>
      </c>
      <c r="C26" s="53" t="s">
        <v>523</v>
      </c>
      <c r="F26" t="s">
        <v>1453</v>
      </c>
      <c r="G26" t="s">
        <v>523</v>
      </c>
      <c r="H26" t="s">
        <v>99</v>
      </c>
    </row>
    <row r="27" spans="1:8">
      <c r="A27" s="53" t="s">
        <v>1454</v>
      </c>
      <c r="B27" s="53" t="s">
        <v>524</v>
      </c>
      <c r="C27" s="53" t="s">
        <v>524</v>
      </c>
      <c r="F27" t="s">
        <v>1454</v>
      </c>
      <c r="G27" t="s">
        <v>524</v>
      </c>
      <c r="H27" t="s">
        <v>100</v>
      </c>
    </row>
    <row r="28" spans="1:8">
      <c r="A28" s="53" t="s">
        <v>1455</v>
      </c>
      <c r="B28" s="53" t="s">
        <v>525</v>
      </c>
      <c r="C28" s="53" t="s">
        <v>525</v>
      </c>
      <c r="F28" t="s">
        <v>1455</v>
      </c>
      <c r="G28" t="s">
        <v>525</v>
      </c>
      <c r="H28" t="s">
        <v>101</v>
      </c>
    </row>
    <row r="29" spans="1:8">
      <c r="A29" s="53" t="s">
        <v>1456</v>
      </c>
      <c r="B29" s="53" t="s">
        <v>526</v>
      </c>
      <c r="C29" s="53" t="s">
        <v>526</v>
      </c>
      <c r="F29" t="s">
        <v>1456</v>
      </c>
      <c r="G29" t="s">
        <v>526</v>
      </c>
      <c r="H29" t="s">
        <v>102</v>
      </c>
    </row>
    <row r="30" spans="1:8">
      <c r="A30" s="53" t="s">
        <v>1457</v>
      </c>
      <c r="B30" s="53" t="s">
        <v>527</v>
      </c>
      <c r="C30" s="53" t="s">
        <v>527</v>
      </c>
      <c r="F30" t="s">
        <v>1457</v>
      </c>
      <c r="G30" t="s">
        <v>527</v>
      </c>
      <c r="H30" t="s">
        <v>103</v>
      </c>
    </row>
    <row r="31" spans="1:8">
      <c r="A31" s="53" t="s">
        <v>1458</v>
      </c>
      <c r="B31" s="53" t="s">
        <v>1459</v>
      </c>
      <c r="C31" s="53" t="s">
        <v>1459</v>
      </c>
      <c r="F31" t="s">
        <v>1458</v>
      </c>
      <c r="G31" t="s">
        <v>1459</v>
      </c>
      <c r="H31" t="s">
        <v>1460</v>
      </c>
    </row>
    <row r="32" spans="1:8">
      <c r="A32" s="53" t="s">
        <v>1461</v>
      </c>
      <c r="B32" s="53" t="s">
        <v>1462</v>
      </c>
      <c r="C32" s="53" t="s">
        <v>1462</v>
      </c>
      <c r="F32" t="s">
        <v>1461</v>
      </c>
      <c r="G32" t="s">
        <v>1462</v>
      </c>
      <c r="H32" t="s">
        <v>1463</v>
      </c>
    </row>
    <row r="33" spans="1:8">
      <c r="A33" s="53" t="s">
        <v>1464</v>
      </c>
      <c r="B33" s="53" t="s">
        <v>669</v>
      </c>
      <c r="C33" s="53" t="s">
        <v>669</v>
      </c>
      <c r="F33" t="s">
        <v>1464</v>
      </c>
      <c r="G33" t="s">
        <v>669</v>
      </c>
      <c r="H33" t="s">
        <v>671</v>
      </c>
    </row>
    <row r="34" spans="1:8">
      <c r="A34" s="53" t="s">
        <v>1465</v>
      </c>
      <c r="B34" s="53" t="s">
        <v>670</v>
      </c>
      <c r="C34" s="53" t="s">
        <v>670</v>
      </c>
      <c r="F34" t="s">
        <v>1465</v>
      </c>
      <c r="G34" t="s">
        <v>670</v>
      </c>
      <c r="H34" t="s">
        <v>673</v>
      </c>
    </row>
    <row r="35" spans="1:8">
      <c r="A35" s="53" t="s">
        <v>1466</v>
      </c>
      <c r="B35" s="53" t="s">
        <v>672</v>
      </c>
      <c r="C35" s="53" t="s">
        <v>672</v>
      </c>
      <c r="F35" t="s">
        <v>1466</v>
      </c>
      <c r="G35" t="s">
        <v>672</v>
      </c>
      <c r="H35" t="s">
        <v>675</v>
      </c>
    </row>
    <row r="36" spans="1:8">
      <c r="A36" s="53" t="s">
        <v>1467</v>
      </c>
      <c r="B36" s="53" t="s">
        <v>674</v>
      </c>
      <c r="C36" s="53" t="s">
        <v>674</v>
      </c>
      <c r="F36" t="s">
        <v>1467</v>
      </c>
      <c r="G36" t="s">
        <v>674</v>
      </c>
      <c r="H36" t="s">
        <v>677</v>
      </c>
    </row>
    <row r="37" spans="1:8">
      <c r="A37" s="53" t="s">
        <v>1468</v>
      </c>
      <c r="B37" s="53" t="s">
        <v>676</v>
      </c>
      <c r="C37" s="53" t="s">
        <v>676</v>
      </c>
      <c r="F37" t="s">
        <v>1468</v>
      </c>
      <c r="G37" t="s">
        <v>676</v>
      </c>
      <c r="H37" t="s">
        <v>679</v>
      </c>
    </row>
    <row r="38" spans="1:8">
      <c r="A38" s="53" t="s">
        <v>1469</v>
      </c>
      <c r="B38" s="53" t="s">
        <v>678</v>
      </c>
      <c r="C38" s="53" t="s">
        <v>678</v>
      </c>
      <c r="F38" t="s">
        <v>1469</v>
      </c>
      <c r="G38" t="s">
        <v>678</v>
      </c>
      <c r="H38" t="s">
        <v>681</v>
      </c>
    </row>
    <row r="39" spans="1:8">
      <c r="A39" s="53" t="s">
        <v>1470</v>
      </c>
      <c r="B39" s="53" t="s">
        <v>680</v>
      </c>
      <c r="C39" s="53" t="s">
        <v>680</v>
      </c>
      <c r="F39" t="s">
        <v>1470</v>
      </c>
      <c r="G39" t="s">
        <v>680</v>
      </c>
      <c r="H39" t="s">
        <v>683</v>
      </c>
    </row>
    <row r="40" spans="1:8">
      <c r="A40" s="53" t="s">
        <v>1471</v>
      </c>
      <c r="B40" s="53" t="s">
        <v>682</v>
      </c>
      <c r="C40" s="53" t="s">
        <v>682</v>
      </c>
      <c r="F40" t="s">
        <v>1471</v>
      </c>
      <c r="G40" t="s">
        <v>682</v>
      </c>
      <c r="H40" t="s">
        <v>685</v>
      </c>
    </row>
    <row r="41" spans="1:8">
      <c r="A41" s="53" t="s">
        <v>1472</v>
      </c>
      <c r="B41" s="53" t="s">
        <v>684</v>
      </c>
      <c r="C41" s="53" t="s">
        <v>684</v>
      </c>
      <c r="F41" t="s">
        <v>1472</v>
      </c>
      <c r="G41" t="s">
        <v>684</v>
      </c>
      <c r="H41" t="s">
        <v>687</v>
      </c>
    </row>
    <row r="42" spans="1:8">
      <c r="A42" s="53" t="s">
        <v>1473</v>
      </c>
      <c r="B42" s="53" t="s">
        <v>686</v>
      </c>
      <c r="C42" s="53" t="s">
        <v>686</v>
      </c>
      <c r="F42" t="s">
        <v>1473</v>
      </c>
      <c r="G42" t="s">
        <v>686</v>
      </c>
      <c r="H42" t="s">
        <v>689</v>
      </c>
    </row>
    <row r="43" spans="1:8">
      <c r="A43" s="53" t="s">
        <v>1474</v>
      </c>
      <c r="B43" s="53" t="s">
        <v>688</v>
      </c>
      <c r="C43" s="53" t="s">
        <v>688</v>
      </c>
      <c r="F43" t="s">
        <v>1474</v>
      </c>
      <c r="G43" t="s">
        <v>688</v>
      </c>
      <c r="H43" t="s">
        <v>691</v>
      </c>
    </row>
    <row r="44" spans="1:8">
      <c r="A44" s="53" t="s">
        <v>1475</v>
      </c>
      <c r="B44" s="53" t="s">
        <v>690</v>
      </c>
      <c r="C44" s="53" t="s">
        <v>690</v>
      </c>
      <c r="F44" t="s">
        <v>1475</v>
      </c>
      <c r="G44" t="s">
        <v>690</v>
      </c>
      <c r="H44" t="s">
        <v>693</v>
      </c>
    </row>
    <row r="45" spans="1:8">
      <c r="A45" s="53" t="s">
        <v>1476</v>
      </c>
      <c r="B45" s="53" t="s">
        <v>692</v>
      </c>
      <c r="C45" s="53" t="s">
        <v>692</v>
      </c>
      <c r="F45" t="s">
        <v>1476</v>
      </c>
      <c r="G45" t="s">
        <v>692</v>
      </c>
      <c r="H45" t="s">
        <v>695</v>
      </c>
    </row>
    <row r="46" spans="1:8">
      <c r="A46" s="53" t="s">
        <v>1477</v>
      </c>
      <c r="B46" s="53" t="s">
        <v>694</v>
      </c>
      <c r="C46" s="53" t="s">
        <v>694</v>
      </c>
      <c r="F46" t="s">
        <v>1477</v>
      </c>
      <c r="G46" t="s">
        <v>694</v>
      </c>
      <c r="H46" t="s">
        <v>697</v>
      </c>
    </row>
    <row r="47" spans="1:8">
      <c r="A47" s="53" t="s">
        <v>1478</v>
      </c>
      <c r="B47" s="53" t="s">
        <v>696</v>
      </c>
      <c r="C47" s="53" t="s">
        <v>696</v>
      </c>
      <c r="F47" t="s">
        <v>1478</v>
      </c>
      <c r="G47" t="s">
        <v>696</v>
      </c>
      <c r="H47" t="s">
        <v>699</v>
      </c>
    </row>
    <row r="48" spans="1:8">
      <c r="A48" s="53" t="s">
        <v>1479</v>
      </c>
      <c r="B48" s="53" t="s">
        <v>698</v>
      </c>
      <c r="C48" s="53" t="s">
        <v>698</v>
      </c>
      <c r="F48" t="s">
        <v>1479</v>
      </c>
      <c r="G48" t="s">
        <v>698</v>
      </c>
      <c r="H48" t="s">
        <v>701</v>
      </c>
    </row>
    <row r="49" spans="1:8">
      <c r="A49" s="53" t="s">
        <v>1480</v>
      </c>
      <c r="B49" s="53" t="s">
        <v>700</v>
      </c>
      <c r="C49" s="53" t="s">
        <v>700</v>
      </c>
      <c r="F49" t="s">
        <v>1480</v>
      </c>
      <c r="G49" t="s">
        <v>700</v>
      </c>
      <c r="H49" t="s">
        <v>703</v>
      </c>
    </row>
    <row r="50" spans="1:8">
      <c r="A50" s="53" t="s">
        <v>1481</v>
      </c>
      <c r="B50" s="53" t="s">
        <v>702</v>
      </c>
      <c r="C50" s="53" t="s">
        <v>702</v>
      </c>
      <c r="F50" t="s">
        <v>1481</v>
      </c>
      <c r="G50" t="s">
        <v>702</v>
      </c>
      <c r="H50" t="s">
        <v>704</v>
      </c>
    </row>
    <row r="51" spans="1:8">
      <c r="A51" s="53" t="s">
        <v>1482</v>
      </c>
      <c r="B51" s="53" t="s">
        <v>1483</v>
      </c>
      <c r="C51" s="53" t="s">
        <v>1483</v>
      </c>
      <c r="F51" t="s">
        <v>1482</v>
      </c>
      <c r="G51" t="s">
        <v>1483</v>
      </c>
      <c r="H51" t="s">
        <v>1484</v>
      </c>
    </row>
    <row r="52" spans="1:8">
      <c r="A52" s="53" t="s">
        <v>1485</v>
      </c>
      <c r="B52" s="53" t="s">
        <v>705</v>
      </c>
      <c r="C52" s="53" t="s">
        <v>705</v>
      </c>
      <c r="F52" t="s">
        <v>1485</v>
      </c>
      <c r="G52" t="s">
        <v>705</v>
      </c>
      <c r="H52" t="s">
        <v>707</v>
      </c>
    </row>
    <row r="53" spans="1:8">
      <c r="A53" s="53" t="s">
        <v>1486</v>
      </c>
      <c r="B53" s="53" t="s">
        <v>706</v>
      </c>
      <c r="C53" s="53" t="s">
        <v>706</v>
      </c>
      <c r="F53" t="s">
        <v>1486</v>
      </c>
      <c r="G53" t="s">
        <v>706</v>
      </c>
      <c r="H53" t="s">
        <v>709</v>
      </c>
    </row>
    <row r="54" spans="1:8">
      <c r="A54" s="53" t="s">
        <v>1487</v>
      </c>
      <c r="B54" s="53" t="s">
        <v>708</v>
      </c>
      <c r="C54" s="53" t="s">
        <v>708</v>
      </c>
      <c r="F54" t="s">
        <v>1487</v>
      </c>
      <c r="G54" t="s">
        <v>708</v>
      </c>
      <c r="H54" t="s">
        <v>710</v>
      </c>
    </row>
    <row r="55" spans="1:8">
      <c r="A55" s="53" t="s">
        <v>1488</v>
      </c>
      <c r="B55" s="53" t="s">
        <v>711</v>
      </c>
      <c r="C55" s="53" t="s">
        <v>711</v>
      </c>
      <c r="F55" t="s">
        <v>1488</v>
      </c>
      <c r="G55" t="s">
        <v>711</v>
      </c>
      <c r="H55" t="s">
        <v>713</v>
      </c>
    </row>
    <row r="56" spans="1:8">
      <c r="A56" s="53" t="s">
        <v>1489</v>
      </c>
      <c r="B56" s="53" t="s">
        <v>712</v>
      </c>
      <c r="C56" s="53" t="s">
        <v>712</v>
      </c>
      <c r="F56" t="s">
        <v>1489</v>
      </c>
      <c r="G56" t="s">
        <v>712</v>
      </c>
      <c r="H56" t="s">
        <v>714</v>
      </c>
    </row>
    <row r="57" spans="1:8">
      <c r="A57" s="53" t="s">
        <v>1490</v>
      </c>
      <c r="B57" s="53" t="s">
        <v>1491</v>
      </c>
      <c r="C57" s="53" t="s">
        <v>1491</v>
      </c>
      <c r="F57" t="s">
        <v>1490</v>
      </c>
      <c r="G57" t="s">
        <v>1491</v>
      </c>
      <c r="H57" t="s">
        <v>1492</v>
      </c>
    </row>
    <row r="58" spans="1:8">
      <c r="A58" s="53" t="s">
        <v>1493</v>
      </c>
      <c r="B58" s="53" t="s">
        <v>1494</v>
      </c>
      <c r="C58" s="53" t="s">
        <v>1494</v>
      </c>
      <c r="F58" t="s">
        <v>1493</v>
      </c>
      <c r="G58" t="s">
        <v>1494</v>
      </c>
      <c r="H58" t="s">
        <v>1495</v>
      </c>
    </row>
    <row r="59" spans="1:8">
      <c r="A59" s="53" t="s">
        <v>1496</v>
      </c>
      <c r="B59" s="53" t="s">
        <v>715</v>
      </c>
      <c r="C59" s="53" t="s">
        <v>715</v>
      </c>
      <c r="F59" t="s">
        <v>1496</v>
      </c>
      <c r="G59" t="s">
        <v>715</v>
      </c>
      <c r="H59" t="s">
        <v>717</v>
      </c>
    </row>
    <row r="60" spans="1:8">
      <c r="A60" s="53" t="s">
        <v>1497</v>
      </c>
      <c r="B60" s="53" t="s">
        <v>1498</v>
      </c>
      <c r="C60" s="53" t="s">
        <v>1498</v>
      </c>
      <c r="F60" t="s">
        <v>1497</v>
      </c>
      <c r="G60" t="s">
        <v>1498</v>
      </c>
      <c r="H60" t="s">
        <v>1499</v>
      </c>
    </row>
    <row r="61" spans="1:8">
      <c r="A61" s="53" t="s">
        <v>1500</v>
      </c>
      <c r="B61" s="53" t="s">
        <v>716</v>
      </c>
      <c r="C61" s="53" t="s">
        <v>716</v>
      </c>
      <c r="F61" t="s">
        <v>1500</v>
      </c>
      <c r="G61" t="s">
        <v>716</v>
      </c>
      <c r="H61" t="s">
        <v>719</v>
      </c>
    </row>
    <row r="62" spans="1:8">
      <c r="A62" s="53" t="s">
        <v>1501</v>
      </c>
      <c r="B62" s="53" t="s">
        <v>718</v>
      </c>
      <c r="C62" s="53" t="s">
        <v>718</v>
      </c>
      <c r="F62" t="s">
        <v>1501</v>
      </c>
      <c r="G62" t="s">
        <v>718</v>
      </c>
      <c r="H62" t="s">
        <v>721</v>
      </c>
    </row>
    <row r="63" spans="1:8">
      <c r="A63" s="53" t="s">
        <v>1502</v>
      </c>
      <c r="B63" s="53" t="s">
        <v>1503</v>
      </c>
      <c r="C63" s="53" t="s">
        <v>1503</v>
      </c>
      <c r="F63" t="s">
        <v>1502</v>
      </c>
      <c r="G63" t="s">
        <v>1503</v>
      </c>
      <c r="H63" t="s">
        <v>1504</v>
      </c>
    </row>
    <row r="64" spans="1:8">
      <c r="A64" s="53" t="s">
        <v>1505</v>
      </c>
      <c r="B64" s="53" t="s">
        <v>720</v>
      </c>
      <c r="C64" s="53" t="s">
        <v>720</v>
      </c>
      <c r="F64" t="s">
        <v>1505</v>
      </c>
      <c r="G64" t="s">
        <v>720</v>
      </c>
      <c r="H64" t="s">
        <v>723</v>
      </c>
    </row>
    <row r="65" spans="1:8">
      <c r="A65" s="53" t="s">
        <v>1506</v>
      </c>
      <c r="B65" s="53" t="s">
        <v>722</v>
      </c>
      <c r="C65" s="53" t="s">
        <v>722</v>
      </c>
      <c r="F65" t="s">
        <v>1506</v>
      </c>
      <c r="G65" t="s">
        <v>722</v>
      </c>
      <c r="H65" t="s">
        <v>725</v>
      </c>
    </row>
    <row r="66" spans="1:8">
      <c r="A66" s="53" t="s">
        <v>1507</v>
      </c>
      <c r="B66" s="53" t="s">
        <v>724</v>
      </c>
      <c r="C66" s="53" t="s">
        <v>724</v>
      </c>
      <c r="F66" t="s">
        <v>1507</v>
      </c>
      <c r="G66" t="s">
        <v>724</v>
      </c>
      <c r="H66" t="s">
        <v>727</v>
      </c>
    </row>
    <row r="67" spans="1:8">
      <c r="A67" s="53" t="s">
        <v>1508</v>
      </c>
      <c r="B67" s="53" t="s">
        <v>726</v>
      </c>
      <c r="C67" s="53" t="s">
        <v>726</v>
      </c>
      <c r="F67" t="s">
        <v>1508</v>
      </c>
      <c r="G67" t="s">
        <v>726</v>
      </c>
      <c r="H67" t="s">
        <v>729</v>
      </c>
    </row>
    <row r="68" spans="1:8">
      <c r="A68" s="53" t="s">
        <v>1509</v>
      </c>
      <c r="B68" s="53" t="s">
        <v>728</v>
      </c>
      <c r="C68" s="53" t="s">
        <v>728</v>
      </c>
      <c r="F68" t="s">
        <v>1509</v>
      </c>
      <c r="G68" t="s">
        <v>728</v>
      </c>
      <c r="H68" t="s">
        <v>1510</v>
      </c>
    </row>
    <row r="69" spans="1:8">
      <c r="A69" s="53" t="s">
        <v>1511</v>
      </c>
      <c r="B69" s="53" t="s">
        <v>730</v>
      </c>
      <c r="C69" s="53" t="s">
        <v>730</v>
      </c>
      <c r="F69" t="s">
        <v>1511</v>
      </c>
      <c r="G69" t="s">
        <v>730</v>
      </c>
      <c r="H69" t="s">
        <v>731</v>
      </c>
    </row>
    <row r="70" spans="1:8">
      <c r="A70" s="53" t="s">
        <v>1512</v>
      </c>
      <c r="B70" s="53" t="s">
        <v>732</v>
      </c>
      <c r="C70" s="53" t="s">
        <v>732</v>
      </c>
      <c r="F70" t="s">
        <v>1512</v>
      </c>
      <c r="G70" t="s">
        <v>732</v>
      </c>
      <c r="H70" t="s">
        <v>733</v>
      </c>
    </row>
    <row r="71" spans="1:8">
      <c r="A71" s="53" t="s">
        <v>1513</v>
      </c>
      <c r="B71" s="53" t="s">
        <v>734</v>
      </c>
      <c r="C71" s="53" t="s">
        <v>734</v>
      </c>
      <c r="F71" t="s">
        <v>1513</v>
      </c>
      <c r="G71" t="s">
        <v>734</v>
      </c>
      <c r="H71" t="s">
        <v>735</v>
      </c>
    </row>
    <row r="72" spans="1:8">
      <c r="A72" s="53" t="s">
        <v>1514</v>
      </c>
      <c r="B72" s="53" t="s">
        <v>736</v>
      </c>
      <c r="C72" s="53" t="s">
        <v>736</v>
      </c>
      <c r="F72" t="s">
        <v>1514</v>
      </c>
      <c r="G72" t="s">
        <v>736</v>
      </c>
      <c r="H72" t="s">
        <v>737</v>
      </c>
    </row>
    <row r="73" spans="1:8">
      <c r="A73" s="53" t="s">
        <v>1515</v>
      </c>
      <c r="B73" s="53" t="s">
        <v>738</v>
      </c>
      <c r="C73" s="53" t="s">
        <v>738</v>
      </c>
      <c r="F73" t="s">
        <v>1515</v>
      </c>
      <c r="G73" t="s">
        <v>738</v>
      </c>
      <c r="H73" t="s">
        <v>739</v>
      </c>
    </row>
    <row r="74" spans="1:8">
      <c r="A74" s="53" t="s">
        <v>1516</v>
      </c>
      <c r="B74" s="53" t="s">
        <v>740</v>
      </c>
      <c r="C74" s="53" t="s">
        <v>740</v>
      </c>
      <c r="F74" t="s">
        <v>1516</v>
      </c>
      <c r="G74" t="s">
        <v>740</v>
      </c>
      <c r="H74" t="s">
        <v>741</v>
      </c>
    </row>
    <row r="75" spans="1:8">
      <c r="A75" s="53" t="s">
        <v>1517</v>
      </c>
      <c r="B75" s="53" t="s">
        <v>742</v>
      </c>
      <c r="C75" s="53" t="s">
        <v>742</v>
      </c>
      <c r="F75" t="s">
        <v>1517</v>
      </c>
      <c r="G75" t="s">
        <v>742</v>
      </c>
      <c r="H75" t="s">
        <v>743</v>
      </c>
    </row>
    <row r="76" spans="1:8">
      <c r="A76" s="53" t="s">
        <v>1518</v>
      </c>
      <c r="B76" s="53" t="s">
        <v>1519</v>
      </c>
      <c r="C76" s="53" t="s">
        <v>1519</v>
      </c>
      <c r="F76" t="s">
        <v>1518</v>
      </c>
      <c r="G76" t="s">
        <v>1519</v>
      </c>
      <c r="H76" t="s">
        <v>1520</v>
      </c>
    </row>
    <row r="77" spans="1:8">
      <c r="A77" s="53" t="s">
        <v>1521</v>
      </c>
      <c r="B77" s="53" t="s">
        <v>744</v>
      </c>
      <c r="C77" s="53" t="s">
        <v>744</v>
      </c>
      <c r="F77" t="s">
        <v>1521</v>
      </c>
      <c r="G77" t="s">
        <v>744</v>
      </c>
      <c r="H77" t="s">
        <v>745</v>
      </c>
    </row>
    <row r="78" spans="1:8">
      <c r="A78" s="53" t="s">
        <v>1522</v>
      </c>
      <c r="B78" s="53" t="s">
        <v>746</v>
      </c>
      <c r="C78" s="53" t="s">
        <v>746</v>
      </c>
      <c r="F78" t="s">
        <v>1522</v>
      </c>
      <c r="G78" t="s">
        <v>746</v>
      </c>
      <c r="H78" t="s">
        <v>747</v>
      </c>
    </row>
    <row r="79" spans="1:8">
      <c r="A79" s="53" t="s">
        <v>1523</v>
      </c>
      <c r="B79" s="53" t="s">
        <v>748</v>
      </c>
      <c r="C79" s="53" t="s">
        <v>748</v>
      </c>
      <c r="F79" t="s">
        <v>1523</v>
      </c>
      <c r="G79" t="s">
        <v>748</v>
      </c>
      <c r="H79" t="s">
        <v>749</v>
      </c>
    </row>
    <row r="80" spans="1:8">
      <c r="A80" s="53" t="s">
        <v>1524</v>
      </c>
      <c r="B80" s="53" t="s">
        <v>750</v>
      </c>
      <c r="C80" s="53" t="s">
        <v>750</v>
      </c>
      <c r="F80" t="s">
        <v>1524</v>
      </c>
      <c r="G80" t="s">
        <v>750</v>
      </c>
      <c r="H80" t="s">
        <v>751</v>
      </c>
    </row>
    <row r="81" spans="1:8">
      <c r="A81" s="53" t="s">
        <v>1525</v>
      </c>
      <c r="B81" s="53" t="s">
        <v>752</v>
      </c>
      <c r="C81" s="53" t="s">
        <v>752</v>
      </c>
      <c r="F81" t="s">
        <v>1525</v>
      </c>
      <c r="G81" t="s">
        <v>752</v>
      </c>
      <c r="H81" t="s">
        <v>753</v>
      </c>
    </row>
    <row r="82" spans="1:8">
      <c r="A82" s="53" t="s">
        <v>1526</v>
      </c>
      <c r="B82" s="53" t="s">
        <v>754</v>
      </c>
      <c r="C82" s="53" t="s">
        <v>754</v>
      </c>
      <c r="F82" t="s">
        <v>1526</v>
      </c>
      <c r="G82" t="s">
        <v>754</v>
      </c>
      <c r="H82" t="s">
        <v>755</v>
      </c>
    </row>
    <row r="83" spans="1:8">
      <c r="A83" s="53" t="s">
        <v>1527</v>
      </c>
      <c r="B83" s="53" t="s">
        <v>756</v>
      </c>
      <c r="C83" s="53" t="s">
        <v>756</v>
      </c>
      <c r="F83" t="s">
        <v>1527</v>
      </c>
      <c r="G83" t="s">
        <v>756</v>
      </c>
      <c r="H83" t="s">
        <v>757</v>
      </c>
    </row>
    <row r="84" spans="1:8">
      <c r="A84" s="53" t="s">
        <v>1528</v>
      </c>
      <c r="B84" s="53" t="s">
        <v>758</v>
      </c>
      <c r="C84" s="53" t="s">
        <v>758</v>
      </c>
      <c r="F84" t="s">
        <v>1528</v>
      </c>
      <c r="G84" t="s">
        <v>758</v>
      </c>
      <c r="H84" t="s">
        <v>759</v>
      </c>
    </row>
    <row r="85" spans="1:8">
      <c r="A85" s="53" t="s">
        <v>1529</v>
      </c>
      <c r="B85" s="53" t="s">
        <v>760</v>
      </c>
      <c r="C85" s="53" t="s">
        <v>760</v>
      </c>
      <c r="F85" t="s">
        <v>1529</v>
      </c>
      <c r="G85" t="s">
        <v>760</v>
      </c>
      <c r="H85" t="s">
        <v>761</v>
      </c>
    </row>
    <row r="86" spans="1:8">
      <c r="A86" s="53" t="s">
        <v>1530</v>
      </c>
      <c r="B86" s="53" t="s">
        <v>762</v>
      </c>
      <c r="C86" s="53" t="s">
        <v>762</v>
      </c>
      <c r="F86" t="s">
        <v>1530</v>
      </c>
      <c r="G86" t="s">
        <v>762</v>
      </c>
      <c r="H86" t="s">
        <v>763</v>
      </c>
    </row>
    <row r="87" spans="1:8">
      <c r="A87" s="53" t="s">
        <v>1531</v>
      </c>
      <c r="B87" s="53" t="s">
        <v>764</v>
      </c>
      <c r="C87" s="53" t="s">
        <v>764</v>
      </c>
      <c r="F87" t="s">
        <v>1531</v>
      </c>
      <c r="G87" t="s">
        <v>764</v>
      </c>
      <c r="H87" t="s">
        <v>765</v>
      </c>
    </row>
    <row r="88" spans="1:8">
      <c r="A88" s="53" t="s">
        <v>1532</v>
      </c>
      <c r="B88" s="53" t="s">
        <v>766</v>
      </c>
      <c r="C88" s="53" t="s">
        <v>766</v>
      </c>
      <c r="F88" t="s">
        <v>1532</v>
      </c>
      <c r="G88" t="s">
        <v>766</v>
      </c>
      <c r="H88" t="s">
        <v>767</v>
      </c>
    </row>
    <row r="89" spans="1:8">
      <c r="A89" s="53" t="s">
        <v>1533</v>
      </c>
      <c r="B89" s="53" t="s">
        <v>768</v>
      </c>
      <c r="C89" s="53" t="s">
        <v>768</v>
      </c>
      <c r="F89" t="s">
        <v>1533</v>
      </c>
      <c r="G89" t="s">
        <v>768</v>
      </c>
      <c r="H89" t="s">
        <v>769</v>
      </c>
    </row>
    <row r="90" spans="1:8">
      <c r="A90" s="53" t="s">
        <v>1534</v>
      </c>
      <c r="B90" s="53" t="s">
        <v>770</v>
      </c>
      <c r="C90" s="53" t="s">
        <v>770</v>
      </c>
      <c r="F90" t="s">
        <v>1534</v>
      </c>
      <c r="G90" t="s">
        <v>770</v>
      </c>
      <c r="H90" t="s">
        <v>771</v>
      </c>
    </row>
    <row r="91" spans="1:8">
      <c r="A91" s="53" t="s">
        <v>1535</v>
      </c>
      <c r="B91" s="53" t="s">
        <v>772</v>
      </c>
      <c r="C91" s="53" t="s">
        <v>772</v>
      </c>
      <c r="F91" t="s">
        <v>1535</v>
      </c>
      <c r="G91" t="s">
        <v>772</v>
      </c>
      <c r="H91" t="s">
        <v>773</v>
      </c>
    </row>
    <row r="92" spans="1:8">
      <c r="A92" s="53" t="s">
        <v>1536</v>
      </c>
      <c r="B92" s="53" t="s">
        <v>774</v>
      </c>
      <c r="C92" s="53" t="s">
        <v>774</v>
      </c>
      <c r="F92" t="s">
        <v>1536</v>
      </c>
      <c r="G92" t="s">
        <v>774</v>
      </c>
      <c r="H92" t="s">
        <v>775</v>
      </c>
    </row>
    <row r="93" spans="1:8">
      <c r="A93" s="53" t="s">
        <v>1537</v>
      </c>
      <c r="B93" s="53" t="s">
        <v>776</v>
      </c>
      <c r="C93" s="53" t="s">
        <v>776</v>
      </c>
      <c r="F93" t="s">
        <v>1537</v>
      </c>
      <c r="G93" t="s">
        <v>776</v>
      </c>
      <c r="H93" t="s">
        <v>777</v>
      </c>
    </row>
    <row r="94" spans="1:8">
      <c r="A94" s="53" t="s">
        <v>1538</v>
      </c>
      <c r="B94" s="53" t="s">
        <v>778</v>
      </c>
      <c r="C94" s="53" t="s">
        <v>778</v>
      </c>
      <c r="F94" t="s">
        <v>1538</v>
      </c>
      <c r="G94" t="s">
        <v>778</v>
      </c>
      <c r="H94" t="s">
        <v>779</v>
      </c>
    </row>
    <row r="95" spans="1:8">
      <c r="A95" s="53" t="s">
        <v>1539</v>
      </c>
      <c r="B95" s="53" t="s">
        <v>780</v>
      </c>
      <c r="C95" s="53" t="s">
        <v>780</v>
      </c>
      <c r="F95" t="s">
        <v>1539</v>
      </c>
      <c r="G95" t="s">
        <v>780</v>
      </c>
      <c r="H95" t="s">
        <v>781</v>
      </c>
    </row>
    <row r="96" spans="1:8">
      <c r="A96" s="53" t="s">
        <v>1540</v>
      </c>
      <c r="B96" s="53" t="s">
        <v>782</v>
      </c>
      <c r="C96" s="53" t="s">
        <v>782</v>
      </c>
      <c r="F96" t="s">
        <v>1540</v>
      </c>
      <c r="G96" t="s">
        <v>782</v>
      </c>
      <c r="H96" t="s">
        <v>1541</v>
      </c>
    </row>
    <row r="97" spans="1:8">
      <c r="A97" s="53" t="s">
        <v>1542</v>
      </c>
      <c r="B97" s="53" t="s">
        <v>783</v>
      </c>
      <c r="C97" s="53" t="s">
        <v>783</v>
      </c>
      <c r="F97" t="s">
        <v>1542</v>
      </c>
      <c r="G97" t="s">
        <v>783</v>
      </c>
      <c r="H97" t="s">
        <v>784</v>
      </c>
    </row>
    <row r="98" spans="1:8">
      <c r="A98" s="53" t="s">
        <v>1543</v>
      </c>
      <c r="B98" s="53" t="s">
        <v>1544</v>
      </c>
      <c r="C98" s="53" t="s">
        <v>1544</v>
      </c>
      <c r="F98" t="s">
        <v>1543</v>
      </c>
      <c r="G98" t="s">
        <v>1544</v>
      </c>
      <c r="H98" t="s">
        <v>1545</v>
      </c>
    </row>
    <row r="99" spans="1:8">
      <c r="A99" s="53" t="s">
        <v>1546</v>
      </c>
      <c r="B99" s="53" t="s">
        <v>785</v>
      </c>
      <c r="C99" s="53" t="s">
        <v>785</v>
      </c>
      <c r="F99" t="s">
        <v>1546</v>
      </c>
      <c r="G99" t="s">
        <v>785</v>
      </c>
      <c r="H99" t="s">
        <v>786</v>
      </c>
    </row>
    <row r="100" spans="1:8">
      <c r="A100" s="53" t="s">
        <v>1547</v>
      </c>
      <c r="B100" s="53" t="s">
        <v>787</v>
      </c>
      <c r="C100" s="53" t="s">
        <v>787</v>
      </c>
      <c r="F100" t="s">
        <v>1547</v>
      </c>
      <c r="G100" t="s">
        <v>787</v>
      </c>
      <c r="H100" t="s">
        <v>788</v>
      </c>
    </row>
    <row r="101" spans="1:8">
      <c r="A101" s="53" t="s">
        <v>1548</v>
      </c>
      <c r="B101" s="53" t="s">
        <v>789</v>
      </c>
      <c r="C101" s="53" t="s">
        <v>789</v>
      </c>
      <c r="F101" t="s">
        <v>1548</v>
      </c>
      <c r="G101" t="s">
        <v>789</v>
      </c>
      <c r="H101" t="s">
        <v>1549</v>
      </c>
    </row>
    <row r="102" spans="1:8">
      <c r="A102" s="53" t="s">
        <v>1550</v>
      </c>
      <c r="B102" s="53" t="s">
        <v>790</v>
      </c>
      <c r="C102" s="53" t="s">
        <v>790</v>
      </c>
      <c r="F102" t="s">
        <v>1550</v>
      </c>
      <c r="G102" t="s">
        <v>790</v>
      </c>
      <c r="H102" t="s">
        <v>791</v>
      </c>
    </row>
    <row r="103" spans="1:8">
      <c r="A103" s="53" t="s">
        <v>1551</v>
      </c>
      <c r="B103" s="53" t="s">
        <v>792</v>
      </c>
      <c r="C103" s="53" t="s">
        <v>792</v>
      </c>
      <c r="F103" t="s">
        <v>1551</v>
      </c>
      <c r="G103" t="s">
        <v>792</v>
      </c>
      <c r="H103" t="s">
        <v>793</v>
      </c>
    </row>
    <row r="104" spans="1:8">
      <c r="A104" s="53" t="s">
        <v>1552</v>
      </c>
      <c r="B104" s="53" t="s">
        <v>794</v>
      </c>
      <c r="C104" s="53" t="s">
        <v>794</v>
      </c>
      <c r="F104" t="s">
        <v>1552</v>
      </c>
      <c r="G104" t="s">
        <v>794</v>
      </c>
      <c r="H104" t="s">
        <v>795</v>
      </c>
    </row>
    <row r="105" spans="1:8">
      <c r="A105" s="53" t="s">
        <v>1553</v>
      </c>
      <c r="B105" s="53" t="s">
        <v>796</v>
      </c>
      <c r="C105" s="53" t="s">
        <v>796</v>
      </c>
      <c r="F105" t="s">
        <v>1553</v>
      </c>
      <c r="G105" t="s">
        <v>796</v>
      </c>
      <c r="H105" t="s">
        <v>797</v>
      </c>
    </row>
    <row r="106" spans="1:8">
      <c r="A106" s="53" t="s">
        <v>1554</v>
      </c>
      <c r="B106" s="53" t="s">
        <v>798</v>
      </c>
      <c r="C106" s="53" t="s">
        <v>798</v>
      </c>
      <c r="F106" t="s">
        <v>1554</v>
      </c>
      <c r="G106" t="s">
        <v>798</v>
      </c>
      <c r="H106" t="s">
        <v>799</v>
      </c>
    </row>
    <row r="107" spans="1:8">
      <c r="A107" s="53" t="s">
        <v>1555</v>
      </c>
      <c r="B107" s="53" t="s">
        <v>800</v>
      </c>
      <c r="C107" s="53" t="s">
        <v>800</v>
      </c>
      <c r="F107" t="s">
        <v>1555</v>
      </c>
      <c r="G107" t="s">
        <v>800</v>
      </c>
      <c r="H107" t="s">
        <v>801</v>
      </c>
    </row>
    <row r="108" spans="1:8">
      <c r="A108" s="53" t="s">
        <v>1556</v>
      </c>
      <c r="B108" s="53" t="s">
        <v>1557</v>
      </c>
      <c r="C108" s="53" t="s">
        <v>1557</v>
      </c>
      <c r="F108" t="s">
        <v>1556</v>
      </c>
      <c r="G108" t="s">
        <v>1557</v>
      </c>
      <c r="H108" t="s">
        <v>1558</v>
      </c>
    </row>
    <row r="109" spans="1:8">
      <c r="A109" s="53" t="s">
        <v>1559</v>
      </c>
      <c r="B109" s="53" t="s">
        <v>802</v>
      </c>
      <c r="C109" s="53" t="s">
        <v>802</v>
      </c>
      <c r="F109" t="s">
        <v>1559</v>
      </c>
      <c r="G109" t="s">
        <v>802</v>
      </c>
      <c r="H109" t="s">
        <v>803</v>
      </c>
    </row>
    <row r="110" spans="1:8">
      <c r="A110" s="53" t="s">
        <v>1560</v>
      </c>
      <c r="B110" s="53" t="s">
        <v>804</v>
      </c>
      <c r="C110" s="53" t="s">
        <v>804</v>
      </c>
      <c r="F110" t="s">
        <v>1560</v>
      </c>
      <c r="G110" t="s">
        <v>804</v>
      </c>
      <c r="H110" t="s">
        <v>805</v>
      </c>
    </row>
    <row r="111" spans="1:8">
      <c r="A111" s="53" t="s">
        <v>1561</v>
      </c>
      <c r="B111" s="53" t="s">
        <v>806</v>
      </c>
      <c r="C111" s="53" t="s">
        <v>806</v>
      </c>
      <c r="F111" t="s">
        <v>1561</v>
      </c>
      <c r="G111" t="s">
        <v>806</v>
      </c>
      <c r="H111" t="s">
        <v>807</v>
      </c>
    </row>
    <row r="112" spans="1:8">
      <c r="A112" s="53" t="s">
        <v>1562</v>
      </c>
      <c r="B112" s="53" t="s">
        <v>808</v>
      </c>
      <c r="C112" s="53" t="s">
        <v>808</v>
      </c>
      <c r="F112" t="s">
        <v>1562</v>
      </c>
      <c r="G112" t="s">
        <v>808</v>
      </c>
      <c r="H112" t="s">
        <v>809</v>
      </c>
    </row>
    <row r="113" spans="1:8">
      <c r="A113" s="53" t="s">
        <v>1563</v>
      </c>
      <c r="B113" s="53" t="s">
        <v>810</v>
      </c>
      <c r="C113" s="53" t="s">
        <v>810</v>
      </c>
      <c r="F113" t="s">
        <v>1563</v>
      </c>
      <c r="G113" t="s">
        <v>810</v>
      </c>
      <c r="H113" t="s">
        <v>811</v>
      </c>
    </row>
    <row r="114" spans="1:8">
      <c r="A114" s="53" t="s">
        <v>1564</v>
      </c>
      <c r="B114" s="53" t="s">
        <v>812</v>
      </c>
      <c r="C114" s="53" t="s">
        <v>812</v>
      </c>
      <c r="F114" t="s">
        <v>1564</v>
      </c>
      <c r="G114" t="s">
        <v>812</v>
      </c>
      <c r="H114" t="s">
        <v>813</v>
      </c>
    </row>
    <row r="115" spans="1:8">
      <c r="A115" s="53" t="s">
        <v>1565</v>
      </c>
      <c r="B115" s="53" t="s">
        <v>814</v>
      </c>
      <c r="C115" s="53" t="s">
        <v>814</v>
      </c>
      <c r="F115" t="s">
        <v>1565</v>
      </c>
      <c r="G115" t="s">
        <v>814</v>
      </c>
      <c r="H115" t="s">
        <v>815</v>
      </c>
    </row>
    <row r="116" spans="1:8">
      <c r="A116" s="53" t="s">
        <v>1566</v>
      </c>
      <c r="B116" s="53" t="s">
        <v>816</v>
      </c>
      <c r="C116" s="53" t="s">
        <v>816</v>
      </c>
      <c r="F116" t="s">
        <v>1566</v>
      </c>
      <c r="G116" t="s">
        <v>816</v>
      </c>
      <c r="H116" t="s">
        <v>1567</v>
      </c>
    </row>
    <row r="117" spans="1:8">
      <c r="A117" s="53" t="s">
        <v>1568</v>
      </c>
      <c r="B117" s="53" t="s">
        <v>817</v>
      </c>
      <c r="C117" s="53" t="s">
        <v>817</v>
      </c>
      <c r="F117" t="s">
        <v>1568</v>
      </c>
      <c r="G117" t="s">
        <v>817</v>
      </c>
      <c r="H117" t="s">
        <v>818</v>
      </c>
    </row>
    <row r="118" spans="1:8">
      <c r="A118" s="53" t="s">
        <v>1569</v>
      </c>
      <c r="B118" s="53" t="s">
        <v>819</v>
      </c>
      <c r="C118" s="53" t="s">
        <v>819</v>
      </c>
      <c r="F118" t="s">
        <v>1569</v>
      </c>
      <c r="G118" t="s">
        <v>819</v>
      </c>
      <c r="H118" t="s">
        <v>820</v>
      </c>
    </row>
    <row r="119" spans="1:8">
      <c r="A119" s="53" t="s">
        <v>1570</v>
      </c>
      <c r="B119" s="53" t="s">
        <v>821</v>
      </c>
      <c r="C119" s="53" t="s">
        <v>821</v>
      </c>
      <c r="F119" t="s">
        <v>1570</v>
      </c>
      <c r="G119" t="s">
        <v>821</v>
      </c>
      <c r="H119" t="s">
        <v>822</v>
      </c>
    </row>
    <row r="120" spans="1:8">
      <c r="A120" s="53" t="s">
        <v>1571</v>
      </c>
      <c r="B120" s="53" t="s">
        <v>823</v>
      </c>
      <c r="C120" s="53" t="s">
        <v>823</v>
      </c>
      <c r="F120" t="s">
        <v>1571</v>
      </c>
      <c r="G120" t="s">
        <v>823</v>
      </c>
      <c r="H120" t="s">
        <v>824</v>
      </c>
    </row>
    <row r="121" spans="1:8">
      <c r="A121" s="53" t="s">
        <v>1572</v>
      </c>
      <c r="B121" s="53" t="s">
        <v>1573</v>
      </c>
      <c r="C121" s="53" t="s">
        <v>1573</v>
      </c>
      <c r="F121" t="s">
        <v>1572</v>
      </c>
      <c r="G121" t="s">
        <v>1573</v>
      </c>
      <c r="H121" t="s">
        <v>825</v>
      </c>
    </row>
    <row r="122" spans="1:8">
      <c r="A122" s="53" t="s">
        <v>1574</v>
      </c>
      <c r="B122" s="53" t="s">
        <v>1575</v>
      </c>
      <c r="C122" s="53" t="s">
        <v>1575</v>
      </c>
      <c r="F122" t="s">
        <v>1574</v>
      </c>
      <c r="G122" t="s">
        <v>1575</v>
      </c>
      <c r="H122" t="s">
        <v>1576</v>
      </c>
    </row>
    <row r="123" spans="1:8">
      <c r="A123" s="53" t="s">
        <v>1577</v>
      </c>
      <c r="B123" s="53" t="s">
        <v>1578</v>
      </c>
      <c r="C123" s="53" t="s">
        <v>1578</v>
      </c>
      <c r="F123" t="s">
        <v>1577</v>
      </c>
      <c r="G123" t="s">
        <v>1578</v>
      </c>
      <c r="H123" t="s">
        <v>1579</v>
      </c>
    </row>
    <row r="124" spans="1:8">
      <c r="A124" s="53" t="s">
        <v>1580</v>
      </c>
      <c r="B124" s="53" t="s">
        <v>826</v>
      </c>
      <c r="C124" s="53" t="s">
        <v>826</v>
      </c>
      <c r="F124" t="s">
        <v>1580</v>
      </c>
      <c r="G124" t="s">
        <v>826</v>
      </c>
      <c r="H124" t="s">
        <v>827</v>
      </c>
    </row>
    <row r="125" spans="1:8">
      <c r="A125" s="53" t="s">
        <v>1581</v>
      </c>
      <c r="B125" s="53" t="s">
        <v>828</v>
      </c>
      <c r="C125" s="53" t="s">
        <v>828</v>
      </c>
      <c r="F125" t="s">
        <v>1581</v>
      </c>
      <c r="G125" t="s">
        <v>828</v>
      </c>
      <c r="H125" t="s">
        <v>829</v>
      </c>
    </row>
    <row r="126" spans="1:8">
      <c r="A126" s="53" t="s">
        <v>1582</v>
      </c>
      <c r="B126" s="53" t="s">
        <v>830</v>
      </c>
      <c r="C126" s="53" t="s">
        <v>830</v>
      </c>
      <c r="F126" t="s">
        <v>1582</v>
      </c>
      <c r="G126" t="s">
        <v>830</v>
      </c>
      <c r="H126" t="s">
        <v>831</v>
      </c>
    </row>
    <row r="127" spans="1:8">
      <c r="A127" s="53" t="s">
        <v>1583</v>
      </c>
      <c r="B127" s="53" t="s">
        <v>832</v>
      </c>
      <c r="C127" s="53" t="s">
        <v>832</v>
      </c>
      <c r="F127" t="s">
        <v>1583</v>
      </c>
      <c r="G127" t="s">
        <v>832</v>
      </c>
      <c r="H127" t="s">
        <v>833</v>
      </c>
    </row>
    <row r="128" spans="1:8">
      <c r="A128" s="53" t="s">
        <v>1584</v>
      </c>
      <c r="B128" s="53" t="s">
        <v>834</v>
      </c>
      <c r="C128" s="53" t="s">
        <v>834</v>
      </c>
      <c r="F128" t="s">
        <v>1584</v>
      </c>
      <c r="G128" t="s">
        <v>834</v>
      </c>
      <c r="H128" t="s">
        <v>835</v>
      </c>
    </row>
    <row r="129" spans="1:8">
      <c r="A129" s="53" t="s">
        <v>1585</v>
      </c>
      <c r="B129" s="53" t="s">
        <v>836</v>
      </c>
      <c r="C129" s="53" t="s">
        <v>836</v>
      </c>
      <c r="F129" t="s">
        <v>1585</v>
      </c>
      <c r="G129" t="s">
        <v>836</v>
      </c>
      <c r="H129" t="s">
        <v>837</v>
      </c>
    </row>
    <row r="130" spans="1:8">
      <c r="A130" s="53" t="s">
        <v>1586</v>
      </c>
      <c r="B130" s="53" t="s">
        <v>838</v>
      </c>
      <c r="C130" s="53" t="s">
        <v>838</v>
      </c>
      <c r="F130" t="s">
        <v>1586</v>
      </c>
      <c r="G130" t="s">
        <v>838</v>
      </c>
      <c r="H130" t="s">
        <v>839</v>
      </c>
    </row>
    <row r="131" spans="1:8">
      <c r="A131" s="53" t="s">
        <v>1587</v>
      </c>
      <c r="B131" s="53" t="s">
        <v>1588</v>
      </c>
      <c r="C131" s="53" t="s">
        <v>1588</v>
      </c>
      <c r="F131" t="s">
        <v>1587</v>
      </c>
      <c r="G131" t="s">
        <v>1588</v>
      </c>
      <c r="H131" t="s">
        <v>1589</v>
      </c>
    </row>
    <row r="132" spans="1:8">
      <c r="A132" s="53" t="s">
        <v>1590</v>
      </c>
      <c r="B132" s="53" t="s">
        <v>840</v>
      </c>
      <c r="C132" s="53" t="s">
        <v>840</v>
      </c>
      <c r="F132" t="s">
        <v>1590</v>
      </c>
      <c r="G132" t="s">
        <v>840</v>
      </c>
      <c r="H132" t="s">
        <v>841</v>
      </c>
    </row>
    <row r="133" spans="1:8">
      <c r="A133" s="53" t="s">
        <v>1591</v>
      </c>
      <c r="B133" s="53" t="s">
        <v>842</v>
      </c>
      <c r="C133" s="53" t="s">
        <v>842</v>
      </c>
      <c r="F133" t="s">
        <v>1591</v>
      </c>
      <c r="G133" t="s">
        <v>842</v>
      </c>
      <c r="H133" t="s">
        <v>843</v>
      </c>
    </row>
    <row r="134" spans="1:8">
      <c r="A134" s="53" t="s">
        <v>1592</v>
      </c>
      <c r="B134" s="53" t="s">
        <v>844</v>
      </c>
      <c r="C134" s="53" t="s">
        <v>844</v>
      </c>
      <c r="F134" t="s">
        <v>1592</v>
      </c>
      <c r="G134" t="s">
        <v>844</v>
      </c>
      <c r="H134" t="s">
        <v>845</v>
      </c>
    </row>
    <row r="135" spans="1:8">
      <c r="A135" s="53" t="s">
        <v>1593</v>
      </c>
      <c r="B135" s="53" t="s">
        <v>1594</v>
      </c>
      <c r="C135" s="53" t="s">
        <v>1594</v>
      </c>
      <c r="F135" t="s">
        <v>1593</v>
      </c>
      <c r="G135" t="s">
        <v>1594</v>
      </c>
      <c r="H135" t="s">
        <v>846</v>
      </c>
    </row>
    <row r="136" spans="1:8">
      <c r="A136" s="53" t="s">
        <v>1595</v>
      </c>
      <c r="B136" s="53" t="s">
        <v>1596</v>
      </c>
      <c r="C136" s="53" t="s">
        <v>1596</v>
      </c>
      <c r="F136" t="s">
        <v>1595</v>
      </c>
      <c r="G136" t="s">
        <v>1596</v>
      </c>
      <c r="H136" t="s">
        <v>1597</v>
      </c>
    </row>
    <row r="137" spans="1:8">
      <c r="A137" s="53" t="s">
        <v>1598</v>
      </c>
      <c r="B137" s="53" t="s">
        <v>847</v>
      </c>
      <c r="C137" s="53" t="s">
        <v>847</v>
      </c>
      <c r="F137" t="s">
        <v>1598</v>
      </c>
      <c r="G137" t="s">
        <v>847</v>
      </c>
      <c r="H137" t="s">
        <v>848</v>
      </c>
    </row>
    <row r="138" spans="1:8">
      <c r="A138" s="53" t="s">
        <v>1599</v>
      </c>
      <c r="B138" s="53" t="s">
        <v>849</v>
      </c>
      <c r="C138" s="53" t="s">
        <v>849</v>
      </c>
      <c r="F138" t="s">
        <v>1599</v>
      </c>
      <c r="G138" t="s">
        <v>849</v>
      </c>
      <c r="H138" t="s">
        <v>850</v>
      </c>
    </row>
    <row r="139" spans="1:8">
      <c r="A139" s="53" t="s">
        <v>1600</v>
      </c>
      <c r="B139" s="53" t="s">
        <v>851</v>
      </c>
      <c r="C139" s="53" t="s">
        <v>851</v>
      </c>
      <c r="F139" t="s">
        <v>1600</v>
      </c>
      <c r="G139" t="s">
        <v>851</v>
      </c>
      <c r="H139" t="s">
        <v>852</v>
      </c>
    </row>
    <row r="140" spans="1:8">
      <c r="A140" s="53" t="s">
        <v>1601</v>
      </c>
      <c r="B140" s="53" t="s">
        <v>853</v>
      </c>
      <c r="C140" s="53" t="s">
        <v>853</v>
      </c>
      <c r="F140" t="s">
        <v>1601</v>
      </c>
      <c r="G140" t="s">
        <v>853</v>
      </c>
      <c r="H140" t="s">
        <v>854</v>
      </c>
    </row>
    <row r="141" spans="1:8">
      <c r="A141" s="53" t="s">
        <v>1602</v>
      </c>
      <c r="B141" s="53" t="s">
        <v>855</v>
      </c>
      <c r="C141" s="53" t="s">
        <v>855</v>
      </c>
      <c r="F141" t="s">
        <v>1602</v>
      </c>
      <c r="G141" t="s">
        <v>855</v>
      </c>
      <c r="H141" t="s">
        <v>856</v>
      </c>
    </row>
    <row r="142" spans="1:8">
      <c r="A142" s="53" t="s">
        <v>1603</v>
      </c>
      <c r="B142" s="53" t="s">
        <v>857</v>
      </c>
      <c r="C142" s="53" t="s">
        <v>857</v>
      </c>
      <c r="F142" t="s">
        <v>1603</v>
      </c>
      <c r="G142" t="s">
        <v>857</v>
      </c>
      <c r="H142" t="s">
        <v>858</v>
      </c>
    </row>
    <row r="143" spans="1:8">
      <c r="A143" s="53" t="s">
        <v>1604</v>
      </c>
      <c r="B143" s="53" t="s">
        <v>859</v>
      </c>
      <c r="C143" s="53" t="s">
        <v>859</v>
      </c>
      <c r="F143" t="s">
        <v>1604</v>
      </c>
      <c r="G143" t="s">
        <v>859</v>
      </c>
      <c r="H143" t="s">
        <v>860</v>
      </c>
    </row>
    <row r="144" spans="1:8">
      <c r="A144" s="53" t="s">
        <v>1605</v>
      </c>
      <c r="B144" s="53" t="s">
        <v>861</v>
      </c>
      <c r="C144" s="53" t="s">
        <v>861</v>
      </c>
      <c r="F144" t="s">
        <v>1605</v>
      </c>
      <c r="G144" t="s">
        <v>861</v>
      </c>
      <c r="H144" t="s">
        <v>862</v>
      </c>
    </row>
    <row r="145" spans="1:8">
      <c r="A145" s="53" t="s">
        <v>1606</v>
      </c>
      <c r="B145" s="53" t="s">
        <v>863</v>
      </c>
      <c r="C145" s="53" t="s">
        <v>863</v>
      </c>
      <c r="F145" t="s">
        <v>1606</v>
      </c>
      <c r="G145" t="s">
        <v>863</v>
      </c>
      <c r="H145" t="s">
        <v>864</v>
      </c>
    </row>
    <row r="146" spans="1:8">
      <c r="A146" s="53" t="s">
        <v>1607</v>
      </c>
      <c r="B146" s="53" t="s">
        <v>865</v>
      </c>
      <c r="C146" s="53" t="s">
        <v>865</v>
      </c>
      <c r="F146" t="s">
        <v>1607</v>
      </c>
      <c r="G146" t="s">
        <v>865</v>
      </c>
      <c r="H146" t="s">
        <v>866</v>
      </c>
    </row>
    <row r="147" spans="1:8">
      <c r="A147" s="53" t="s">
        <v>1608</v>
      </c>
      <c r="B147" s="53" t="s">
        <v>867</v>
      </c>
      <c r="C147" s="53" t="s">
        <v>867</v>
      </c>
      <c r="F147" t="s">
        <v>1608</v>
      </c>
      <c r="G147" t="s">
        <v>867</v>
      </c>
      <c r="H147" t="s">
        <v>868</v>
      </c>
    </row>
    <row r="148" spans="1:8">
      <c r="A148" s="53" t="s">
        <v>1609</v>
      </c>
      <c r="B148" s="53" t="s">
        <v>1610</v>
      </c>
      <c r="C148" s="53" t="s">
        <v>1610</v>
      </c>
      <c r="F148" t="s">
        <v>1609</v>
      </c>
      <c r="G148" t="s">
        <v>1610</v>
      </c>
      <c r="H148" t="s">
        <v>1611</v>
      </c>
    </row>
    <row r="149" spans="1:8">
      <c r="A149" s="53" t="s">
        <v>1612</v>
      </c>
      <c r="B149" s="53" t="s">
        <v>1613</v>
      </c>
      <c r="C149" s="53" t="s">
        <v>1613</v>
      </c>
      <c r="F149" t="s">
        <v>1612</v>
      </c>
      <c r="G149" t="s">
        <v>1613</v>
      </c>
      <c r="H149" t="s">
        <v>869</v>
      </c>
    </row>
    <row r="150" spans="1:8">
      <c r="A150" s="53" t="s">
        <v>1614</v>
      </c>
      <c r="B150" s="53" t="s">
        <v>1615</v>
      </c>
      <c r="C150" s="53" t="s">
        <v>1615</v>
      </c>
      <c r="F150" t="s">
        <v>1614</v>
      </c>
      <c r="G150" t="s">
        <v>1615</v>
      </c>
      <c r="H150" t="s">
        <v>1616</v>
      </c>
    </row>
    <row r="151" spans="1:8">
      <c r="A151" s="53" t="s">
        <v>1617</v>
      </c>
      <c r="B151" s="53" t="s">
        <v>870</v>
      </c>
      <c r="C151" s="53" t="s">
        <v>870</v>
      </c>
      <c r="F151" t="s">
        <v>1617</v>
      </c>
      <c r="G151" t="s">
        <v>870</v>
      </c>
      <c r="H151" t="s">
        <v>871</v>
      </c>
    </row>
    <row r="152" spans="1:8">
      <c r="A152" s="53" t="s">
        <v>1618</v>
      </c>
      <c r="B152" s="53" t="s">
        <v>872</v>
      </c>
      <c r="C152" s="53" t="s">
        <v>872</v>
      </c>
      <c r="F152" t="s">
        <v>1618</v>
      </c>
      <c r="G152" t="s">
        <v>872</v>
      </c>
      <c r="H152" t="s">
        <v>873</v>
      </c>
    </row>
    <row r="153" spans="1:8">
      <c r="A153" s="53" t="s">
        <v>1619</v>
      </c>
      <c r="B153" s="53" t="s">
        <v>1620</v>
      </c>
      <c r="C153" s="53" t="s">
        <v>1620</v>
      </c>
      <c r="F153" t="s">
        <v>1619</v>
      </c>
      <c r="G153" t="s">
        <v>1620</v>
      </c>
      <c r="H153" t="s">
        <v>875</v>
      </c>
    </row>
    <row r="154" spans="1:8">
      <c r="A154" s="53" t="s">
        <v>1621</v>
      </c>
      <c r="B154" s="53" t="s">
        <v>874</v>
      </c>
      <c r="C154" s="53" t="s">
        <v>874</v>
      </c>
      <c r="F154" t="s">
        <v>1621</v>
      </c>
      <c r="G154" t="s">
        <v>874</v>
      </c>
      <c r="H154" t="s">
        <v>877</v>
      </c>
    </row>
    <row r="155" spans="1:8">
      <c r="A155" s="53" t="s">
        <v>1622</v>
      </c>
      <c r="B155" s="53" t="s">
        <v>876</v>
      </c>
      <c r="C155" s="53" t="s">
        <v>876</v>
      </c>
      <c r="F155" t="s">
        <v>1622</v>
      </c>
      <c r="G155" t="s">
        <v>876</v>
      </c>
      <c r="H155" t="s">
        <v>879</v>
      </c>
    </row>
    <row r="156" spans="1:8">
      <c r="A156" s="53" t="s">
        <v>1623</v>
      </c>
      <c r="B156" s="53" t="s">
        <v>878</v>
      </c>
      <c r="C156" s="53" t="s">
        <v>878</v>
      </c>
      <c r="F156" t="s">
        <v>1623</v>
      </c>
      <c r="G156" t="s">
        <v>878</v>
      </c>
      <c r="H156" t="s">
        <v>881</v>
      </c>
    </row>
    <row r="157" spans="1:8">
      <c r="A157" s="53" t="s">
        <v>1624</v>
      </c>
      <c r="B157" s="53" t="s">
        <v>880</v>
      </c>
      <c r="C157" s="53" t="s">
        <v>880</v>
      </c>
      <c r="F157" t="s">
        <v>1624</v>
      </c>
      <c r="G157" t="s">
        <v>880</v>
      </c>
      <c r="H157" t="s">
        <v>883</v>
      </c>
    </row>
    <row r="158" spans="1:8">
      <c r="A158" s="53" t="s">
        <v>1625</v>
      </c>
      <c r="B158" s="53" t="s">
        <v>882</v>
      </c>
      <c r="C158" s="53" t="s">
        <v>882</v>
      </c>
      <c r="F158" t="s">
        <v>1625</v>
      </c>
      <c r="G158" t="s">
        <v>882</v>
      </c>
      <c r="H158" t="s">
        <v>886</v>
      </c>
    </row>
    <row r="159" spans="1:8">
      <c r="A159" s="53" t="s">
        <v>1626</v>
      </c>
      <c r="B159" s="53" t="s">
        <v>884</v>
      </c>
      <c r="C159" s="53" t="s">
        <v>884</v>
      </c>
      <c r="F159" t="s">
        <v>1626</v>
      </c>
      <c r="G159" t="s">
        <v>884</v>
      </c>
      <c r="H159" t="s">
        <v>887</v>
      </c>
    </row>
    <row r="160" spans="1:8">
      <c r="A160" s="53" t="s">
        <v>1627</v>
      </c>
      <c r="B160" s="53" t="s">
        <v>885</v>
      </c>
      <c r="C160" s="53" t="s">
        <v>885</v>
      </c>
      <c r="F160" t="s">
        <v>1627</v>
      </c>
      <c r="G160" t="s">
        <v>885</v>
      </c>
      <c r="H160" t="s">
        <v>889</v>
      </c>
    </row>
    <row r="161" spans="1:8">
      <c r="A161" s="53" t="s">
        <v>1628</v>
      </c>
      <c r="B161" s="53" t="s">
        <v>888</v>
      </c>
      <c r="C161" s="53" t="s">
        <v>888</v>
      </c>
      <c r="F161" t="s">
        <v>1628</v>
      </c>
      <c r="G161" t="s">
        <v>888</v>
      </c>
      <c r="H161" t="s">
        <v>892</v>
      </c>
    </row>
    <row r="162" spans="1:8">
      <c r="A162" s="53" t="s">
        <v>1629</v>
      </c>
      <c r="B162" s="53" t="s">
        <v>890</v>
      </c>
      <c r="C162" s="53" t="s">
        <v>890</v>
      </c>
      <c r="F162" t="s">
        <v>1629</v>
      </c>
      <c r="G162" t="s">
        <v>890</v>
      </c>
      <c r="H162" t="s">
        <v>894</v>
      </c>
    </row>
    <row r="163" spans="1:8">
      <c r="A163" s="53" t="s">
        <v>1630</v>
      </c>
      <c r="B163" s="53" t="s">
        <v>891</v>
      </c>
      <c r="C163" s="53" t="s">
        <v>891</v>
      </c>
      <c r="F163" t="s">
        <v>1630</v>
      </c>
      <c r="G163" t="s">
        <v>891</v>
      </c>
      <c r="H163" t="s">
        <v>896</v>
      </c>
    </row>
    <row r="164" spans="1:8">
      <c r="A164" s="53" t="s">
        <v>1631</v>
      </c>
      <c r="B164" s="53" t="s">
        <v>893</v>
      </c>
      <c r="C164" s="53" t="s">
        <v>893</v>
      </c>
      <c r="F164" t="s">
        <v>1631</v>
      </c>
      <c r="G164" t="s">
        <v>893</v>
      </c>
      <c r="H164" t="s">
        <v>898</v>
      </c>
    </row>
    <row r="165" spans="1:8">
      <c r="A165" s="53" t="s">
        <v>1632</v>
      </c>
      <c r="B165" s="53" t="s">
        <v>895</v>
      </c>
      <c r="C165" s="53" t="s">
        <v>895</v>
      </c>
      <c r="F165" t="s">
        <v>1632</v>
      </c>
      <c r="G165" t="s">
        <v>895</v>
      </c>
      <c r="H165" t="s">
        <v>900</v>
      </c>
    </row>
    <row r="166" spans="1:8">
      <c r="A166" s="53" t="s">
        <v>1633</v>
      </c>
      <c r="B166" s="53" t="s">
        <v>897</v>
      </c>
      <c r="C166" s="53" t="s">
        <v>897</v>
      </c>
      <c r="F166" t="s">
        <v>1633</v>
      </c>
      <c r="G166" t="s">
        <v>897</v>
      </c>
      <c r="H166" t="s">
        <v>902</v>
      </c>
    </row>
    <row r="167" spans="1:8">
      <c r="A167" s="53" t="s">
        <v>1634</v>
      </c>
      <c r="B167" s="53" t="s">
        <v>899</v>
      </c>
      <c r="C167" s="53" t="s">
        <v>899</v>
      </c>
      <c r="F167" t="s">
        <v>1634</v>
      </c>
      <c r="G167" t="s">
        <v>899</v>
      </c>
      <c r="H167" t="s">
        <v>904</v>
      </c>
    </row>
    <row r="168" spans="1:8">
      <c r="A168" s="53" t="s">
        <v>1635</v>
      </c>
      <c r="B168" s="53" t="s">
        <v>901</v>
      </c>
      <c r="C168" s="53" t="s">
        <v>901</v>
      </c>
      <c r="F168" t="s">
        <v>1635</v>
      </c>
      <c r="G168" t="s">
        <v>901</v>
      </c>
      <c r="H168" t="s">
        <v>906</v>
      </c>
    </row>
    <row r="169" spans="1:8">
      <c r="A169" s="53" t="s">
        <v>1636</v>
      </c>
      <c r="B169" s="53" t="s">
        <v>903</v>
      </c>
      <c r="C169" s="53" t="s">
        <v>903</v>
      </c>
      <c r="F169" t="s">
        <v>1636</v>
      </c>
      <c r="G169" t="s">
        <v>903</v>
      </c>
      <c r="H169" t="s">
        <v>908</v>
      </c>
    </row>
    <row r="170" spans="1:8">
      <c r="A170" s="53" t="s">
        <v>1637</v>
      </c>
      <c r="B170" s="53" t="s">
        <v>905</v>
      </c>
      <c r="C170" s="53" t="s">
        <v>905</v>
      </c>
      <c r="F170" t="s">
        <v>1637</v>
      </c>
      <c r="G170" t="s">
        <v>905</v>
      </c>
      <c r="H170" t="s">
        <v>910</v>
      </c>
    </row>
    <row r="171" spans="1:8">
      <c r="A171" s="53" t="s">
        <v>1638</v>
      </c>
      <c r="B171" s="53" t="s">
        <v>907</v>
      </c>
      <c r="C171" s="53" t="s">
        <v>907</v>
      </c>
      <c r="F171" t="s">
        <v>1638</v>
      </c>
      <c r="G171" t="s">
        <v>907</v>
      </c>
      <c r="H171" t="s">
        <v>912</v>
      </c>
    </row>
    <row r="172" spans="1:8">
      <c r="A172" s="53" t="s">
        <v>1639</v>
      </c>
      <c r="B172" s="53" t="s">
        <v>909</v>
      </c>
      <c r="C172" s="53" t="s">
        <v>909</v>
      </c>
      <c r="F172" t="s">
        <v>1639</v>
      </c>
      <c r="G172" t="s">
        <v>909</v>
      </c>
      <c r="H172" t="s">
        <v>914</v>
      </c>
    </row>
    <row r="173" spans="1:8">
      <c r="A173" s="53" t="s">
        <v>1640</v>
      </c>
      <c r="B173" s="53" t="s">
        <v>911</v>
      </c>
      <c r="C173" s="53" t="s">
        <v>911</v>
      </c>
      <c r="F173" t="s">
        <v>1640</v>
      </c>
      <c r="G173" t="s">
        <v>911</v>
      </c>
      <c r="H173" t="s">
        <v>916</v>
      </c>
    </row>
    <row r="174" spans="1:8">
      <c r="A174" s="53" t="s">
        <v>1641</v>
      </c>
      <c r="B174" s="53" t="s">
        <v>1642</v>
      </c>
      <c r="C174" s="53" t="s">
        <v>1642</v>
      </c>
      <c r="F174" t="s">
        <v>1641</v>
      </c>
      <c r="G174" t="s">
        <v>1642</v>
      </c>
      <c r="H174" t="s">
        <v>1643</v>
      </c>
    </row>
    <row r="175" spans="1:8">
      <c r="A175" s="53" t="s">
        <v>1644</v>
      </c>
      <c r="B175" s="53" t="s">
        <v>913</v>
      </c>
      <c r="C175" s="53" t="s">
        <v>913</v>
      </c>
      <c r="F175" t="s">
        <v>1644</v>
      </c>
      <c r="G175" t="s">
        <v>913</v>
      </c>
      <c r="H175" t="s">
        <v>919</v>
      </c>
    </row>
    <row r="176" spans="1:8">
      <c r="A176" s="53" t="s">
        <v>1645</v>
      </c>
      <c r="B176" s="53" t="s">
        <v>915</v>
      </c>
      <c r="C176" s="53" t="s">
        <v>915</v>
      </c>
      <c r="F176" t="s">
        <v>1645</v>
      </c>
      <c r="G176" t="s">
        <v>915</v>
      </c>
      <c r="H176" t="s">
        <v>921</v>
      </c>
    </row>
    <row r="177" spans="1:8">
      <c r="A177" s="53" t="s">
        <v>1646</v>
      </c>
      <c r="B177" s="53" t="s">
        <v>917</v>
      </c>
      <c r="C177" s="53" t="s">
        <v>917</v>
      </c>
      <c r="F177" t="s">
        <v>1646</v>
      </c>
      <c r="G177" t="s">
        <v>917</v>
      </c>
      <c r="H177" t="s">
        <v>923</v>
      </c>
    </row>
    <row r="178" spans="1:8">
      <c r="A178" s="53" t="s">
        <v>1647</v>
      </c>
      <c r="B178" s="53" t="s">
        <v>918</v>
      </c>
      <c r="C178" s="53" t="s">
        <v>918</v>
      </c>
      <c r="F178" t="s">
        <v>1647</v>
      </c>
      <c r="G178" t="s">
        <v>918</v>
      </c>
      <c r="H178" t="s">
        <v>925</v>
      </c>
    </row>
    <row r="179" spans="1:8">
      <c r="A179" s="53" t="s">
        <v>1648</v>
      </c>
      <c r="B179" s="53" t="s">
        <v>920</v>
      </c>
      <c r="C179" s="53" t="s">
        <v>920</v>
      </c>
      <c r="F179" t="s">
        <v>1648</v>
      </c>
      <c r="G179" t="s">
        <v>920</v>
      </c>
      <c r="H179" t="s">
        <v>927</v>
      </c>
    </row>
    <row r="180" spans="1:8">
      <c r="A180" s="53" t="s">
        <v>1649</v>
      </c>
      <c r="B180" s="53" t="s">
        <v>922</v>
      </c>
      <c r="C180" s="53" t="s">
        <v>922</v>
      </c>
      <c r="F180" t="s">
        <v>1649</v>
      </c>
      <c r="G180" t="s">
        <v>922</v>
      </c>
      <c r="H180" t="s">
        <v>929</v>
      </c>
    </row>
    <row r="181" spans="1:8">
      <c r="A181" s="53" t="s">
        <v>1650</v>
      </c>
      <c r="B181" s="53" t="s">
        <v>924</v>
      </c>
      <c r="C181" s="53" t="s">
        <v>924</v>
      </c>
      <c r="F181" t="s">
        <v>1650</v>
      </c>
      <c r="G181" t="s">
        <v>924</v>
      </c>
      <c r="H181" t="s">
        <v>931</v>
      </c>
    </row>
    <row r="182" spans="1:8">
      <c r="A182" s="53" t="s">
        <v>1651</v>
      </c>
      <c r="B182" s="53" t="s">
        <v>926</v>
      </c>
      <c r="C182" s="53" t="s">
        <v>926</v>
      </c>
      <c r="F182" t="s">
        <v>1651</v>
      </c>
      <c r="G182" t="s">
        <v>926</v>
      </c>
      <c r="H182" t="s">
        <v>933</v>
      </c>
    </row>
    <row r="183" spans="1:8">
      <c r="A183" s="53" t="s">
        <v>1652</v>
      </c>
      <c r="B183" s="53" t="s">
        <v>1653</v>
      </c>
      <c r="C183" s="53" t="s">
        <v>1653</v>
      </c>
      <c r="F183" t="s">
        <v>1652</v>
      </c>
      <c r="G183" t="s">
        <v>1653</v>
      </c>
      <c r="H183" t="s">
        <v>1654</v>
      </c>
    </row>
    <row r="184" spans="1:8">
      <c r="A184" s="53" t="s">
        <v>1655</v>
      </c>
      <c r="B184" s="53" t="s">
        <v>928</v>
      </c>
      <c r="C184" s="53" t="s">
        <v>928</v>
      </c>
      <c r="F184" t="s">
        <v>1655</v>
      </c>
      <c r="G184" t="s">
        <v>928</v>
      </c>
      <c r="H184" t="s">
        <v>935</v>
      </c>
    </row>
    <row r="185" spans="1:8">
      <c r="A185" s="53" t="s">
        <v>1656</v>
      </c>
      <c r="B185" s="53" t="s">
        <v>930</v>
      </c>
      <c r="C185" s="53" t="s">
        <v>930</v>
      </c>
      <c r="F185" t="s">
        <v>1656</v>
      </c>
      <c r="G185" t="s">
        <v>930</v>
      </c>
      <c r="H185" t="s">
        <v>936</v>
      </c>
    </row>
    <row r="186" spans="1:8">
      <c r="A186" s="53" t="s">
        <v>1657</v>
      </c>
      <c r="B186" s="53" t="s">
        <v>932</v>
      </c>
      <c r="C186" s="53" t="s">
        <v>932</v>
      </c>
      <c r="F186" t="s">
        <v>1657</v>
      </c>
      <c r="G186" t="s">
        <v>932</v>
      </c>
      <c r="H186" t="s">
        <v>938</v>
      </c>
    </row>
    <row r="187" spans="1:8">
      <c r="A187" s="53" t="s">
        <v>1658</v>
      </c>
      <c r="B187" s="53" t="s">
        <v>934</v>
      </c>
      <c r="C187" s="53" t="s">
        <v>934</v>
      </c>
      <c r="F187" t="s">
        <v>1658</v>
      </c>
      <c r="G187" t="s">
        <v>934</v>
      </c>
      <c r="H187" t="s">
        <v>939</v>
      </c>
    </row>
    <row r="188" spans="1:8">
      <c r="A188" s="53" t="s">
        <v>1659</v>
      </c>
      <c r="B188" s="53" t="s">
        <v>1660</v>
      </c>
      <c r="C188" s="53" t="s">
        <v>1660</v>
      </c>
      <c r="F188" t="s">
        <v>1659</v>
      </c>
      <c r="G188" t="s">
        <v>1660</v>
      </c>
      <c r="H188" t="s">
        <v>1661</v>
      </c>
    </row>
    <row r="189" spans="1:8">
      <c r="A189" s="53" t="s">
        <v>1662</v>
      </c>
      <c r="B189" s="53" t="s">
        <v>937</v>
      </c>
      <c r="C189" s="53" t="s">
        <v>937</v>
      </c>
      <c r="F189" t="s">
        <v>1662</v>
      </c>
      <c r="G189" t="s">
        <v>937</v>
      </c>
      <c r="H189" t="s">
        <v>941</v>
      </c>
    </row>
    <row r="190" spans="1:8">
      <c r="A190" s="53" t="s">
        <v>1663</v>
      </c>
      <c r="B190" s="53" t="s">
        <v>1664</v>
      </c>
      <c r="C190" s="53" t="s">
        <v>1664</v>
      </c>
      <c r="F190" t="s">
        <v>1663</v>
      </c>
      <c r="G190" t="s">
        <v>1664</v>
      </c>
      <c r="H190" t="s">
        <v>943</v>
      </c>
    </row>
    <row r="191" spans="1:8">
      <c r="A191" s="53" t="s">
        <v>1665</v>
      </c>
      <c r="B191" s="53" t="s">
        <v>940</v>
      </c>
      <c r="C191" s="53" t="s">
        <v>940</v>
      </c>
      <c r="F191" t="s">
        <v>1665</v>
      </c>
      <c r="G191" t="s">
        <v>940</v>
      </c>
      <c r="H191" t="s">
        <v>945</v>
      </c>
    </row>
    <row r="192" spans="1:8">
      <c r="A192" s="53" t="s">
        <v>1666</v>
      </c>
      <c r="B192" s="53" t="s">
        <v>1667</v>
      </c>
      <c r="C192" s="53" t="s">
        <v>1667</v>
      </c>
      <c r="F192" t="s">
        <v>1666</v>
      </c>
      <c r="G192" t="s">
        <v>1667</v>
      </c>
      <c r="H192" t="s">
        <v>946</v>
      </c>
    </row>
    <row r="193" spans="1:8">
      <c r="A193" s="53" t="s">
        <v>1668</v>
      </c>
      <c r="B193" s="53" t="s">
        <v>942</v>
      </c>
      <c r="C193" s="53" t="s">
        <v>942</v>
      </c>
      <c r="F193" t="s">
        <v>1668</v>
      </c>
      <c r="G193" t="s">
        <v>942</v>
      </c>
      <c r="H193" t="s">
        <v>948</v>
      </c>
    </row>
    <row r="194" spans="1:8">
      <c r="A194" s="53" t="s">
        <v>1669</v>
      </c>
      <c r="B194" s="53" t="s">
        <v>944</v>
      </c>
      <c r="C194" s="53" t="s">
        <v>944</v>
      </c>
      <c r="F194" t="s">
        <v>1669</v>
      </c>
      <c r="G194" t="s">
        <v>944</v>
      </c>
      <c r="H194" t="s">
        <v>950</v>
      </c>
    </row>
    <row r="195" spans="1:8">
      <c r="A195" s="53" t="s">
        <v>1670</v>
      </c>
      <c r="B195" s="53" t="s">
        <v>1671</v>
      </c>
      <c r="C195" s="53" t="s">
        <v>1671</v>
      </c>
      <c r="F195" t="s">
        <v>1670</v>
      </c>
      <c r="G195" t="s">
        <v>1671</v>
      </c>
      <c r="H195" t="s">
        <v>952</v>
      </c>
    </row>
    <row r="196" spans="1:8">
      <c r="A196" s="53" t="s">
        <v>1672</v>
      </c>
      <c r="B196" s="53" t="s">
        <v>947</v>
      </c>
      <c r="C196" s="53" t="s">
        <v>947</v>
      </c>
      <c r="F196" t="s">
        <v>1672</v>
      </c>
      <c r="G196" t="s">
        <v>947</v>
      </c>
      <c r="H196" t="s">
        <v>954</v>
      </c>
    </row>
    <row r="197" spans="1:8">
      <c r="A197" s="53" t="s">
        <v>1673</v>
      </c>
      <c r="B197" s="53" t="s">
        <v>949</v>
      </c>
      <c r="C197" s="53" t="s">
        <v>949</v>
      </c>
      <c r="F197" t="s">
        <v>1673</v>
      </c>
      <c r="G197" t="s">
        <v>949</v>
      </c>
      <c r="H197" t="s">
        <v>956</v>
      </c>
    </row>
    <row r="198" spans="1:8">
      <c r="A198" s="53" t="s">
        <v>1674</v>
      </c>
      <c r="B198" s="53" t="s">
        <v>1675</v>
      </c>
      <c r="C198" s="53" t="s">
        <v>1675</v>
      </c>
      <c r="F198" t="s">
        <v>1674</v>
      </c>
      <c r="G198" t="s">
        <v>1675</v>
      </c>
      <c r="H198" t="s">
        <v>957</v>
      </c>
    </row>
    <row r="199" spans="1:8">
      <c r="A199" s="53" t="s">
        <v>1676</v>
      </c>
      <c r="B199" s="53" t="s">
        <v>1677</v>
      </c>
      <c r="C199" s="53" t="s">
        <v>1677</v>
      </c>
      <c r="F199" t="s">
        <v>1676</v>
      </c>
      <c r="G199" t="s">
        <v>1677</v>
      </c>
      <c r="H199" t="s">
        <v>1678</v>
      </c>
    </row>
    <row r="200" spans="1:8">
      <c r="A200" s="53" t="s">
        <v>1679</v>
      </c>
      <c r="B200" s="53" t="s">
        <v>951</v>
      </c>
      <c r="C200" s="53" t="s">
        <v>951</v>
      </c>
      <c r="F200" t="s">
        <v>1679</v>
      </c>
      <c r="G200" t="s">
        <v>951</v>
      </c>
      <c r="H200" t="s">
        <v>959</v>
      </c>
    </row>
    <row r="201" spans="1:8">
      <c r="A201" s="53" t="s">
        <v>1680</v>
      </c>
      <c r="B201" s="53" t="s">
        <v>953</v>
      </c>
      <c r="C201" s="53" t="s">
        <v>953</v>
      </c>
      <c r="F201" t="s">
        <v>1680</v>
      </c>
      <c r="G201" t="s">
        <v>953</v>
      </c>
      <c r="H201" t="s">
        <v>961</v>
      </c>
    </row>
    <row r="202" spans="1:8">
      <c r="A202" s="53" t="s">
        <v>1681</v>
      </c>
      <c r="B202" s="53" t="s">
        <v>955</v>
      </c>
      <c r="C202" s="53" t="s">
        <v>955</v>
      </c>
      <c r="F202" t="s">
        <v>1681</v>
      </c>
      <c r="G202" t="s">
        <v>955</v>
      </c>
      <c r="H202" t="s">
        <v>963</v>
      </c>
    </row>
    <row r="203" spans="1:8">
      <c r="A203" s="53" t="s">
        <v>1682</v>
      </c>
      <c r="B203" s="53" t="s">
        <v>1683</v>
      </c>
      <c r="C203" s="53" t="s">
        <v>1683</v>
      </c>
      <c r="F203" t="s">
        <v>1682</v>
      </c>
      <c r="G203" t="s">
        <v>1683</v>
      </c>
      <c r="H203" t="s">
        <v>1684</v>
      </c>
    </row>
    <row r="204" spans="1:8">
      <c r="A204" s="53" t="s">
        <v>1685</v>
      </c>
      <c r="B204" s="53" t="s">
        <v>958</v>
      </c>
      <c r="C204" s="53" t="s">
        <v>958</v>
      </c>
      <c r="F204" t="s">
        <v>1685</v>
      </c>
      <c r="G204" t="s">
        <v>958</v>
      </c>
      <c r="H204" t="s">
        <v>965</v>
      </c>
    </row>
    <row r="205" spans="1:8">
      <c r="A205" s="53" t="s">
        <v>1686</v>
      </c>
      <c r="B205" s="53" t="s">
        <v>960</v>
      </c>
      <c r="C205" s="53" t="s">
        <v>960</v>
      </c>
      <c r="F205" t="s">
        <v>1686</v>
      </c>
      <c r="G205" t="s">
        <v>960</v>
      </c>
      <c r="H205" t="s">
        <v>967</v>
      </c>
    </row>
    <row r="206" spans="1:8">
      <c r="A206" s="53" t="s">
        <v>1687</v>
      </c>
      <c r="B206" s="53" t="s">
        <v>962</v>
      </c>
      <c r="C206" s="53" t="s">
        <v>962</v>
      </c>
      <c r="F206" t="s">
        <v>1687</v>
      </c>
      <c r="G206" t="s">
        <v>962</v>
      </c>
      <c r="H206" t="s">
        <v>969</v>
      </c>
    </row>
    <row r="207" spans="1:8">
      <c r="A207" s="53" t="s">
        <v>1688</v>
      </c>
      <c r="B207" s="53" t="s">
        <v>964</v>
      </c>
      <c r="C207" s="53" t="s">
        <v>964</v>
      </c>
      <c r="F207" t="s">
        <v>1688</v>
      </c>
      <c r="G207" t="s">
        <v>964</v>
      </c>
      <c r="H207" t="s">
        <v>970</v>
      </c>
    </row>
    <row r="208" spans="1:8">
      <c r="A208" s="53" t="s">
        <v>1689</v>
      </c>
      <c r="B208" s="53" t="s">
        <v>1690</v>
      </c>
      <c r="C208" s="53" t="s">
        <v>1690</v>
      </c>
      <c r="F208" t="s">
        <v>1689</v>
      </c>
      <c r="G208" t="s">
        <v>1690</v>
      </c>
      <c r="H208" t="s">
        <v>1691</v>
      </c>
    </row>
    <row r="209" spans="1:8">
      <c r="A209" s="53" t="s">
        <v>1692</v>
      </c>
      <c r="B209" s="53" t="s">
        <v>966</v>
      </c>
      <c r="C209" s="53" t="s">
        <v>966</v>
      </c>
      <c r="F209" t="s">
        <v>1692</v>
      </c>
      <c r="G209" t="s">
        <v>966</v>
      </c>
      <c r="H209" t="s">
        <v>972</v>
      </c>
    </row>
    <row r="210" spans="1:8">
      <c r="A210" s="53" t="s">
        <v>1693</v>
      </c>
      <c r="B210" s="53" t="s">
        <v>968</v>
      </c>
      <c r="C210" s="53" t="s">
        <v>968</v>
      </c>
      <c r="F210" t="s">
        <v>1693</v>
      </c>
      <c r="G210" t="s">
        <v>968</v>
      </c>
      <c r="H210" t="s">
        <v>974</v>
      </c>
    </row>
    <row r="211" spans="1:8">
      <c r="A211" s="53" t="s">
        <v>1694</v>
      </c>
      <c r="B211" s="53" t="s">
        <v>1695</v>
      </c>
      <c r="C211" s="53" t="s">
        <v>1695</v>
      </c>
      <c r="F211" t="s">
        <v>1694</v>
      </c>
      <c r="G211" t="s">
        <v>1695</v>
      </c>
      <c r="H211" t="s">
        <v>975</v>
      </c>
    </row>
    <row r="212" spans="1:8">
      <c r="A212" s="53" t="s">
        <v>1696</v>
      </c>
      <c r="B212" s="53" t="s">
        <v>1697</v>
      </c>
      <c r="C212" s="53" t="s">
        <v>1697</v>
      </c>
      <c r="F212" t="s">
        <v>1696</v>
      </c>
      <c r="G212" t="s">
        <v>1697</v>
      </c>
      <c r="H212" t="s">
        <v>977</v>
      </c>
    </row>
    <row r="213" spans="1:8">
      <c r="A213" s="53" t="s">
        <v>1698</v>
      </c>
      <c r="B213" s="53" t="s">
        <v>1699</v>
      </c>
      <c r="C213" s="53" t="s">
        <v>1699</v>
      </c>
      <c r="F213" t="s">
        <v>1698</v>
      </c>
      <c r="G213" t="s">
        <v>1699</v>
      </c>
      <c r="H213" t="s">
        <v>1700</v>
      </c>
    </row>
    <row r="214" spans="1:8">
      <c r="A214" s="53" t="s">
        <v>1701</v>
      </c>
      <c r="B214" s="53" t="s">
        <v>971</v>
      </c>
      <c r="C214" s="53" t="s">
        <v>971</v>
      </c>
      <c r="F214" t="s">
        <v>1701</v>
      </c>
      <c r="G214" t="s">
        <v>971</v>
      </c>
      <c r="H214" t="s">
        <v>979</v>
      </c>
    </row>
    <row r="215" spans="1:8">
      <c r="A215" s="53" t="s">
        <v>1702</v>
      </c>
      <c r="B215" s="53" t="s">
        <v>973</v>
      </c>
      <c r="C215" s="53" t="s">
        <v>973</v>
      </c>
      <c r="F215" t="s">
        <v>1702</v>
      </c>
      <c r="G215" t="s">
        <v>973</v>
      </c>
      <c r="H215" t="s">
        <v>981</v>
      </c>
    </row>
    <row r="216" spans="1:8">
      <c r="A216" s="53" t="s">
        <v>1703</v>
      </c>
      <c r="B216" s="53" t="s">
        <v>1704</v>
      </c>
      <c r="C216" s="53" t="s">
        <v>1704</v>
      </c>
      <c r="F216" t="s">
        <v>1703</v>
      </c>
      <c r="G216" t="s">
        <v>1704</v>
      </c>
      <c r="H216" t="s">
        <v>982</v>
      </c>
    </row>
    <row r="217" spans="1:8">
      <c r="A217" s="53" t="s">
        <v>1705</v>
      </c>
      <c r="B217" s="53" t="s">
        <v>976</v>
      </c>
      <c r="C217" s="53" t="s">
        <v>976</v>
      </c>
      <c r="F217" t="s">
        <v>1705</v>
      </c>
      <c r="G217" t="s">
        <v>976</v>
      </c>
      <c r="H217" t="s">
        <v>983</v>
      </c>
    </row>
    <row r="218" spans="1:8">
      <c r="A218" s="53" t="s">
        <v>1706</v>
      </c>
      <c r="B218" s="53" t="s">
        <v>978</v>
      </c>
      <c r="C218" s="53" t="s">
        <v>978</v>
      </c>
      <c r="F218" t="s">
        <v>1706</v>
      </c>
      <c r="G218" t="s">
        <v>978</v>
      </c>
      <c r="H218" t="s">
        <v>985</v>
      </c>
    </row>
    <row r="219" spans="1:8">
      <c r="A219" s="53" t="s">
        <v>1707</v>
      </c>
      <c r="B219" s="53" t="s">
        <v>980</v>
      </c>
      <c r="C219" s="53" t="s">
        <v>980</v>
      </c>
      <c r="F219" t="s">
        <v>1707</v>
      </c>
      <c r="G219" t="s">
        <v>980</v>
      </c>
      <c r="H219" t="s">
        <v>986</v>
      </c>
    </row>
    <row r="220" spans="1:8">
      <c r="A220" s="53" t="s">
        <v>1708</v>
      </c>
      <c r="B220" s="53" t="s">
        <v>1709</v>
      </c>
      <c r="C220" s="53" t="s">
        <v>1709</v>
      </c>
      <c r="F220" t="s">
        <v>1708</v>
      </c>
      <c r="G220" t="s">
        <v>1709</v>
      </c>
      <c r="H220" t="s">
        <v>1710</v>
      </c>
    </row>
    <row r="221" spans="1:8">
      <c r="A221" s="53" t="s">
        <v>1711</v>
      </c>
      <c r="B221" s="53" t="s">
        <v>1712</v>
      </c>
      <c r="C221" s="53" t="s">
        <v>1712</v>
      </c>
      <c r="F221" t="s">
        <v>1711</v>
      </c>
      <c r="G221" t="s">
        <v>1712</v>
      </c>
      <c r="H221" t="s">
        <v>1713</v>
      </c>
    </row>
    <row r="222" spans="1:8">
      <c r="A222" s="53" t="s">
        <v>1714</v>
      </c>
      <c r="B222" s="53" t="s">
        <v>984</v>
      </c>
      <c r="C222" s="53" t="s">
        <v>984</v>
      </c>
      <c r="F222" t="s">
        <v>1714</v>
      </c>
      <c r="G222" t="s">
        <v>984</v>
      </c>
      <c r="H222" t="s">
        <v>990</v>
      </c>
    </row>
    <row r="223" spans="1:8">
      <c r="A223" s="53" t="s">
        <v>1715</v>
      </c>
      <c r="B223" s="53" t="s">
        <v>1716</v>
      </c>
      <c r="C223" s="53" t="s">
        <v>1716</v>
      </c>
      <c r="F223" t="s">
        <v>1715</v>
      </c>
      <c r="G223" t="s">
        <v>1716</v>
      </c>
      <c r="H223" t="s">
        <v>1717</v>
      </c>
    </row>
    <row r="224" spans="1:8">
      <c r="A224" s="53" t="s">
        <v>1718</v>
      </c>
      <c r="B224" s="53" t="s">
        <v>987</v>
      </c>
      <c r="C224" s="53" t="s">
        <v>987</v>
      </c>
      <c r="F224" t="s">
        <v>1718</v>
      </c>
      <c r="G224" t="s">
        <v>987</v>
      </c>
      <c r="H224" t="s">
        <v>992</v>
      </c>
    </row>
    <row r="225" spans="1:8">
      <c r="A225" s="53" t="s">
        <v>1719</v>
      </c>
      <c r="B225" s="53" t="s">
        <v>1720</v>
      </c>
      <c r="C225" s="53" t="s">
        <v>1720</v>
      </c>
      <c r="F225" t="s">
        <v>1719</v>
      </c>
      <c r="G225" t="s">
        <v>1720</v>
      </c>
      <c r="H225" t="s">
        <v>1721</v>
      </c>
    </row>
    <row r="226" spans="1:8">
      <c r="A226" s="53" t="s">
        <v>1722</v>
      </c>
      <c r="B226" s="53" t="s">
        <v>988</v>
      </c>
      <c r="C226" s="53" t="s">
        <v>988</v>
      </c>
      <c r="F226" t="s">
        <v>1722</v>
      </c>
      <c r="G226" t="s">
        <v>988</v>
      </c>
      <c r="H226" t="s">
        <v>995</v>
      </c>
    </row>
    <row r="227" spans="1:8">
      <c r="A227" s="53" t="s">
        <v>1723</v>
      </c>
      <c r="B227" s="53" t="s">
        <v>989</v>
      </c>
      <c r="C227" s="53" t="s">
        <v>989</v>
      </c>
      <c r="F227" t="s">
        <v>1723</v>
      </c>
      <c r="G227" t="s">
        <v>989</v>
      </c>
      <c r="H227" t="s">
        <v>997</v>
      </c>
    </row>
    <row r="228" spans="1:8">
      <c r="A228" s="53" t="s">
        <v>1724</v>
      </c>
      <c r="B228" s="53" t="s">
        <v>991</v>
      </c>
      <c r="C228" s="53" t="s">
        <v>991</v>
      </c>
      <c r="F228" t="s">
        <v>1724</v>
      </c>
      <c r="G228" t="s">
        <v>991</v>
      </c>
      <c r="H228" t="s">
        <v>998</v>
      </c>
    </row>
    <row r="229" spans="1:8">
      <c r="A229" s="53" t="s">
        <v>1725</v>
      </c>
      <c r="B229" s="53" t="s">
        <v>1726</v>
      </c>
      <c r="C229" s="53" t="s">
        <v>1726</v>
      </c>
      <c r="F229" t="s">
        <v>1725</v>
      </c>
      <c r="G229" t="s">
        <v>1726</v>
      </c>
      <c r="H229" t="s">
        <v>1000</v>
      </c>
    </row>
    <row r="230" spans="1:8">
      <c r="A230" s="53" t="s">
        <v>1727</v>
      </c>
      <c r="B230" s="53" t="s">
        <v>993</v>
      </c>
      <c r="C230" s="53" t="s">
        <v>993</v>
      </c>
      <c r="F230" t="s">
        <v>1727</v>
      </c>
      <c r="G230" t="s">
        <v>993</v>
      </c>
      <c r="H230" t="s">
        <v>1002</v>
      </c>
    </row>
    <row r="231" spans="1:8">
      <c r="A231" s="53" t="s">
        <v>1728</v>
      </c>
      <c r="B231" s="53" t="s">
        <v>994</v>
      </c>
      <c r="C231" s="53" t="s">
        <v>994</v>
      </c>
      <c r="F231" t="s">
        <v>1728</v>
      </c>
      <c r="G231" t="s">
        <v>994</v>
      </c>
      <c r="H231" t="s">
        <v>1004</v>
      </c>
    </row>
    <row r="232" spans="1:8">
      <c r="A232" s="53" t="s">
        <v>1729</v>
      </c>
      <c r="B232" s="53" t="s">
        <v>996</v>
      </c>
      <c r="C232" s="53" t="s">
        <v>996</v>
      </c>
      <c r="F232" t="s">
        <v>1729</v>
      </c>
      <c r="G232" t="s">
        <v>996</v>
      </c>
      <c r="H232" t="s">
        <v>1006</v>
      </c>
    </row>
    <row r="233" spans="1:8">
      <c r="A233" s="53" t="s">
        <v>1730</v>
      </c>
      <c r="B233" s="53" t="s">
        <v>999</v>
      </c>
      <c r="C233" s="53" t="s">
        <v>999</v>
      </c>
      <c r="F233" t="s">
        <v>1730</v>
      </c>
      <c r="G233" t="s">
        <v>999</v>
      </c>
      <c r="H233" t="s">
        <v>1009</v>
      </c>
    </row>
    <row r="234" spans="1:8">
      <c r="A234" s="53" t="s">
        <v>1731</v>
      </c>
      <c r="B234" s="53" t="s">
        <v>1001</v>
      </c>
      <c r="C234" s="53" t="s">
        <v>1001</v>
      </c>
      <c r="F234" t="s">
        <v>1731</v>
      </c>
      <c r="G234" t="s">
        <v>1001</v>
      </c>
      <c r="H234" t="s">
        <v>1011</v>
      </c>
    </row>
    <row r="235" spans="1:8">
      <c r="A235" s="53" t="s">
        <v>1732</v>
      </c>
      <c r="B235" s="53" t="s">
        <v>1003</v>
      </c>
      <c r="C235" s="53" t="s">
        <v>1003</v>
      </c>
      <c r="F235" t="s">
        <v>1732</v>
      </c>
      <c r="G235" t="s">
        <v>1003</v>
      </c>
      <c r="H235" t="s">
        <v>1013</v>
      </c>
    </row>
    <row r="236" spans="1:8">
      <c r="A236" s="53" t="s">
        <v>1733</v>
      </c>
      <c r="B236" s="53" t="s">
        <v>1005</v>
      </c>
      <c r="C236" s="53" t="s">
        <v>1005</v>
      </c>
      <c r="F236" t="s">
        <v>1733</v>
      </c>
      <c r="G236" t="s">
        <v>1005</v>
      </c>
      <c r="H236" t="s">
        <v>1015</v>
      </c>
    </row>
    <row r="237" spans="1:8">
      <c r="A237" s="53" t="s">
        <v>1734</v>
      </c>
      <c r="B237" s="53" t="s">
        <v>1007</v>
      </c>
      <c r="C237" s="53" t="s">
        <v>1007</v>
      </c>
      <c r="F237" t="s">
        <v>1734</v>
      </c>
      <c r="G237" t="s">
        <v>1007</v>
      </c>
      <c r="H237" t="s">
        <v>1017</v>
      </c>
    </row>
    <row r="238" spans="1:8">
      <c r="A238" s="53" t="s">
        <v>1735</v>
      </c>
      <c r="B238" s="53" t="s">
        <v>1008</v>
      </c>
      <c r="C238" s="53" t="s">
        <v>1008</v>
      </c>
      <c r="F238" t="s">
        <v>1735</v>
      </c>
      <c r="G238" t="s">
        <v>1008</v>
      </c>
      <c r="H238" t="s">
        <v>1019</v>
      </c>
    </row>
    <row r="239" spans="1:8">
      <c r="A239" s="53" t="s">
        <v>1736</v>
      </c>
      <c r="B239" s="53" t="s">
        <v>1010</v>
      </c>
      <c r="C239" s="53" t="s">
        <v>1010</v>
      </c>
      <c r="F239" t="s">
        <v>1736</v>
      </c>
      <c r="G239" t="s">
        <v>1010</v>
      </c>
      <c r="H239" t="s">
        <v>1020</v>
      </c>
    </row>
    <row r="240" spans="1:8">
      <c r="A240" s="53" t="s">
        <v>1737</v>
      </c>
      <c r="B240" s="53" t="s">
        <v>1012</v>
      </c>
      <c r="C240" s="53" t="s">
        <v>1012</v>
      </c>
      <c r="F240" t="s">
        <v>1737</v>
      </c>
      <c r="G240" t="s">
        <v>1012</v>
      </c>
      <c r="H240" t="s">
        <v>1021</v>
      </c>
    </row>
    <row r="241" spans="1:8">
      <c r="A241" s="53" t="s">
        <v>1738</v>
      </c>
      <c r="B241" s="53" t="s">
        <v>1014</v>
      </c>
      <c r="C241" s="53" t="s">
        <v>1014</v>
      </c>
      <c r="F241" t="s">
        <v>1738</v>
      </c>
      <c r="G241" t="s">
        <v>1014</v>
      </c>
      <c r="H241" t="s">
        <v>1022</v>
      </c>
    </row>
    <row r="242" spans="1:8">
      <c r="A242" s="53" t="s">
        <v>1739</v>
      </c>
      <c r="B242" s="53" t="s">
        <v>1016</v>
      </c>
      <c r="C242" s="53" t="s">
        <v>1016</v>
      </c>
      <c r="F242" t="s">
        <v>1739</v>
      </c>
      <c r="G242" t="s">
        <v>1016</v>
      </c>
      <c r="H242" t="s">
        <v>1023</v>
      </c>
    </row>
    <row r="243" spans="1:8">
      <c r="A243" s="53" t="s">
        <v>1740</v>
      </c>
      <c r="B243" s="53" t="s">
        <v>1741</v>
      </c>
      <c r="C243" s="53" t="s">
        <v>1741</v>
      </c>
      <c r="F243" t="s">
        <v>1740</v>
      </c>
      <c r="G243" t="s">
        <v>1741</v>
      </c>
      <c r="H243" t="s">
        <v>1742</v>
      </c>
    </row>
    <row r="244" spans="1:8">
      <c r="A244" s="53" t="s">
        <v>1743</v>
      </c>
      <c r="B244" s="53" t="s">
        <v>1018</v>
      </c>
      <c r="C244" s="53" t="s">
        <v>1018</v>
      </c>
      <c r="F244" t="s">
        <v>1743</v>
      </c>
      <c r="G244" t="s">
        <v>1018</v>
      </c>
      <c r="H244" t="s">
        <v>1025</v>
      </c>
    </row>
    <row r="245" spans="1:8">
      <c r="A245" s="53" t="s">
        <v>1744</v>
      </c>
      <c r="B245" s="53" t="s">
        <v>1745</v>
      </c>
      <c r="C245" s="53" t="s">
        <v>1745</v>
      </c>
      <c r="F245" t="s">
        <v>1744</v>
      </c>
      <c r="G245" t="s">
        <v>1745</v>
      </c>
      <c r="H245" t="s">
        <v>1746</v>
      </c>
    </row>
    <row r="246" spans="1:8">
      <c r="A246" s="53" t="s">
        <v>1747</v>
      </c>
      <c r="B246" s="53" t="s">
        <v>1748</v>
      </c>
      <c r="C246" s="53" t="s">
        <v>1748</v>
      </c>
      <c r="F246" t="s">
        <v>1747</v>
      </c>
      <c r="G246" t="s">
        <v>1748</v>
      </c>
      <c r="H246" t="s">
        <v>1749</v>
      </c>
    </row>
    <row r="247" spans="1:8">
      <c r="A247" s="53" t="s">
        <v>1750</v>
      </c>
      <c r="B247" s="53" t="s">
        <v>1751</v>
      </c>
      <c r="C247" s="53" t="s">
        <v>1751</v>
      </c>
      <c r="F247" t="s">
        <v>1750</v>
      </c>
      <c r="G247" t="s">
        <v>1751</v>
      </c>
      <c r="H247" t="s">
        <v>1752</v>
      </c>
    </row>
    <row r="248" spans="1:8">
      <c r="A248" t="s">
        <v>1753</v>
      </c>
      <c r="B248" t="s">
        <v>1754</v>
      </c>
      <c r="C248" t="s">
        <v>1754</v>
      </c>
      <c r="F248" t="s">
        <v>1753</v>
      </c>
      <c r="G248" t="s">
        <v>1754</v>
      </c>
      <c r="H248" t="s">
        <v>1029</v>
      </c>
    </row>
    <row r="249" spans="1:8">
      <c r="A249" t="s">
        <v>1755</v>
      </c>
      <c r="B249" t="s">
        <v>1024</v>
      </c>
      <c r="C249" t="s">
        <v>1024</v>
      </c>
      <c r="F249" t="s">
        <v>1755</v>
      </c>
      <c r="G249" t="s">
        <v>1024</v>
      </c>
      <c r="H249" t="s">
        <v>1030</v>
      </c>
    </row>
    <row r="250" spans="1:8">
      <c r="A250" t="s">
        <v>1756</v>
      </c>
      <c r="B250" t="s">
        <v>1026</v>
      </c>
      <c r="C250" t="s">
        <v>1026</v>
      </c>
      <c r="F250" t="s">
        <v>1756</v>
      </c>
      <c r="G250" t="s">
        <v>1026</v>
      </c>
      <c r="H250" t="s">
        <v>1031</v>
      </c>
    </row>
    <row r="251" spans="1:8">
      <c r="A251" t="s">
        <v>1757</v>
      </c>
      <c r="B251" t="s">
        <v>1027</v>
      </c>
      <c r="C251" t="s">
        <v>1027</v>
      </c>
      <c r="F251" t="s">
        <v>1757</v>
      </c>
      <c r="G251" t="s">
        <v>1027</v>
      </c>
      <c r="H251" t="s">
        <v>1032</v>
      </c>
    </row>
    <row r="252" spans="1:8">
      <c r="A252" t="s">
        <v>1758</v>
      </c>
      <c r="B252" t="s">
        <v>1028</v>
      </c>
      <c r="C252" t="s">
        <v>1028</v>
      </c>
      <c r="F252" t="s">
        <v>1758</v>
      </c>
      <c r="G252" t="s">
        <v>1028</v>
      </c>
      <c r="H252" t="s">
        <v>1033</v>
      </c>
    </row>
  </sheetData>
  <customSheetViews>
    <customSheetView guid="{7DA07996-06D1-47BC-BC6A-CCE2EA0F4462}">
      <pane ySplit="1" topLeftCell="A95" activePane="bottomLeft" state="frozen"/>
      <selection pane="bottomLeft" activeCell="A105" sqref="A105"/>
      <pageMargins left="0.75" right="0.75" top="1" bottom="1" header="0.5" footer="0.5"/>
      <headerFooter alignWithMargins="0"/>
    </customSheetView>
  </customSheetViews>
  <phoneticPr fontId="2" type="noConversion"/>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409"/>
  <sheetViews>
    <sheetView workbookViewId="0">
      <pane ySplit="1" topLeftCell="A2" activePane="bottomLeft" state="frozen"/>
      <selection activeCell="J60" sqref="J60:J62"/>
      <selection pane="bottomLeft"/>
    </sheetView>
  </sheetViews>
  <sheetFormatPr defaultRowHeight="12.75"/>
  <cols>
    <col min="2" max="3" bestFit="true" customWidth="true" width="27.85546875" collapsed="false"/>
    <col min="4" max="4" bestFit="true" customWidth="true" width="9.85546875" collapsed="false"/>
    <col min="5" max="5" bestFit="true" customWidth="true" width="16.42578125" collapsed="false"/>
    <col min="6" max="6" bestFit="true" customWidth="true" width="9.85546875" collapsed="false"/>
  </cols>
  <sheetData>
    <row r="1" spans="1:10">
      <c r="A1" t="s">
        <v>475</v>
      </c>
      <c r="B1" t="s">
        <v>105</v>
      </c>
      <c r="C1" t="s">
        <v>105</v>
      </c>
      <c r="D1" t="s">
        <v>106</v>
      </c>
      <c r="E1" t="s">
        <v>107</v>
      </c>
      <c r="F1" t="s">
        <v>108</v>
      </c>
      <c r="G1" s="4" t="s">
        <v>8</v>
      </c>
      <c r="H1" s="4" t="s">
        <v>9</v>
      </c>
      <c r="I1" s="4" t="s">
        <v>7</v>
      </c>
      <c r="J1" s="4" t="s">
        <v>515</v>
      </c>
    </row>
    <row r="2" spans="1:10">
      <c r="A2">
        <v>4418</v>
      </c>
      <c r="B2" s="40">
        <v>328</v>
      </c>
      <c r="C2" t="s">
        <v>109</v>
      </c>
      <c r="D2">
        <v>13</v>
      </c>
      <c r="E2">
        <v>13</v>
      </c>
      <c r="F2">
        <v>198</v>
      </c>
    </row>
    <row r="3" spans="1:10">
      <c r="A3">
        <v>4419</v>
      </c>
      <c r="B3" s="40">
        <v>198</v>
      </c>
      <c r="C3" t="s">
        <v>110</v>
      </c>
      <c r="D3">
        <v>15</v>
      </c>
      <c r="E3">
        <v>30</v>
      </c>
      <c r="F3">
        <v>1</v>
      </c>
      <c r="G3">
        <v>12</v>
      </c>
      <c r="H3" t="s">
        <v>45</v>
      </c>
      <c r="I3">
        <v>4418</v>
      </c>
      <c r="J3" t="s">
        <v>1162</v>
      </c>
    </row>
    <row r="4" spans="1:10">
      <c r="A4">
        <v>4420</v>
      </c>
      <c r="B4" s="40">
        <v>99526</v>
      </c>
      <c r="C4" t="s">
        <v>111</v>
      </c>
      <c r="D4">
        <v>13</v>
      </c>
      <c r="E4">
        <v>13</v>
      </c>
      <c r="F4">
        <v>173</v>
      </c>
      <c r="G4">
        <v>13</v>
      </c>
      <c r="H4" t="s">
        <v>46</v>
      </c>
      <c r="I4">
        <v>4419</v>
      </c>
      <c r="J4" t="s">
        <v>109</v>
      </c>
    </row>
    <row r="5" spans="1:10">
      <c r="A5">
        <v>4421</v>
      </c>
      <c r="B5" s="40">
        <v>448</v>
      </c>
      <c r="C5" t="s">
        <v>112</v>
      </c>
      <c r="D5">
        <v>13</v>
      </c>
      <c r="E5">
        <v>13</v>
      </c>
      <c r="F5">
        <v>256</v>
      </c>
      <c r="G5">
        <v>41</v>
      </c>
      <c r="H5" t="s">
        <v>47</v>
      </c>
      <c r="I5">
        <v>4420</v>
      </c>
      <c r="J5" t="s">
        <v>1163</v>
      </c>
    </row>
    <row r="6" spans="1:10">
      <c r="A6">
        <v>4422</v>
      </c>
      <c r="B6" s="40">
        <v>1</v>
      </c>
      <c r="C6" t="s">
        <v>113</v>
      </c>
      <c r="D6">
        <v>13</v>
      </c>
      <c r="E6">
        <v>13</v>
      </c>
      <c r="F6">
        <v>243</v>
      </c>
      <c r="I6">
        <v>4421</v>
      </c>
      <c r="J6" t="s">
        <v>1164</v>
      </c>
    </row>
    <row r="7" spans="1:10">
      <c r="A7">
        <v>4423</v>
      </c>
      <c r="B7" s="40">
        <v>173</v>
      </c>
      <c r="C7" t="s">
        <v>114</v>
      </c>
      <c r="D7">
        <v>28</v>
      </c>
      <c r="E7">
        <v>30</v>
      </c>
      <c r="F7">
        <v>2</v>
      </c>
      <c r="I7">
        <v>4422</v>
      </c>
      <c r="J7" t="s">
        <v>110</v>
      </c>
    </row>
    <row r="8" spans="1:10">
      <c r="A8">
        <v>4424</v>
      </c>
      <c r="B8" s="40">
        <v>100035</v>
      </c>
      <c r="C8" t="s">
        <v>115</v>
      </c>
      <c r="D8">
        <v>25</v>
      </c>
      <c r="E8">
        <v>30</v>
      </c>
      <c r="F8">
        <v>3</v>
      </c>
      <c r="I8">
        <v>4423</v>
      </c>
      <c r="J8" t="s">
        <v>111</v>
      </c>
    </row>
    <row r="9" spans="1:10">
      <c r="A9">
        <v>4425</v>
      </c>
      <c r="B9" s="40">
        <v>99515</v>
      </c>
      <c r="C9" t="s">
        <v>116</v>
      </c>
      <c r="D9">
        <v>24</v>
      </c>
      <c r="E9">
        <v>30</v>
      </c>
      <c r="F9">
        <v>4</v>
      </c>
      <c r="I9">
        <v>4424</v>
      </c>
      <c r="J9" t="s">
        <v>1165</v>
      </c>
    </row>
    <row r="10" spans="1:10">
      <c r="A10">
        <v>4426</v>
      </c>
      <c r="B10" s="40">
        <v>861</v>
      </c>
      <c r="C10" t="s">
        <v>117</v>
      </c>
      <c r="D10">
        <v>13</v>
      </c>
      <c r="E10">
        <v>13</v>
      </c>
      <c r="F10">
        <v>125</v>
      </c>
      <c r="I10">
        <v>4425</v>
      </c>
      <c r="J10" t="s">
        <v>1166</v>
      </c>
    </row>
    <row r="11" spans="1:10">
      <c r="A11">
        <v>4427</v>
      </c>
      <c r="B11" s="40">
        <v>860</v>
      </c>
      <c r="C11" t="s">
        <v>118</v>
      </c>
      <c r="D11">
        <v>13</v>
      </c>
      <c r="E11">
        <v>13</v>
      </c>
      <c r="F11">
        <v>232</v>
      </c>
      <c r="I11">
        <v>4426</v>
      </c>
      <c r="J11" t="s">
        <v>1167</v>
      </c>
    </row>
    <row r="12" spans="1:10">
      <c r="A12">
        <v>4428</v>
      </c>
      <c r="B12" s="40">
        <v>243</v>
      </c>
      <c r="C12" t="s">
        <v>119</v>
      </c>
      <c r="D12">
        <v>24</v>
      </c>
      <c r="E12">
        <v>30</v>
      </c>
      <c r="F12">
        <v>5</v>
      </c>
      <c r="I12">
        <v>4427</v>
      </c>
      <c r="J12" t="s">
        <v>1168</v>
      </c>
    </row>
    <row r="13" spans="1:10">
      <c r="A13">
        <v>4429</v>
      </c>
      <c r="B13" s="40">
        <v>2</v>
      </c>
      <c r="C13" t="s">
        <v>120</v>
      </c>
      <c r="D13">
        <v>20</v>
      </c>
      <c r="E13">
        <v>30</v>
      </c>
      <c r="F13">
        <v>6</v>
      </c>
      <c r="I13">
        <v>4428</v>
      </c>
      <c r="J13" t="s">
        <v>1169</v>
      </c>
    </row>
    <row r="14" spans="1:10">
      <c r="A14">
        <v>4430</v>
      </c>
      <c r="B14" s="40">
        <v>3</v>
      </c>
      <c r="C14" t="s">
        <v>121</v>
      </c>
      <c r="D14">
        <v>17</v>
      </c>
      <c r="E14">
        <v>30</v>
      </c>
      <c r="F14">
        <v>7</v>
      </c>
      <c r="I14">
        <v>4429</v>
      </c>
      <c r="J14" t="s">
        <v>114</v>
      </c>
    </row>
    <row r="15" spans="1:10">
      <c r="A15">
        <v>4431</v>
      </c>
      <c r="B15" s="40">
        <v>4</v>
      </c>
      <c r="D15">
        <v>24</v>
      </c>
      <c r="E15">
        <v>30</v>
      </c>
      <c r="I15">
        <v>4430</v>
      </c>
      <c r="J15" t="s">
        <v>115</v>
      </c>
    </row>
    <row r="16" spans="1:10">
      <c r="A16">
        <v>4432</v>
      </c>
      <c r="B16" s="40">
        <v>125</v>
      </c>
      <c r="C16" t="s">
        <v>122</v>
      </c>
      <c r="D16">
        <v>13</v>
      </c>
      <c r="E16">
        <v>13</v>
      </c>
      <c r="F16">
        <v>126</v>
      </c>
      <c r="I16">
        <v>4431</v>
      </c>
      <c r="J16" t="s">
        <v>116</v>
      </c>
    </row>
    <row r="17" spans="1:10">
      <c r="A17">
        <v>4433</v>
      </c>
      <c r="B17" s="40">
        <v>232</v>
      </c>
      <c r="C17" t="s">
        <v>123</v>
      </c>
      <c r="D17">
        <v>24</v>
      </c>
      <c r="E17">
        <v>30</v>
      </c>
      <c r="F17">
        <v>8</v>
      </c>
      <c r="I17">
        <v>4432</v>
      </c>
      <c r="J17" t="s">
        <v>1170</v>
      </c>
    </row>
    <row r="18" spans="1:10">
      <c r="A18">
        <v>4434</v>
      </c>
      <c r="B18" s="40">
        <v>5</v>
      </c>
      <c r="C18" t="s">
        <v>124</v>
      </c>
      <c r="D18">
        <v>3</v>
      </c>
      <c r="E18">
        <v>3</v>
      </c>
      <c r="F18">
        <v>127</v>
      </c>
      <c r="I18">
        <v>4433</v>
      </c>
      <c r="J18" t="s">
        <v>118</v>
      </c>
    </row>
    <row r="19" spans="1:10">
      <c r="A19">
        <v>4435</v>
      </c>
      <c r="B19" s="40">
        <v>302</v>
      </c>
      <c r="C19" t="s">
        <v>125</v>
      </c>
      <c r="D19">
        <v>13</v>
      </c>
      <c r="E19">
        <v>13</v>
      </c>
      <c r="F19">
        <v>263</v>
      </c>
      <c r="I19">
        <v>4434</v>
      </c>
      <c r="J19" t="s">
        <v>119</v>
      </c>
    </row>
    <row r="20" spans="1:10">
      <c r="A20">
        <v>4436</v>
      </c>
      <c r="B20" s="40">
        <v>6</v>
      </c>
      <c r="C20" t="s">
        <v>126</v>
      </c>
      <c r="D20">
        <v>13</v>
      </c>
      <c r="E20">
        <v>13</v>
      </c>
      <c r="F20">
        <v>219</v>
      </c>
      <c r="I20">
        <v>4435</v>
      </c>
      <c r="J20" t="s">
        <v>1171</v>
      </c>
    </row>
    <row r="21" spans="1:10">
      <c r="A21">
        <v>4437</v>
      </c>
      <c r="B21" s="40">
        <v>7</v>
      </c>
      <c r="C21" t="s">
        <v>127</v>
      </c>
      <c r="D21">
        <v>22</v>
      </c>
      <c r="E21">
        <v>30</v>
      </c>
      <c r="F21">
        <v>9</v>
      </c>
      <c r="I21">
        <v>4436</v>
      </c>
      <c r="J21" t="s">
        <v>120</v>
      </c>
    </row>
    <row r="22" spans="1:10">
      <c r="A22">
        <v>4438</v>
      </c>
      <c r="B22" s="40">
        <v>862</v>
      </c>
      <c r="D22">
        <v>13</v>
      </c>
      <c r="E22">
        <v>13</v>
      </c>
      <c r="I22">
        <v>4437</v>
      </c>
      <c r="J22" t="s">
        <v>121</v>
      </c>
    </row>
    <row r="23" spans="1:10">
      <c r="A23">
        <v>4439</v>
      </c>
      <c r="B23" s="40">
        <v>126</v>
      </c>
      <c r="C23" t="s">
        <v>128</v>
      </c>
      <c r="D23">
        <v>24</v>
      </c>
      <c r="E23">
        <v>30</v>
      </c>
      <c r="F23">
        <v>10</v>
      </c>
      <c r="I23">
        <v>4438</v>
      </c>
      <c r="J23" t="s">
        <v>1172</v>
      </c>
    </row>
    <row r="24" spans="1:10">
      <c r="A24">
        <v>4409</v>
      </c>
      <c r="B24" s="40">
        <v>100098</v>
      </c>
      <c r="C24" t="s">
        <v>129</v>
      </c>
      <c r="D24">
        <v>3</v>
      </c>
      <c r="E24">
        <v>30</v>
      </c>
      <c r="F24">
        <v>11</v>
      </c>
      <c r="I24">
        <v>4439</v>
      </c>
      <c r="J24" t="s">
        <v>122</v>
      </c>
    </row>
    <row r="25" spans="1:10">
      <c r="A25">
        <v>4440</v>
      </c>
      <c r="B25" s="40">
        <v>8</v>
      </c>
      <c r="C25" t="s">
        <v>130</v>
      </c>
      <c r="D25">
        <v>27</v>
      </c>
      <c r="E25">
        <v>30</v>
      </c>
      <c r="F25">
        <v>12</v>
      </c>
      <c r="I25">
        <v>4409</v>
      </c>
      <c r="J25" t="s">
        <v>1173</v>
      </c>
    </row>
    <row r="26" spans="1:10">
      <c r="A26">
        <v>4186</v>
      </c>
      <c r="B26" s="40">
        <v>100099</v>
      </c>
      <c r="C26" t="s">
        <v>131</v>
      </c>
      <c r="D26">
        <v>13</v>
      </c>
      <c r="E26">
        <v>13</v>
      </c>
      <c r="F26">
        <v>15</v>
      </c>
      <c r="I26">
        <v>4440</v>
      </c>
      <c r="J26" t="s">
        <v>123</v>
      </c>
    </row>
    <row r="27" spans="1:10">
      <c r="A27">
        <v>4410</v>
      </c>
      <c r="B27" s="40">
        <v>100100</v>
      </c>
      <c r="C27" t="s">
        <v>132</v>
      </c>
      <c r="D27">
        <v>13</v>
      </c>
      <c r="E27">
        <v>13</v>
      </c>
      <c r="F27">
        <v>262</v>
      </c>
      <c r="I27">
        <v>4186</v>
      </c>
      <c r="J27" t="s">
        <v>1174</v>
      </c>
    </row>
    <row r="28" spans="1:10">
      <c r="A28">
        <v>4411</v>
      </c>
      <c r="B28" s="40">
        <v>100101</v>
      </c>
      <c r="C28" t="s">
        <v>133</v>
      </c>
      <c r="D28">
        <v>3</v>
      </c>
      <c r="E28">
        <v>30</v>
      </c>
      <c r="F28">
        <v>13</v>
      </c>
      <c r="I28">
        <v>4410</v>
      </c>
      <c r="J28" t="s">
        <v>1175</v>
      </c>
    </row>
    <row r="29" spans="1:10">
      <c r="A29">
        <v>4412</v>
      </c>
      <c r="B29" s="40">
        <v>100102</v>
      </c>
      <c r="C29" t="s">
        <v>134</v>
      </c>
      <c r="D29">
        <v>27</v>
      </c>
      <c r="E29">
        <v>30</v>
      </c>
      <c r="F29">
        <v>14</v>
      </c>
      <c r="I29">
        <v>4411</v>
      </c>
      <c r="J29" t="s">
        <v>1176</v>
      </c>
    </row>
    <row r="30" spans="1:10">
      <c r="A30">
        <v>4413</v>
      </c>
      <c r="B30" s="40">
        <v>100103</v>
      </c>
      <c r="C30" t="s">
        <v>135</v>
      </c>
      <c r="D30">
        <v>27</v>
      </c>
      <c r="E30">
        <v>30</v>
      </c>
      <c r="F30">
        <v>179</v>
      </c>
      <c r="I30">
        <v>4412</v>
      </c>
      <c r="J30" t="s">
        <v>1177</v>
      </c>
    </row>
    <row r="31" spans="1:10">
      <c r="A31">
        <v>4414</v>
      </c>
      <c r="B31" s="40">
        <v>100104</v>
      </c>
      <c r="D31">
        <v>27</v>
      </c>
      <c r="E31">
        <v>30</v>
      </c>
      <c r="I31">
        <v>4413</v>
      </c>
      <c r="J31" t="s">
        <v>1178</v>
      </c>
    </row>
    <row r="32" spans="1:10">
      <c r="A32">
        <v>4415</v>
      </c>
      <c r="B32" s="40">
        <v>100105</v>
      </c>
      <c r="C32" t="s">
        <v>136</v>
      </c>
      <c r="D32">
        <v>27</v>
      </c>
      <c r="E32">
        <v>30</v>
      </c>
      <c r="F32">
        <v>197</v>
      </c>
      <c r="I32">
        <v>4414</v>
      </c>
      <c r="J32" t="s">
        <v>1179</v>
      </c>
    </row>
    <row r="33" spans="1:10">
      <c r="A33">
        <v>4441</v>
      </c>
      <c r="B33" s="40">
        <v>127</v>
      </c>
      <c r="D33">
        <v>13</v>
      </c>
      <c r="E33">
        <v>13</v>
      </c>
      <c r="I33">
        <v>4415</v>
      </c>
      <c r="J33" t="s">
        <v>1180</v>
      </c>
    </row>
    <row r="34" spans="1:10">
      <c r="A34">
        <v>4416</v>
      </c>
      <c r="B34" s="40">
        <v>100106</v>
      </c>
      <c r="C34" t="s">
        <v>137</v>
      </c>
      <c r="D34">
        <v>13</v>
      </c>
      <c r="E34">
        <v>13</v>
      </c>
      <c r="F34">
        <v>268</v>
      </c>
      <c r="I34">
        <v>4441</v>
      </c>
      <c r="J34" t="s">
        <v>124</v>
      </c>
    </row>
    <row r="35" spans="1:10">
      <c r="A35">
        <v>4417</v>
      </c>
      <c r="B35" s="40">
        <v>100107</v>
      </c>
      <c r="C35" t="s">
        <v>138</v>
      </c>
      <c r="D35">
        <v>13</v>
      </c>
      <c r="E35">
        <v>13</v>
      </c>
      <c r="F35">
        <v>250</v>
      </c>
      <c r="I35">
        <v>4416</v>
      </c>
      <c r="J35" t="s">
        <v>1181</v>
      </c>
    </row>
    <row r="36" spans="1:10">
      <c r="A36">
        <v>4442</v>
      </c>
      <c r="B36" s="40">
        <v>863</v>
      </c>
      <c r="C36" t="s">
        <v>139</v>
      </c>
      <c r="D36">
        <v>20</v>
      </c>
      <c r="E36">
        <v>30</v>
      </c>
      <c r="F36">
        <v>16</v>
      </c>
      <c r="I36">
        <v>4417</v>
      </c>
      <c r="J36" t="s">
        <v>1182</v>
      </c>
    </row>
    <row r="37" spans="1:10">
      <c r="A37">
        <v>4443</v>
      </c>
      <c r="B37" s="40">
        <v>263</v>
      </c>
      <c r="C37" t="s">
        <v>140</v>
      </c>
      <c r="D37">
        <v>13</v>
      </c>
      <c r="E37">
        <v>13</v>
      </c>
      <c r="F37">
        <v>216</v>
      </c>
      <c r="I37">
        <v>4442</v>
      </c>
      <c r="J37" t="s">
        <v>1183</v>
      </c>
    </row>
    <row r="38" spans="1:10">
      <c r="A38">
        <v>4444</v>
      </c>
      <c r="B38" s="40">
        <v>219</v>
      </c>
      <c r="C38" t="s">
        <v>141</v>
      </c>
      <c r="D38">
        <v>13</v>
      </c>
      <c r="E38">
        <v>13</v>
      </c>
      <c r="F38">
        <v>271</v>
      </c>
      <c r="I38">
        <v>4443</v>
      </c>
      <c r="J38" t="s">
        <v>1184</v>
      </c>
    </row>
    <row r="39" spans="1:10">
      <c r="A39">
        <v>4445</v>
      </c>
      <c r="B39" s="40">
        <v>9</v>
      </c>
      <c r="C39" t="s">
        <v>142</v>
      </c>
      <c r="D39">
        <v>20</v>
      </c>
      <c r="E39">
        <v>30</v>
      </c>
      <c r="F39">
        <v>17</v>
      </c>
      <c r="I39">
        <v>4444</v>
      </c>
      <c r="J39" t="s">
        <v>126</v>
      </c>
    </row>
    <row r="40" spans="1:10">
      <c r="A40">
        <v>4446</v>
      </c>
      <c r="B40" s="40">
        <v>864</v>
      </c>
      <c r="C40" t="s">
        <v>143</v>
      </c>
      <c r="D40">
        <v>13</v>
      </c>
      <c r="E40">
        <v>13</v>
      </c>
      <c r="F40">
        <v>257</v>
      </c>
      <c r="I40">
        <v>4445</v>
      </c>
      <c r="J40" t="s">
        <v>127</v>
      </c>
    </row>
    <row r="41" spans="1:10">
      <c r="A41">
        <v>4447</v>
      </c>
      <c r="B41" s="40">
        <v>10</v>
      </c>
      <c r="C41" t="s">
        <v>144</v>
      </c>
      <c r="D41">
        <v>24</v>
      </c>
      <c r="E41">
        <v>30</v>
      </c>
      <c r="F41">
        <v>128</v>
      </c>
      <c r="I41">
        <v>4446</v>
      </c>
      <c r="J41" t="s">
        <v>1185</v>
      </c>
    </row>
    <row r="42" spans="1:10">
      <c r="A42">
        <v>4448</v>
      </c>
      <c r="B42" s="40">
        <v>11</v>
      </c>
      <c r="C42" t="s">
        <v>145</v>
      </c>
      <c r="D42">
        <v>20</v>
      </c>
      <c r="E42">
        <v>30</v>
      </c>
      <c r="F42">
        <v>18</v>
      </c>
      <c r="I42">
        <v>4447</v>
      </c>
      <c r="J42" t="s">
        <v>128</v>
      </c>
    </row>
    <row r="43" spans="1:10">
      <c r="A43">
        <v>4449</v>
      </c>
      <c r="B43" s="40">
        <v>467</v>
      </c>
      <c r="C43" t="s">
        <v>146</v>
      </c>
      <c r="D43">
        <v>13</v>
      </c>
      <c r="E43">
        <v>13</v>
      </c>
      <c r="F43">
        <v>264</v>
      </c>
      <c r="I43">
        <v>4448</v>
      </c>
      <c r="J43" t="s">
        <v>1186</v>
      </c>
    </row>
    <row r="44" spans="1:10">
      <c r="A44">
        <v>4450</v>
      </c>
      <c r="B44" s="40">
        <v>15</v>
      </c>
      <c r="D44">
        <v>13</v>
      </c>
      <c r="E44">
        <v>13</v>
      </c>
      <c r="I44">
        <v>4449</v>
      </c>
      <c r="J44" t="s">
        <v>1187</v>
      </c>
    </row>
    <row r="45" spans="1:10">
      <c r="A45">
        <v>4966</v>
      </c>
      <c r="B45" s="40">
        <v>1000153</v>
      </c>
      <c r="C45" t="s">
        <v>147</v>
      </c>
      <c r="D45">
        <v>13</v>
      </c>
      <c r="E45">
        <v>13</v>
      </c>
      <c r="F45">
        <v>19</v>
      </c>
      <c r="I45">
        <v>4450</v>
      </c>
      <c r="J45" t="s">
        <v>131</v>
      </c>
    </row>
    <row r="46" spans="1:10">
      <c r="A46">
        <v>4451</v>
      </c>
      <c r="B46" s="40">
        <v>262</v>
      </c>
      <c r="C46" t="s">
        <v>148</v>
      </c>
      <c r="D46">
        <v>13</v>
      </c>
      <c r="E46">
        <v>13</v>
      </c>
      <c r="F46">
        <v>174</v>
      </c>
      <c r="I46">
        <v>4966</v>
      </c>
      <c r="J46" t="s">
        <v>1188</v>
      </c>
    </row>
    <row r="47" spans="1:10">
      <c r="A47">
        <v>4452</v>
      </c>
      <c r="B47" s="40">
        <v>469</v>
      </c>
      <c r="C47" t="s">
        <v>149</v>
      </c>
      <c r="D47">
        <v>18</v>
      </c>
      <c r="E47">
        <v>30</v>
      </c>
      <c r="F47">
        <v>20</v>
      </c>
      <c r="I47">
        <v>4451</v>
      </c>
      <c r="J47" t="s">
        <v>1189</v>
      </c>
    </row>
    <row r="48" spans="1:10">
      <c r="A48">
        <v>4453</v>
      </c>
      <c r="B48" s="40">
        <v>865</v>
      </c>
      <c r="C48" t="s">
        <v>150</v>
      </c>
      <c r="D48">
        <v>13</v>
      </c>
      <c r="E48">
        <v>13</v>
      </c>
      <c r="F48">
        <v>246</v>
      </c>
      <c r="I48">
        <v>4452</v>
      </c>
      <c r="J48" t="s">
        <v>1190</v>
      </c>
    </row>
    <row r="49" spans="1:10">
      <c r="A49">
        <v>4454</v>
      </c>
      <c r="B49" s="40">
        <v>985</v>
      </c>
      <c r="C49" t="s">
        <v>151</v>
      </c>
      <c r="D49">
        <v>13</v>
      </c>
      <c r="E49">
        <v>13</v>
      </c>
      <c r="F49">
        <v>249</v>
      </c>
      <c r="I49">
        <v>4453</v>
      </c>
      <c r="J49" t="s">
        <v>1191</v>
      </c>
    </row>
    <row r="50" spans="1:10">
      <c r="A50">
        <v>4455</v>
      </c>
      <c r="B50" s="40">
        <v>13</v>
      </c>
      <c r="C50" t="s">
        <v>152</v>
      </c>
      <c r="D50">
        <v>13</v>
      </c>
      <c r="E50">
        <v>13</v>
      </c>
      <c r="F50">
        <v>180</v>
      </c>
      <c r="I50">
        <v>4454</v>
      </c>
      <c r="J50" t="s">
        <v>1192</v>
      </c>
    </row>
    <row r="51" spans="1:10">
      <c r="A51">
        <v>4456</v>
      </c>
      <c r="B51" s="40">
        <v>14</v>
      </c>
      <c r="C51" t="s">
        <v>153</v>
      </c>
      <c r="D51">
        <v>20</v>
      </c>
      <c r="E51">
        <v>30</v>
      </c>
      <c r="F51">
        <v>21</v>
      </c>
      <c r="I51">
        <v>4455</v>
      </c>
      <c r="J51" t="s">
        <v>133</v>
      </c>
    </row>
    <row r="52" spans="1:10">
      <c r="A52">
        <v>4457</v>
      </c>
      <c r="B52" s="40">
        <v>179</v>
      </c>
      <c r="C52" t="s">
        <v>154</v>
      </c>
      <c r="D52">
        <v>24</v>
      </c>
      <c r="E52">
        <v>30</v>
      </c>
      <c r="F52">
        <v>22</v>
      </c>
      <c r="I52">
        <v>4456</v>
      </c>
      <c r="J52" t="s">
        <v>134</v>
      </c>
    </row>
    <row r="53" spans="1:10">
      <c r="A53">
        <v>4458</v>
      </c>
      <c r="B53" s="40">
        <v>334</v>
      </c>
      <c r="C53" t="s">
        <v>155</v>
      </c>
      <c r="D53">
        <v>3</v>
      </c>
      <c r="E53">
        <v>30</v>
      </c>
      <c r="F53">
        <v>23</v>
      </c>
      <c r="I53">
        <v>4457</v>
      </c>
      <c r="J53" t="s">
        <v>135</v>
      </c>
    </row>
    <row r="54" spans="1:10">
      <c r="A54">
        <v>4459</v>
      </c>
      <c r="B54" s="40">
        <v>197</v>
      </c>
      <c r="C54" t="s">
        <v>156</v>
      </c>
      <c r="D54">
        <v>20</v>
      </c>
      <c r="E54">
        <v>30</v>
      </c>
      <c r="F54">
        <v>24</v>
      </c>
      <c r="I54">
        <v>4458</v>
      </c>
      <c r="J54" t="s">
        <v>1193</v>
      </c>
    </row>
    <row r="55" spans="1:10">
      <c r="A55">
        <v>4460</v>
      </c>
      <c r="B55" s="40">
        <v>866</v>
      </c>
      <c r="C55" t="s">
        <v>157</v>
      </c>
      <c r="D55">
        <v>13</v>
      </c>
      <c r="E55">
        <v>13</v>
      </c>
      <c r="F55">
        <v>129</v>
      </c>
      <c r="I55">
        <v>4459</v>
      </c>
      <c r="J55" t="s">
        <v>136</v>
      </c>
    </row>
    <row r="56" spans="1:10">
      <c r="A56">
        <v>4461</v>
      </c>
      <c r="B56" s="40">
        <v>311</v>
      </c>
      <c r="C56" t="s">
        <v>158</v>
      </c>
      <c r="D56">
        <v>25</v>
      </c>
      <c r="E56">
        <v>30</v>
      </c>
      <c r="F56">
        <v>25</v>
      </c>
      <c r="I56">
        <v>4460</v>
      </c>
      <c r="J56" t="s">
        <v>1194</v>
      </c>
    </row>
    <row r="57" spans="1:10">
      <c r="A57">
        <v>4462</v>
      </c>
      <c r="B57" s="40">
        <v>268</v>
      </c>
      <c r="C57" t="s">
        <v>159</v>
      </c>
      <c r="D57">
        <v>15</v>
      </c>
      <c r="E57">
        <v>30</v>
      </c>
      <c r="F57">
        <v>26</v>
      </c>
      <c r="I57">
        <v>4461</v>
      </c>
      <c r="J57" t="s">
        <v>1195</v>
      </c>
    </row>
    <row r="58" spans="1:10">
      <c r="A58">
        <v>4463</v>
      </c>
      <c r="B58" s="40">
        <v>250</v>
      </c>
      <c r="C58" t="s">
        <v>160</v>
      </c>
      <c r="D58">
        <v>13</v>
      </c>
      <c r="E58">
        <v>13</v>
      </c>
      <c r="F58">
        <v>199</v>
      </c>
      <c r="I58">
        <v>4462</v>
      </c>
      <c r="J58" t="s">
        <v>137</v>
      </c>
    </row>
    <row r="59" spans="1:10">
      <c r="A59">
        <v>4464</v>
      </c>
      <c r="B59" s="40">
        <v>845</v>
      </c>
      <c r="C59" t="s">
        <v>161</v>
      </c>
      <c r="D59">
        <v>24</v>
      </c>
      <c r="E59">
        <v>30</v>
      </c>
      <c r="F59">
        <v>27</v>
      </c>
      <c r="I59">
        <v>4463</v>
      </c>
      <c r="J59" t="s">
        <v>138</v>
      </c>
    </row>
    <row r="60" spans="1:10">
      <c r="A60">
        <v>4465</v>
      </c>
      <c r="B60" s="40">
        <v>399</v>
      </c>
      <c r="D60">
        <v>28</v>
      </c>
      <c r="E60">
        <v>30</v>
      </c>
      <c r="I60">
        <v>4464</v>
      </c>
      <c r="J60" t="s">
        <v>1196</v>
      </c>
    </row>
    <row r="61" spans="1:10">
      <c r="A61">
        <v>4466</v>
      </c>
      <c r="B61" s="40">
        <v>16</v>
      </c>
      <c r="C61" t="s">
        <v>162</v>
      </c>
      <c r="D61">
        <v>24</v>
      </c>
      <c r="E61">
        <v>30</v>
      </c>
      <c r="F61">
        <v>28</v>
      </c>
      <c r="I61">
        <v>4465</v>
      </c>
      <c r="J61" t="s">
        <v>1197</v>
      </c>
    </row>
    <row r="62" spans="1:10">
      <c r="A62">
        <v>4467</v>
      </c>
      <c r="B62" s="40">
        <v>216</v>
      </c>
      <c r="C62" t="s">
        <v>163</v>
      </c>
      <c r="D62">
        <v>3</v>
      </c>
      <c r="E62">
        <v>30</v>
      </c>
      <c r="F62">
        <v>130</v>
      </c>
      <c r="I62">
        <v>4466</v>
      </c>
      <c r="J62" t="s">
        <v>139</v>
      </c>
    </row>
    <row r="63" spans="1:10">
      <c r="A63">
        <v>4468</v>
      </c>
      <c r="B63" s="40">
        <v>271</v>
      </c>
      <c r="C63" t="s">
        <v>164</v>
      </c>
      <c r="D63">
        <v>13</v>
      </c>
      <c r="E63">
        <v>13</v>
      </c>
      <c r="F63">
        <v>181</v>
      </c>
      <c r="I63">
        <v>4467</v>
      </c>
      <c r="J63" t="s">
        <v>140</v>
      </c>
    </row>
    <row r="64" spans="1:10">
      <c r="A64">
        <v>4469</v>
      </c>
      <c r="B64" s="40">
        <v>17</v>
      </c>
      <c r="C64" t="s">
        <v>165</v>
      </c>
      <c r="D64">
        <v>28</v>
      </c>
      <c r="E64">
        <v>30</v>
      </c>
      <c r="F64">
        <v>29</v>
      </c>
      <c r="I64">
        <v>4468</v>
      </c>
      <c r="J64" t="s">
        <v>1198</v>
      </c>
    </row>
    <row r="65" spans="1:10">
      <c r="A65">
        <v>4470</v>
      </c>
      <c r="B65" s="40">
        <v>128</v>
      </c>
      <c r="C65" t="s">
        <v>166</v>
      </c>
      <c r="D65">
        <v>3</v>
      </c>
      <c r="E65">
        <v>30</v>
      </c>
      <c r="F65">
        <v>30</v>
      </c>
      <c r="I65">
        <v>4469</v>
      </c>
      <c r="J65" t="s">
        <v>142</v>
      </c>
    </row>
    <row r="66" spans="1:10">
      <c r="A66">
        <v>4471</v>
      </c>
      <c r="B66" s="40">
        <v>436</v>
      </c>
      <c r="D66">
        <v>24</v>
      </c>
      <c r="E66">
        <v>30</v>
      </c>
      <c r="I66">
        <v>4470</v>
      </c>
      <c r="J66" t="s">
        <v>144</v>
      </c>
    </row>
    <row r="67" spans="1:10">
      <c r="A67">
        <v>4472</v>
      </c>
      <c r="B67" s="40">
        <v>18</v>
      </c>
      <c r="D67">
        <v>23</v>
      </c>
      <c r="E67">
        <v>30</v>
      </c>
      <c r="I67">
        <v>4471</v>
      </c>
      <c r="J67" t="s">
        <v>1199</v>
      </c>
    </row>
    <row r="68" spans="1:10">
      <c r="A68">
        <v>4473</v>
      </c>
      <c r="B68" s="40">
        <v>416</v>
      </c>
      <c r="C68" t="s">
        <v>167</v>
      </c>
      <c r="D68">
        <v>23</v>
      </c>
      <c r="E68">
        <v>30</v>
      </c>
      <c r="F68">
        <v>31</v>
      </c>
      <c r="I68">
        <v>4472</v>
      </c>
      <c r="J68" t="s">
        <v>145</v>
      </c>
    </row>
    <row r="69" spans="1:10">
      <c r="A69">
        <v>4474</v>
      </c>
      <c r="B69" s="40">
        <v>264</v>
      </c>
      <c r="C69" t="s">
        <v>168</v>
      </c>
      <c r="D69">
        <v>28</v>
      </c>
      <c r="E69">
        <v>30</v>
      </c>
      <c r="F69">
        <v>32</v>
      </c>
      <c r="I69">
        <v>4473</v>
      </c>
      <c r="J69" t="s">
        <v>1200</v>
      </c>
    </row>
    <row r="70" spans="1:10">
      <c r="A70">
        <v>4399</v>
      </c>
      <c r="B70" s="40">
        <v>100086</v>
      </c>
      <c r="D70">
        <v>13</v>
      </c>
      <c r="E70">
        <v>13</v>
      </c>
      <c r="I70">
        <v>4474</v>
      </c>
      <c r="J70" t="s">
        <v>146</v>
      </c>
    </row>
    <row r="71" spans="1:10">
      <c r="A71">
        <v>4475</v>
      </c>
      <c r="B71" s="40">
        <v>849</v>
      </c>
      <c r="C71" t="s">
        <v>169</v>
      </c>
      <c r="D71">
        <v>24</v>
      </c>
      <c r="E71">
        <v>30</v>
      </c>
      <c r="F71">
        <v>33</v>
      </c>
      <c r="I71">
        <v>4399</v>
      </c>
      <c r="J71" t="s">
        <v>1201</v>
      </c>
    </row>
    <row r="72" spans="1:10">
      <c r="A72">
        <v>4476</v>
      </c>
      <c r="B72" s="40">
        <v>318</v>
      </c>
      <c r="C72" t="s">
        <v>170</v>
      </c>
      <c r="D72">
        <v>3</v>
      </c>
      <c r="E72">
        <v>30</v>
      </c>
      <c r="F72">
        <v>244</v>
      </c>
      <c r="I72">
        <v>4475</v>
      </c>
      <c r="J72" t="s">
        <v>1202</v>
      </c>
    </row>
    <row r="73" spans="1:10">
      <c r="A73">
        <v>4477</v>
      </c>
      <c r="B73" s="40">
        <v>400</v>
      </c>
      <c r="C73" t="s">
        <v>171</v>
      </c>
      <c r="D73">
        <v>20</v>
      </c>
      <c r="E73">
        <v>30</v>
      </c>
      <c r="F73">
        <v>34</v>
      </c>
      <c r="I73">
        <v>4476</v>
      </c>
      <c r="J73" t="s">
        <v>1203</v>
      </c>
    </row>
    <row r="74" spans="1:10">
      <c r="A74">
        <v>4478</v>
      </c>
      <c r="B74" s="40">
        <v>287</v>
      </c>
      <c r="C74" t="s">
        <v>172</v>
      </c>
      <c r="D74">
        <v>27</v>
      </c>
      <c r="E74">
        <v>30</v>
      </c>
      <c r="F74">
        <v>35</v>
      </c>
      <c r="I74">
        <v>4477</v>
      </c>
      <c r="J74" t="s">
        <v>1204</v>
      </c>
    </row>
    <row r="75" spans="1:10">
      <c r="A75">
        <v>4479</v>
      </c>
      <c r="B75" s="40">
        <v>867</v>
      </c>
      <c r="C75" t="s">
        <v>173</v>
      </c>
      <c r="D75">
        <v>3</v>
      </c>
      <c r="E75">
        <v>30</v>
      </c>
      <c r="F75">
        <v>36</v>
      </c>
      <c r="I75">
        <v>4478</v>
      </c>
      <c r="J75" t="s">
        <v>1205</v>
      </c>
    </row>
    <row r="76" spans="1:10">
      <c r="A76">
        <v>4480</v>
      </c>
      <c r="B76" s="40">
        <v>174</v>
      </c>
      <c r="C76" t="s">
        <v>174</v>
      </c>
      <c r="D76">
        <v>17</v>
      </c>
      <c r="E76">
        <v>30</v>
      </c>
      <c r="F76">
        <v>37</v>
      </c>
      <c r="I76">
        <v>4479</v>
      </c>
      <c r="J76" t="s">
        <v>1206</v>
      </c>
    </row>
    <row r="77" spans="1:10">
      <c r="A77">
        <v>4481</v>
      </c>
      <c r="B77" s="40">
        <v>20</v>
      </c>
      <c r="C77" t="s">
        <v>175</v>
      </c>
      <c r="D77">
        <v>13</v>
      </c>
      <c r="E77">
        <v>13</v>
      </c>
      <c r="F77">
        <v>275</v>
      </c>
      <c r="I77">
        <v>4480</v>
      </c>
      <c r="J77" t="s">
        <v>1207</v>
      </c>
    </row>
    <row r="78" spans="1:10">
      <c r="A78">
        <v>4482</v>
      </c>
      <c r="B78" s="40">
        <v>246</v>
      </c>
      <c r="C78" t="s">
        <v>176</v>
      </c>
      <c r="D78">
        <v>27</v>
      </c>
      <c r="E78">
        <v>30</v>
      </c>
      <c r="F78">
        <v>38</v>
      </c>
      <c r="I78">
        <v>4481</v>
      </c>
      <c r="J78" t="s">
        <v>149</v>
      </c>
    </row>
    <row r="79" spans="1:10">
      <c r="A79">
        <v>4483</v>
      </c>
      <c r="B79" s="40">
        <v>180</v>
      </c>
      <c r="C79" t="s">
        <v>177</v>
      </c>
      <c r="D79">
        <v>13</v>
      </c>
      <c r="E79">
        <v>13</v>
      </c>
      <c r="F79">
        <v>131</v>
      </c>
      <c r="I79">
        <v>4482</v>
      </c>
      <c r="J79" t="s">
        <v>1208</v>
      </c>
    </row>
    <row r="80" spans="1:10">
      <c r="A80">
        <v>4484</v>
      </c>
      <c r="B80" s="40">
        <v>868</v>
      </c>
      <c r="C80" t="s">
        <v>178</v>
      </c>
      <c r="D80">
        <v>28</v>
      </c>
      <c r="E80">
        <v>30</v>
      </c>
      <c r="F80">
        <v>39</v>
      </c>
      <c r="I80">
        <v>4483</v>
      </c>
      <c r="J80" t="s">
        <v>1209</v>
      </c>
    </row>
    <row r="81" spans="1:10">
      <c r="A81">
        <v>4485</v>
      </c>
      <c r="B81" s="40">
        <v>21</v>
      </c>
      <c r="C81" t="s">
        <v>179</v>
      </c>
      <c r="D81">
        <v>15</v>
      </c>
      <c r="E81">
        <v>30</v>
      </c>
      <c r="F81">
        <v>40</v>
      </c>
      <c r="I81">
        <v>4484</v>
      </c>
      <c r="J81" t="s">
        <v>1210</v>
      </c>
    </row>
    <row r="82" spans="1:10">
      <c r="A82">
        <v>4486</v>
      </c>
      <c r="B82" s="40">
        <v>22</v>
      </c>
      <c r="D82">
        <v>3</v>
      </c>
      <c r="E82">
        <v>30</v>
      </c>
      <c r="I82">
        <v>4485</v>
      </c>
      <c r="J82" t="s">
        <v>153</v>
      </c>
    </row>
    <row r="83" spans="1:10">
      <c r="A83">
        <v>4487</v>
      </c>
      <c r="B83" s="40">
        <v>23</v>
      </c>
      <c r="C83" t="s">
        <v>180</v>
      </c>
      <c r="D83">
        <v>13</v>
      </c>
      <c r="E83">
        <v>13</v>
      </c>
      <c r="F83">
        <v>182</v>
      </c>
      <c r="I83">
        <v>4486</v>
      </c>
      <c r="J83" t="s">
        <v>154</v>
      </c>
    </row>
    <row r="84" spans="1:10">
      <c r="A84">
        <v>4395</v>
      </c>
      <c r="B84" s="40">
        <v>100045</v>
      </c>
      <c r="C84" t="s">
        <v>181</v>
      </c>
      <c r="D84">
        <v>28</v>
      </c>
      <c r="E84">
        <v>30</v>
      </c>
      <c r="F84">
        <v>175</v>
      </c>
      <c r="I84">
        <v>4487</v>
      </c>
      <c r="J84" t="s">
        <v>155</v>
      </c>
    </row>
    <row r="85" spans="1:10">
      <c r="A85">
        <v>4488</v>
      </c>
      <c r="B85" s="40">
        <v>869</v>
      </c>
      <c r="C85" t="s">
        <v>182</v>
      </c>
      <c r="D85">
        <v>24</v>
      </c>
      <c r="E85">
        <v>30</v>
      </c>
      <c r="F85">
        <v>183</v>
      </c>
      <c r="I85">
        <v>4395</v>
      </c>
      <c r="J85" t="s">
        <v>1211</v>
      </c>
    </row>
    <row r="86" spans="1:10">
      <c r="A86">
        <v>4489</v>
      </c>
      <c r="B86" s="40">
        <v>870</v>
      </c>
      <c r="D86">
        <v>24</v>
      </c>
      <c r="E86">
        <v>30</v>
      </c>
      <c r="I86">
        <v>4488</v>
      </c>
      <c r="J86" t="s">
        <v>1212</v>
      </c>
    </row>
    <row r="87" spans="1:10">
      <c r="A87">
        <v>4097</v>
      </c>
      <c r="B87" s="40">
        <v>24</v>
      </c>
      <c r="C87" t="s">
        <v>183</v>
      </c>
      <c r="D87">
        <v>13</v>
      </c>
      <c r="E87">
        <v>13</v>
      </c>
      <c r="F87">
        <v>239</v>
      </c>
      <c r="I87">
        <v>4489</v>
      </c>
      <c r="J87" t="s">
        <v>1213</v>
      </c>
    </row>
    <row r="88" spans="1:10">
      <c r="A88">
        <v>4098</v>
      </c>
      <c r="B88" s="40">
        <v>129</v>
      </c>
      <c r="D88">
        <v>24</v>
      </c>
      <c r="E88">
        <v>30</v>
      </c>
      <c r="I88">
        <v>4097</v>
      </c>
      <c r="J88" t="s">
        <v>156</v>
      </c>
    </row>
    <row r="89" spans="1:10">
      <c r="A89">
        <v>4099</v>
      </c>
      <c r="B89" s="40">
        <v>25</v>
      </c>
      <c r="C89" t="s">
        <v>184</v>
      </c>
      <c r="D89">
        <v>13</v>
      </c>
      <c r="E89">
        <v>13</v>
      </c>
      <c r="F89">
        <v>200</v>
      </c>
      <c r="I89">
        <v>4098</v>
      </c>
      <c r="J89" t="s">
        <v>157</v>
      </c>
    </row>
    <row r="90" spans="1:10">
      <c r="A90">
        <v>4100</v>
      </c>
      <c r="B90" s="40">
        <v>871</v>
      </c>
      <c r="D90">
        <v>13</v>
      </c>
      <c r="E90">
        <v>13</v>
      </c>
      <c r="I90">
        <v>4099</v>
      </c>
      <c r="J90" t="s">
        <v>158</v>
      </c>
    </row>
    <row r="91" spans="1:10">
      <c r="A91">
        <v>4101</v>
      </c>
      <c r="B91" s="40">
        <v>26</v>
      </c>
      <c r="C91" t="s">
        <v>185</v>
      </c>
      <c r="D91">
        <v>13</v>
      </c>
      <c r="E91">
        <v>13</v>
      </c>
      <c r="F91">
        <v>245</v>
      </c>
      <c r="I91">
        <v>4100</v>
      </c>
      <c r="J91" t="s">
        <v>1214</v>
      </c>
    </row>
    <row r="92" spans="1:10">
      <c r="A92">
        <v>4102</v>
      </c>
      <c r="B92" s="40">
        <v>872</v>
      </c>
      <c r="C92" t="s">
        <v>186</v>
      </c>
      <c r="D92">
        <v>24</v>
      </c>
      <c r="E92">
        <v>30</v>
      </c>
      <c r="F92">
        <v>41</v>
      </c>
      <c r="I92">
        <v>4101</v>
      </c>
      <c r="J92" t="s">
        <v>159</v>
      </c>
    </row>
    <row r="93" spans="1:10">
      <c r="A93">
        <v>4103</v>
      </c>
      <c r="B93" s="40">
        <v>27</v>
      </c>
      <c r="C93" t="s">
        <v>187</v>
      </c>
      <c r="D93">
        <v>13</v>
      </c>
      <c r="E93">
        <v>13</v>
      </c>
      <c r="F93">
        <v>152</v>
      </c>
      <c r="I93">
        <v>4102</v>
      </c>
      <c r="J93" t="s">
        <v>1215</v>
      </c>
    </row>
    <row r="94" spans="1:10">
      <c r="A94">
        <v>4901</v>
      </c>
      <c r="B94" s="40">
        <v>100130</v>
      </c>
      <c r="C94" t="s">
        <v>188</v>
      </c>
      <c r="D94">
        <v>24</v>
      </c>
      <c r="E94">
        <v>30</v>
      </c>
      <c r="F94">
        <v>42</v>
      </c>
      <c r="I94">
        <v>4103</v>
      </c>
      <c r="J94" t="s">
        <v>161</v>
      </c>
    </row>
    <row r="95" spans="1:10">
      <c r="A95">
        <v>4104</v>
      </c>
      <c r="B95" s="40">
        <v>320</v>
      </c>
      <c r="C95" t="s">
        <v>189</v>
      </c>
      <c r="D95">
        <v>15</v>
      </c>
      <c r="E95">
        <v>30</v>
      </c>
      <c r="F95">
        <v>43</v>
      </c>
      <c r="I95">
        <v>4901</v>
      </c>
      <c r="J95" t="s">
        <v>1216</v>
      </c>
    </row>
    <row r="96" spans="1:10">
      <c r="A96">
        <v>4105</v>
      </c>
      <c r="B96" s="40">
        <v>326</v>
      </c>
      <c r="C96" t="s">
        <v>190</v>
      </c>
      <c r="D96">
        <v>13</v>
      </c>
      <c r="E96">
        <v>13</v>
      </c>
      <c r="F96">
        <v>266</v>
      </c>
      <c r="I96">
        <v>4104</v>
      </c>
      <c r="J96" t="s">
        <v>1217</v>
      </c>
    </row>
    <row r="97" spans="1:10">
      <c r="A97">
        <v>4106</v>
      </c>
      <c r="B97" s="40">
        <v>130</v>
      </c>
      <c r="C97" t="s">
        <v>191</v>
      </c>
      <c r="D97">
        <v>13</v>
      </c>
      <c r="E97">
        <v>13</v>
      </c>
      <c r="F97">
        <v>223</v>
      </c>
      <c r="I97">
        <v>4105</v>
      </c>
      <c r="J97" t="s">
        <v>1218</v>
      </c>
    </row>
    <row r="98" spans="1:10">
      <c r="A98">
        <v>4107</v>
      </c>
      <c r="B98" s="40">
        <v>442</v>
      </c>
      <c r="D98">
        <v>24</v>
      </c>
      <c r="E98">
        <v>30</v>
      </c>
      <c r="I98">
        <v>4106</v>
      </c>
      <c r="J98" t="s">
        <v>1219</v>
      </c>
    </row>
    <row r="99" spans="1:10">
      <c r="A99">
        <v>4108</v>
      </c>
      <c r="B99" s="40">
        <v>437</v>
      </c>
      <c r="C99" t="s">
        <v>192</v>
      </c>
      <c r="D99">
        <v>13</v>
      </c>
      <c r="E99">
        <v>13</v>
      </c>
      <c r="F99">
        <v>132</v>
      </c>
      <c r="I99">
        <v>4107</v>
      </c>
      <c r="J99" t="s">
        <v>1220</v>
      </c>
    </row>
    <row r="100" spans="1:10">
      <c r="A100">
        <v>4109</v>
      </c>
      <c r="B100" s="40">
        <v>471</v>
      </c>
      <c r="C100" t="s">
        <v>193</v>
      </c>
      <c r="D100">
        <v>24</v>
      </c>
      <c r="E100">
        <v>30</v>
      </c>
      <c r="F100">
        <v>44</v>
      </c>
      <c r="I100">
        <v>4108</v>
      </c>
      <c r="J100" t="s">
        <v>1221</v>
      </c>
    </row>
    <row r="101" spans="1:10">
      <c r="A101">
        <v>4110</v>
      </c>
      <c r="B101" s="40">
        <v>30</v>
      </c>
      <c r="C101" t="s">
        <v>194</v>
      </c>
      <c r="D101">
        <v>13</v>
      </c>
      <c r="E101">
        <v>13</v>
      </c>
      <c r="F101">
        <v>133</v>
      </c>
      <c r="I101">
        <v>4109</v>
      </c>
      <c r="J101" t="s">
        <v>1222</v>
      </c>
    </row>
    <row r="102" spans="1:10">
      <c r="A102">
        <v>4111</v>
      </c>
      <c r="B102" s="40">
        <v>313</v>
      </c>
      <c r="C102" t="s">
        <v>195</v>
      </c>
      <c r="D102">
        <v>24</v>
      </c>
      <c r="E102">
        <v>30</v>
      </c>
      <c r="F102">
        <v>134</v>
      </c>
      <c r="I102">
        <v>4110</v>
      </c>
      <c r="J102" t="s">
        <v>1223</v>
      </c>
    </row>
    <row r="103" spans="1:10">
      <c r="A103">
        <v>4112</v>
      </c>
      <c r="B103" s="40">
        <v>856</v>
      </c>
      <c r="C103" t="s">
        <v>196</v>
      </c>
      <c r="D103">
        <v>13</v>
      </c>
      <c r="E103">
        <v>13</v>
      </c>
      <c r="F103">
        <v>184</v>
      </c>
      <c r="I103">
        <v>4111</v>
      </c>
      <c r="J103" t="s">
        <v>1224</v>
      </c>
    </row>
    <row r="104" spans="1:10">
      <c r="A104">
        <v>4490</v>
      </c>
      <c r="B104" s="40">
        <v>100111</v>
      </c>
      <c r="D104">
        <v>24</v>
      </c>
      <c r="E104">
        <v>30</v>
      </c>
      <c r="I104">
        <v>4112</v>
      </c>
      <c r="J104" t="s">
        <v>1225</v>
      </c>
    </row>
    <row r="105" spans="1:10">
      <c r="A105">
        <v>4113</v>
      </c>
      <c r="B105" s="40">
        <v>409</v>
      </c>
      <c r="C105" t="s">
        <v>197</v>
      </c>
      <c r="D105">
        <v>13</v>
      </c>
      <c r="E105">
        <v>13</v>
      </c>
      <c r="F105">
        <v>235</v>
      </c>
      <c r="I105">
        <v>4490</v>
      </c>
      <c r="J105" t="s">
        <v>1226</v>
      </c>
    </row>
    <row r="106" spans="1:10">
      <c r="A106">
        <v>4114</v>
      </c>
      <c r="B106" s="40">
        <v>439</v>
      </c>
      <c r="C106" t="s">
        <v>198</v>
      </c>
      <c r="D106">
        <v>27</v>
      </c>
      <c r="E106">
        <v>30</v>
      </c>
      <c r="F106">
        <v>45</v>
      </c>
      <c r="I106">
        <v>4113</v>
      </c>
      <c r="J106" t="s">
        <v>1227</v>
      </c>
    </row>
    <row r="107" spans="1:10">
      <c r="A107">
        <v>4396</v>
      </c>
      <c r="B107" s="40">
        <v>100036</v>
      </c>
      <c r="C107" t="s">
        <v>199</v>
      </c>
      <c r="D107">
        <v>24</v>
      </c>
      <c r="E107">
        <v>30</v>
      </c>
      <c r="F107">
        <v>46</v>
      </c>
      <c r="I107">
        <v>4114</v>
      </c>
      <c r="J107" t="s">
        <v>1228</v>
      </c>
    </row>
    <row r="108" spans="1:10">
      <c r="A108">
        <v>4115</v>
      </c>
      <c r="B108" s="40">
        <v>31</v>
      </c>
      <c r="D108">
        <v>28</v>
      </c>
      <c r="E108">
        <v>30</v>
      </c>
      <c r="I108">
        <v>4396</v>
      </c>
      <c r="J108" t="s">
        <v>1229</v>
      </c>
    </row>
    <row r="109" spans="1:10">
      <c r="A109">
        <v>4116</v>
      </c>
      <c r="B109" s="40">
        <v>873</v>
      </c>
      <c r="C109" t="s">
        <v>200</v>
      </c>
      <c r="D109">
        <v>13</v>
      </c>
      <c r="E109">
        <v>13</v>
      </c>
      <c r="F109">
        <v>176</v>
      </c>
      <c r="I109">
        <v>4115</v>
      </c>
      <c r="J109" t="s">
        <v>167</v>
      </c>
    </row>
    <row r="110" spans="1:10">
      <c r="A110">
        <v>4117</v>
      </c>
      <c r="B110" s="40">
        <v>32</v>
      </c>
      <c r="C110" t="s">
        <v>201</v>
      </c>
      <c r="D110">
        <v>23</v>
      </c>
      <c r="E110">
        <v>30</v>
      </c>
      <c r="F110">
        <v>47</v>
      </c>
      <c r="I110">
        <v>4116</v>
      </c>
      <c r="J110" t="s">
        <v>1230</v>
      </c>
    </row>
    <row r="111" spans="1:10">
      <c r="A111">
        <v>4118</v>
      </c>
      <c r="B111" s="40">
        <v>837</v>
      </c>
      <c r="C111" t="s">
        <v>202</v>
      </c>
      <c r="D111">
        <v>22</v>
      </c>
      <c r="E111">
        <v>30</v>
      </c>
      <c r="F111">
        <v>48</v>
      </c>
      <c r="I111">
        <v>4117</v>
      </c>
      <c r="J111" t="s">
        <v>168</v>
      </c>
    </row>
    <row r="112" spans="1:10">
      <c r="A112">
        <v>4119</v>
      </c>
      <c r="B112" s="40">
        <v>874</v>
      </c>
      <c r="C112" t="s">
        <v>203</v>
      </c>
      <c r="D112">
        <v>28</v>
      </c>
      <c r="E112">
        <v>30</v>
      </c>
      <c r="F112">
        <v>135</v>
      </c>
      <c r="I112">
        <v>4118</v>
      </c>
      <c r="J112" t="s">
        <v>1231</v>
      </c>
    </row>
    <row r="113" spans="1:10">
      <c r="A113">
        <v>4120</v>
      </c>
      <c r="B113" s="40">
        <v>875</v>
      </c>
      <c r="D113">
        <v>28</v>
      </c>
      <c r="E113">
        <v>30</v>
      </c>
      <c r="I113">
        <v>4119</v>
      </c>
      <c r="J113" t="s">
        <v>1232</v>
      </c>
    </row>
    <row r="114" spans="1:10">
      <c r="A114">
        <v>4121</v>
      </c>
      <c r="B114" s="40">
        <v>33</v>
      </c>
      <c r="C114" t="s">
        <v>204</v>
      </c>
      <c r="D114">
        <v>13</v>
      </c>
      <c r="E114">
        <v>13</v>
      </c>
      <c r="F114">
        <v>225</v>
      </c>
      <c r="I114">
        <v>4120</v>
      </c>
      <c r="J114" t="s">
        <v>1233</v>
      </c>
    </row>
    <row r="115" spans="1:10">
      <c r="A115">
        <v>4122</v>
      </c>
      <c r="B115" s="40">
        <v>244</v>
      </c>
      <c r="C115" t="s">
        <v>205</v>
      </c>
      <c r="D115">
        <v>3</v>
      </c>
      <c r="E115">
        <v>30</v>
      </c>
      <c r="F115">
        <v>49</v>
      </c>
      <c r="I115">
        <v>4121</v>
      </c>
      <c r="J115" t="s">
        <v>1234</v>
      </c>
    </row>
    <row r="116" spans="1:10">
      <c r="A116">
        <v>4123</v>
      </c>
      <c r="B116" s="40">
        <v>333</v>
      </c>
      <c r="C116" t="s">
        <v>206</v>
      </c>
      <c r="D116">
        <v>13</v>
      </c>
      <c r="E116">
        <v>13</v>
      </c>
      <c r="F116">
        <v>51</v>
      </c>
      <c r="I116">
        <v>4122</v>
      </c>
      <c r="J116" t="s">
        <v>1235</v>
      </c>
    </row>
    <row r="117" spans="1:10">
      <c r="A117">
        <v>4124</v>
      </c>
      <c r="B117" s="40">
        <v>34</v>
      </c>
      <c r="C117" t="s">
        <v>207</v>
      </c>
      <c r="D117">
        <v>28</v>
      </c>
      <c r="E117">
        <v>30</v>
      </c>
      <c r="F117">
        <v>52</v>
      </c>
      <c r="I117">
        <v>4123</v>
      </c>
      <c r="J117" t="s">
        <v>1236</v>
      </c>
    </row>
    <row r="118" spans="1:10">
      <c r="A118">
        <v>4125</v>
      </c>
      <c r="B118" s="40">
        <v>35</v>
      </c>
      <c r="C118" t="s">
        <v>208</v>
      </c>
      <c r="D118">
        <v>13</v>
      </c>
      <c r="E118">
        <v>13</v>
      </c>
      <c r="F118">
        <v>241</v>
      </c>
      <c r="I118">
        <v>4124</v>
      </c>
      <c r="J118" t="s">
        <v>1237</v>
      </c>
    </row>
    <row r="119" spans="1:10">
      <c r="A119">
        <v>4126</v>
      </c>
      <c r="B119" s="40">
        <v>37</v>
      </c>
      <c r="C119" t="s">
        <v>209</v>
      </c>
      <c r="D119">
        <v>13</v>
      </c>
      <c r="E119">
        <v>13</v>
      </c>
      <c r="F119">
        <v>224</v>
      </c>
      <c r="I119">
        <v>4125</v>
      </c>
      <c r="J119" t="s">
        <v>172</v>
      </c>
    </row>
    <row r="120" spans="1:10">
      <c r="A120">
        <v>4127</v>
      </c>
      <c r="B120" s="40">
        <v>876</v>
      </c>
      <c r="C120" t="s">
        <v>210</v>
      </c>
      <c r="D120">
        <v>13</v>
      </c>
      <c r="E120">
        <v>13</v>
      </c>
      <c r="F120">
        <v>222</v>
      </c>
      <c r="I120">
        <v>4126</v>
      </c>
      <c r="J120" t="s">
        <v>174</v>
      </c>
    </row>
    <row r="121" spans="1:10">
      <c r="A121">
        <v>4128</v>
      </c>
      <c r="B121" s="40">
        <v>275</v>
      </c>
      <c r="C121" t="s">
        <v>211</v>
      </c>
      <c r="D121">
        <v>13</v>
      </c>
      <c r="E121">
        <v>13</v>
      </c>
      <c r="F121">
        <v>226</v>
      </c>
      <c r="I121">
        <v>4127</v>
      </c>
      <c r="J121" t="s">
        <v>1238</v>
      </c>
    </row>
    <row r="122" spans="1:10">
      <c r="A122">
        <v>4129</v>
      </c>
      <c r="B122" s="40">
        <v>131</v>
      </c>
      <c r="C122" t="s">
        <v>212</v>
      </c>
      <c r="D122">
        <v>28</v>
      </c>
      <c r="E122">
        <v>30</v>
      </c>
      <c r="F122">
        <v>53</v>
      </c>
      <c r="I122">
        <v>4128</v>
      </c>
      <c r="J122" t="s">
        <v>1239</v>
      </c>
    </row>
    <row r="123" spans="1:10">
      <c r="A123">
        <v>4130</v>
      </c>
      <c r="B123" s="40">
        <v>877</v>
      </c>
      <c r="C123" t="s">
        <v>213</v>
      </c>
      <c r="D123">
        <v>20</v>
      </c>
      <c r="E123">
        <v>30</v>
      </c>
      <c r="F123">
        <v>220</v>
      </c>
      <c r="I123">
        <v>4129</v>
      </c>
      <c r="J123" t="s">
        <v>177</v>
      </c>
    </row>
    <row r="124" spans="1:10">
      <c r="A124">
        <v>4131</v>
      </c>
      <c r="B124" s="40">
        <v>39</v>
      </c>
      <c r="D124">
        <v>24</v>
      </c>
      <c r="E124">
        <v>30</v>
      </c>
      <c r="I124">
        <v>4130</v>
      </c>
      <c r="J124" t="s">
        <v>1240</v>
      </c>
    </row>
    <row r="125" spans="1:10">
      <c r="A125">
        <v>4132</v>
      </c>
      <c r="B125" s="40">
        <v>99521</v>
      </c>
      <c r="C125" t="s">
        <v>214</v>
      </c>
      <c r="D125">
        <v>28</v>
      </c>
      <c r="E125">
        <v>30</v>
      </c>
      <c r="F125">
        <v>54</v>
      </c>
      <c r="I125">
        <v>4131</v>
      </c>
      <c r="J125" t="s">
        <v>1241</v>
      </c>
    </row>
    <row r="126" spans="1:10">
      <c r="A126">
        <v>4133</v>
      </c>
      <c r="B126" s="40">
        <v>40</v>
      </c>
      <c r="C126" t="s">
        <v>215</v>
      </c>
      <c r="D126">
        <v>25</v>
      </c>
      <c r="E126">
        <v>30</v>
      </c>
      <c r="F126">
        <v>55</v>
      </c>
      <c r="I126">
        <v>4132</v>
      </c>
      <c r="J126" t="s">
        <v>1242</v>
      </c>
    </row>
    <row r="127" spans="1:10">
      <c r="A127">
        <v>4134</v>
      </c>
      <c r="B127" s="40">
        <v>878</v>
      </c>
      <c r="C127" t="s">
        <v>216</v>
      </c>
      <c r="D127">
        <v>9</v>
      </c>
      <c r="E127">
        <v>30</v>
      </c>
      <c r="F127">
        <v>56</v>
      </c>
      <c r="I127">
        <v>4133</v>
      </c>
      <c r="J127" t="s">
        <v>179</v>
      </c>
    </row>
    <row r="128" spans="1:10">
      <c r="A128">
        <v>4902</v>
      </c>
      <c r="B128" s="40">
        <v>100140</v>
      </c>
      <c r="D128">
        <v>28</v>
      </c>
      <c r="E128">
        <v>30</v>
      </c>
      <c r="I128">
        <v>4134</v>
      </c>
      <c r="J128" t="s">
        <v>1243</v>
      </c>
    </row>
    <row r="129" spans="1:10">
      <c r="A129">
        <v>4135</v>
      </c>
      <c r="B129" s="40">
        <v>182</v>
      </c>
      <c r="C129" t="s">
        <v>217</v>
      </c>
      <c r="D129">
        <v>13</v>
      </c>
      <c r="E129">
        <v>13</v>
      </c>
      <c r="F129">
        <v>136</v>
      </c>
      <c r="I129">
        <v>4902</v>
      </c>
      <c r="J129" t="s">
        <v>1244</v>
      </c>
    </row>
    <row r="130" spans="1:10">
      <c r="A130">
        <v>4136</v>
      </c>
      <c r="B130" s="40">
        <v>175</v>
      </c>
      <c r="C130" t="s">
        <v>218</v>
      </c>
      <c r="D130">
        <v>28</v>
      </c>
      <c r="E130">
        <v>30</v>
      </c>
      <c r="F130">
        <v>57</v>
      </c>
      <c r="I130">
        <v>4135</v>
      </c>
      <c r="J130" t="s">
        <v>180</v>
      </c>
    </row>
    <row r="131" spans="1:10">
      <c r="A131">
        <v>4137</v>
      </c>
      <c r="B131" s="40">
        <v>183</v>
      </c>
      <c r="C131" t="s">
        <v>219</v>
      </c>
      <c r="D131">
        <v>13</v>
      </c>
      <c r="E131">
        <v>13</v>
      </c>
      <c r="F131">
        <v>238</v>
      </c>
      <c r="I131">
        <v>4136</v>
      </c>
      <c r="J131" t="s">
        <v>1245</v>
      </c>
    </row>
    <row r="132" spans="1:10">
      <c r="A132">
        <v>4138</v>
      </c>
      <c r="B132" s="40">
        <v>239</v>
      </c>
      <c r="C132" t="s">
        <v>220</v>
      </c>
      <c r="D132">
        <v>20</v>
      </c>
      <c r="E132">
        <v>30</v>
      </c>
      <c r="F132">
        <v>58</v>
      </c>
      <c r="I132">
        <v>4137</v>
      </c>
      <c r="J132" t="s">
        <v>1246</v>
      </c>
    </row>
    <row r="133" spans="1:10">
      <c r="A133">
        <v>4139</v>
      </c>
      <c r="B133" s="40">
        <v>447</v>
      </c>
      <c r="C133" t="s">
        <v>221</v>
      </c>
      <c r="D133">
        <v>13</v>
      </c>
      <c r="E133">
        <v>13</v>
      </c>
      <c r="F133">
        <v>59</v>
      </c>
      <c r="I133">
        <v>4138</v>
      </c>
      <c r="J133" t="s">
        <v>1247</v>
      </c>
    </row>
    <row r="134" spans="1:10">
      <c r="A134">
        <v>4140</v>
      </c>
      <c r="B134" s="40">
        <v>335</v>
      </c>
      <c r="D134">
        <v>24</v>
      </c>
      <c r="E134">
        <v>30</v>
      </c>
      <c r="I134">
        <v>4139</v>
      </c>
      <c r="J134" t="s">
        <v>1248</v>
      </c>
    </row>
    <row r="135" spans="1:10">
      <c r="A135">
        <v>4141</v>
      </c>
      <c r="B135" s="40">
        <v>322</v>
      </c>
      <c r="C135" t="s">
        <v>222</v>
      </c>
      <c r="D135">
        <v>23</v>
      </c>
      <c r="E135">
        <v>30</v>
      </c>
      <c r="F135">
        <v>60</v>
      </c>
      <c r="I135">
        <v>4140</v>
      </c>
      <c r="J135" t="s">
        <v>1249</v>
      </c>
    </row>
    <row r="136" spans="1:10">
      <c r="A136">
        <v>4142</v>
      </c>
      <c r="B136" s="40">
        <v>309</v>
      </c>
      <c r="C136" t="s">
        <v>223</v>
      </c>
      <c r="D136">
        <v>13</v>
      </c>
      <c r="E136">
        <v>13</v>
      </c>
      <c r="F136">
        <v>185</v>
      </c>
      <c r="I136">
        <v>4141</v>
      </c>
      <c r="J136" t="s">
        <v>1250</v>
      </c>
    </row>
    <row r="137" spans="1:10">
      <c r="A137">
        <v>4143</v>
      </c>
      <c r="B137" s="40">
        <v>200</v>
      </c>
      <c r="D137">
        <v>13</v>
      </c>
      <c r="E137">
        <v>13</v>
      </c>
      <c r="I137">
        <v>4142</v>
      </c>
      <c r="J137" t="s">
        <v>1251</v>
      </c>
    </row>
    <row r="138" spans="1:10">
      <c r="A138">
        <v>4397</v>
      </c>
      <c r="B138" s="40">
        <v>100046</v>
      </c>
      <c r="C138" t="s">
        <v>224</v>
      </c>
      <c r="D138">
        <v>3</v>
      </c>
      <c r="E138">
        <v>30</v>
      </c>
      <c r="F138">
        <v>61</v>
      </c>
      <c r="I138">
        <v>4143</v>
      </c>
      <c r="J138" t="s">
        <v>184</v>
      </c>
    </row>
    <row r="139" spans="1:10">
      <c r="A139">
        <v>4144</v>
      </c>
      <c r="B139" s="40">
        <v>286</v>
      </c>
      <c r="C139" t="s">
        <v>225</v>
      </c>
      <c r="D139">
        <v>23</v>
      </c>
      <c r="E139">
        <v>30</v>
      </c>
      <c r="F139">
        <v>62</v>
      </c>
      <c r="I139">
        <v>4397</v>
      </c>
      <c r="J139" t="s">
        <v>1252</v>
      </c>
    </row>
    <row r="140" spans="1:10">
      <c r="A140">
        <v>4145</v>
      </c>
      <c r="B140" s="40">
        <v>245</v>
      </c>
      <c r="C140" t="s">
        <v>226</v>
      </c>
      <c r="D140">
        <v>28</v>
      </c>
      <c r="E140">
        <v>30</v>
      </c>
      <c r="F140">
        <v>218</v>
      </c>
      <c r="I140">
        <v>4144</v>
      </c>
      <c r="J140" t="s">
        <v>1253</v>
      </c>
    </row>
    <row r="141" spans="1:10">
      <c r="A141">
        <v>4146</v>
      </c>
      <c r="B141" s="40">
        <v>995</v>
      </c>
      <c r="C141" t="s">
        <v>227</v>
      </c>
      <c r="D141">
        <v>24</v>
      </c>
      <c r="E141">
        <v>30</v>
      </c>
      <c r="F141">
        <v>63</v>
      </c>
      <c r="I141">
        <v>4145</v>
      </c>
      <c r="J141" t="s">
        <v>185</v>
      </c>
    </row>
    <row r="142" spans="1:10">
      <c r="A142">
        <v>4147</v>
      </c>
      <c r="B142" s="40">
        <v>41</v>
      </c>
      <c r="C142" t="s">
        <v>228</v>
      </c>
      <c r="D142">
        <v>28</v>
      </c>
      <c r="E142">
        <v>30</v>
      </c>
      <c r="F142">
        <v>228</v>
      </c>
      <c r="I142">
        <v>4146</v>
      </c>
      <c r="J142" t="s">
        <v>1254</v>
      </c>
    </row>
    <row r="143" spans="1:10">
      <c r="A143">
        <v>4148</v>
      </c>
      <c r="B143" s="40">
        <v>461</v>
      </c>
      <c r="C143" t="s">
        <v>229</v>
      </c>
      <c r="D143">
        <v>28</v>
      </c>
      <c r="E143">
        <v>30</v>
      </c>
      <c r="F143">
        <v>267</v>
      </c>
      <c r="I143">
        <v>4147</v>
      </c>
      <c r="J143" t="s">
        <v>186</v>
      </c>
    </row>
    <row r="144" spans="1:10">
      <c r="A144">
        <v>4149</v>
      </c>
      <c r="B144" s="40">
        <v>100051</v>
      </c>
      <c r="C144" t="s">
        <v>230</v>
      </c>
      <c r="D144">
        <v>28</v>
      </c>
      <c r="E144">
        <v>30</v>
      </c>
      <c r="F144">
        <v>231</v>
      </c>
      <c r="I144">
        <v>4148</v>
      </c>
      <c r="J144" t="s">
        <v>1255</v>
      </c>
    </row>
    <row r="145" spans="1:10">
      <c r="A145">
        <v>4150</v>
      </c>
      <c r="B145" s="40">
        <v>285</v>
      </c>
      <c r="C145" t="s">
        <v>231</v>
      </c>
      <c r="D145">
        <v>13</v>
      </c>
      <c r="E145">
        <v>13</v>
      </c>
      <c r="F145">
        <v>251</v>
      </c>
      <c r="I145">
        <v>4149</v>
      </c>
      <c r="J145" t="s">
        <v>1256</v>
      </c>
    </row>
    <row r="146" spans="1:10">
      <c r="A146">
        <v>4151</v>
      </c>
      <c r="B146" s="40">
        <v>152</v>
      </c>
      <c r="C146" t="s">
        <v>232</v>
      </c>
      <c r="D146">
        <v>13</v>
      </c>
      <c r="E146">
        <v>13</v>
      </c>
      <c r="F146">
        <v>137</v>
      </c>
      <c r="I146">
        <v>4150</v>
      </c>
      <c r="J146" t="s">
        <v>1257</v>
      </c>
    </row>
    <row r="147" spans="1:10">
      <c r="A147">
        <v>4152</v>
      </c>
      <c r="B147" s="40">
        <v>42</v>
      </c>
      <c r="C147" t="s">
        <v>233</v>
      </c>
      <c r="D147">
        <v>13</v>
      </c>
      <c r="E147">
        <v>13</v>
      </c>
      <c r="F147">
        <v>265</v>
      </c>
      <c r="I147">
        <v>4151</v>
      </c>
      <c r="J147" t="s">
        <v>187</v>
      </c>
    </row>
    <row r="148" spans="1:10">
      <c r="A148">
        <v>4153</v>
      </c>
      <c r="B148" s="40">
        <v>879</v>
      </c>
      <c r="D148">
        <v>13</v>
      </c>
      <c r="E148">
        <v>13</v>
      </c>
      <c r="I148">
        <v>4152</v>
      </c>
      <c r="J148" t="s">
        <v>188</v>
      </c>
    </row>
    <row r="149" spans="1:10">
      <c r="A149">
        <v>4154</v>
      </c>
      <c r="B149" s="40">
        <v>43</v>
      </c>
      <c r="C149" t="s">
        <v>234</v>
      </c>
      <c r="D149">
        <v>15</v>
      </c>
      <c r="E149">
        <v>30</v>
      </c>
      <c r="F149">
        <v>64</v>
      </c>
      <c r="I149">
        <v>4153</v>
      </c>
      <c r="J149" t="s">
        <v>1258</v>
      </c>
    </row>
    <row r="150" spans="1:10">
      <c r="A150">
        <v>4155</v>
      </c>
      <c r="B150" s="40">
        <v>981</v>
      </c>
      <c r="D150">
        <v>13</v>
      </c>
      <c r="E150">
        <v>13</v>
      </c>
      <c r="I150">
        <v>4154</v>
      </c>
      <c r="J150" t="s">
        <v>189</v>
      </c>
    </row>
    <row r="151" spans="1:10">
      <c r="A151">
        <v>4156</v>
      </c>
      <c r="B151" s="40">
        <v>266</v>
      </c>
      <c r="C151" t="s">
        <v>235</v>
      </c>
      <c r="D151">
        <v>23</v>
      </c>
      <c r="E151">
        <v>30</v>
      </c>
      <c r="F151">
        <v>66</v>
      </c>
      <c r="I151">
        <v>4155</v>
      </c>
      <c r="J151" t="s">
        <v>1259</v>
      </c>
    </row>
    <row r="152" spans="1:10">
      <c r="A152">
        <v>4157</v>
      </c>
      <c r="B152" s="40">
        <v>223</v>
      </c>
      <c r="C152" t="s">
        <v>236</v>
      </c>
      <c r="D152">
        <v>24</v>
      </c>
      <c r="E152">
        <v>30</v>
      </c>
      <c r="F152">
        <v>67</v>
      </c>
      <c r="I152">
        <v>4156</v>
      </c>
      <c r="J152" t="s">
        <v>1260</v>
      </c>
    </row>
    <row r="153" spans="1:10">
      <c r="A153">
        <v>4158</v>
      </c>
      <c r="B153" s="40">
        <v>830</v>
      </c>
      <c r="C153" t="s">
        <v>237</v>
      </c>
      <c r="D153">
        <v>28</v>
      </c>
      <c r="E153">
        <v>30</v>
      </c>
      <c r="F153">
        <v>68</v>
      </c>
      <c r="I153">
        <v>4157</v>
      </c>
      <c r="J153" t="s">
        <v>1261</v>
      </c>
    </row>
    <row r="154" spans="1:10">
      <c r="A154">
        <v>4491</v>
      </c>
      <c r="B154" s="40">
        <v>100096</v>
      </c>
      <c r="C154" t="s">
        <v>238</v>
      </c>
      <c r="D154">
        <v>28</v>
      </c>
      <c r="E154">
        <v>30</v>
      </c>
      <c r="F154">
        <v>138</v>
      </c>
      <c r="I154">
        <v>4158</v>
      </c>
      <c r="J154" t="s">
        <v>1262</v>
      </c>
    </row>
    <row r="155" spans="1:10">
      <c r="A155">
        <v>4159</v>
      </c>
      <c r="B155" s="40">
        <v>132</v>
      </c>
      <c r="C155" t="s">
        <v>239</v>
      </c>
      <c r="D155">
        <v>28</v>
      </c>
      <c r="E155">
        <v>30</v>
      </c>
      <c r="F155">
        <v>69</v>
      </c>
      <c r="I155">
        <v>4491</v>
      </c>
      <c r="J155" t="s">
        <v>1263</v>
      </c>
    </row>
    <row r="156" spans="1:10">
      <c r="A156">
        <v>4160</v>
      </c>
      <c r="B156" s="40">
        <v>36</v>
      </c>
      <c r="D156">
        <v>13</v>
      </c>
      <c r="E156">
        <v>13</v>
      </c>
      <c r="I156">
        <v>4159</v>
      </c>
      <c r="J156" t="s">
        <v>192</v>
      </c>
    </row>
    <row r="157" spans="1:10">
      <c r="A157">
        <v>4161</v>
      </c>
      <c r="B157" s="40">
        <v>44</v>
      </c>
      <c r="C157" t="s">
        <v>240</v>
      </c>
      <c r="D157">
        <v>20</v>
      </c>
      <c r="E157">
        <v>30</v>
      </c>
      <c r="F157">
        <v>70</v>
      </c>
      <c r="I157">
        <v>4160</v>
      </c>
      <c r="J157" t="s">
        <v>1264</v>
      </c>
    </row>
    <row r="158" spans="1:10">
      <c r="A158">
        <v>4162</v>
      </c>
      <c r="B158" s="40">
        <v>310</v>
      </c>
      <c r="C158" t="s">
        <v>241</v>
      </c>
      <c r="D158">
        <v>13</v>
      </c>
      <c r="E158">
        <v>13</v>
      </c>
      <c r="F158">
        <v>151</v>
      </c>
      <c r="I158">
        <v>4161</v>
      </c>
      <c r="J158" t="s">
        <v>193</v>
      </c>
    </row>
    <row r="159" spans="1:10">
      <c r="A159">
        <v>4398</v>
      </c>
      <c r="B159" s="40">
        <v>100037</v>
      </c>
      <c r="C159" t="s">
        <v>242</v>
      </c>
      <c r="D159">
        <v>23</v>
      </c>
      <c r="E159">
        <v>30</v>
      </c>
      <c r="F159">
        <v>71</v>
      </c>
      <c r="I159">
        <v>4162</v>
      </c>
      <c r="J159" t="s">
        <v>1265</v>
      </c>
    </row>
    <row r="160" spans="1:10">
      <c r="A160">
        <v>4163</v>
      </c>
      <c r="B160" s="40">
        <v>133</v>
      </c>
      <c r="C160" t="s">
        <v>243</v>
      </c>
      <c r="D160">
        <v>13</v>
      </c>
      <c r="E160">
        <v>13</v>
      </c>
      <c r="F160">
        <v>201</v>
      </c>
      <c r="I160">
        <v>4398</v>
      </c>
      <c r="J160" t="s">
        <v>1266</v>
      </c>
    </row>
    <row r="161" spans="1:10">
      <c r="A161">
        <v>4400</v>
      </c>
      <c r="B161" s="40">
        <v>100061</v>
      </c>
      <c r="C161" t="s">
        <v>244</v>
      </c>
      <c r="D161">
        <v>23</v>
      </c>
      <c r="E161">
        <v>30</v>
      </c>
      <c r="F161">
        <v>72</v>
      </c>
      <c r="I161">
        <v>4163</v>
      </c>
      <c r="J161" t="s">
        <v>1267</v>
      </c>
    </row>
    <row r="162" spans="1:10">
      <c r="A162">
        <v>4164</v>
      </c>
      <c r="B162" s="40">
        <v>134</v>
      </c>
      <c r="D162">
        <v>28</v>
      </c>
      <c r="E162">
        <v>30</v>
      </c>
      <c r="I162">
        <v>4400</v>
      </c>
      <c r="J162" t="s">
        <v>1268</v>
      </c>
    </row>
    <row r="163" spans="1:10">
      <c r="A163">
        <v>4165</v>
      </c>
      <c r="B163" s="40">
        <v>184</v>
      </c>
      <c r="D163">
        <v>24</v>
      </c>
      <c r="E163">
        <v>30</v>
      </c>
      <c r="I163">
        <v>4164</v>
      </c>
      <c r="J163" t="s">
        <v>195</v>
      </c>
    </row>
    <row r="164" spans="1:10">
      <c r="A164">
        <v>4166</v>
      </c>
      <c r="B164" s="40">
        <v>235</v>
      </c>
      <c r="D164">
        <v>24</v>
      </c>
      <c r="E164">
        <v>30</v>
      </c>
      <c r="I164">
        <v>4165</v>
      </c>
      <c r="J164" t="s">
        <v>196</v>
      </c>
    </row>
    <row r="165" spans="1:10">
      <c r="A165">
        <v>4167</v>
      </c>
      <c r="B165" s="40">
        <v>323</v>
      </c>
      <c r="C165" t="s">
        <v>245</v>
      </c>
      <c r="D165">
        <v>27</v>
      </c>
      <c r="E165">
        <v>30</v>
      </c>
      <c r="F165">
        <v>73</v>
      </c>
      <c r="I165">
        <v>4166</v>
      </c>
      <c r="J165" t="s">
        <v>197</v>
      </c>
    </row>
    <row r="166" spans="1:10">
      <c r="A166">
        <v>4492</v>
      </c>
      <c r="B166" s="40">
        <v>100114</v>
      </c>
      <c r="C166" t="s">
        <v>246</v>
      </c>
      <c r="D166">
        <v>3</v>
      </c>
      <c r="E166">
        <v>30</v>
      </c>
      <c r="F166">
        <v>74</v>
      </c>
      <c r="I166">
        <v>4167</v>
      </c>
      <c r="J166" t="s">
        <v>1269</v>
      </c>
    </row>
    <row r="167" spans="1:10">
      <c r="A167">
        <v>4168</v>
      </c>
      <c r="B167" s="40">
        <v>45</v>
      </c>
      <c r="C167" t="s">
        <v>247</v>
      </c>
      <c r="D167">
        <v>3</v>
      </c>
      <c r="E167">
        <v>30</v>
      </c>
      <c r="F167">
        <v>75</v>
      </c>
      <c r="I167">
        <v>4492</v>
      </c>
      <c r="J167" t="s">
        <v>1270</v>
      </c>
    </row>
    <row r="168" spans="1:10">
      <c r="A168">
        <v>4169</v>
      </c>
      <c r="B168" s="40">
        <v>46</v>
      </c>
      <c r="D168">
        <v>28</v>
      </c>
      <c r="E168">
        <v>30</v>
      </c>
      <c r="I168">
        <v>4168</v>
      </c>
      <c r="J168" t="s">
        <v>198</v>
      </c>
    </row>
    <row r="169" spans="1:10">
      <c r="A169">
        <v>4170</v>
      </c>
      <c r="B169" s="40">
        <v>176</v>
      </c>
      <c r="C169" t="s">
        <v>248</v>
      </c>
      <c r="D169">
        <v>25</v>
      </c>
      <c r="E169">
        <v>30</v>
      </c>
      <c r="F169">
        <v>76</v>
      </c>
      <c r="I169">
        <v>4169</v>
      </c>
      <c r="J169" t="s">
        <v>1271</v>
      </c>
    </row>
    <row r="170" spans="1:10">
      <c r="A170">
        <v>4171</v>
      </c>
      <c r="B170" s="40">
        <v>47</v>
      </c>
      <c r="D170">
        <v>13</v>
      </c>
      <c r="E170">
        <v>13</v>
      </c>
      <c r="I170">
        <v>4170</v>
      </c>
      <c r="J170" t="s">
        <v>200</v>
      </c>
    </row>
    <row r="171" spans="1:10">
      <c r="A171">
        <v>4172</v>
      </c>
      <c r="B171" s="40">
        <v>48</v>
      </c>
      <c r="C171" t="s">
        <v>249</v>
      </c>
      <c r="D171">
        <v>15</v>
      </c>
      <c r="E171">
        <v>30</v>
      </c>
      <c r="F171">
        <v>77</v>
      </c>
      <c r="I171">
        <v>4171</v>
      </c>
      <c r="J171" t="s">
        <v>201</v>
      </c>
    </row>
    <row r="172" spans="1:10">
      <c r="A172">
        <v>4173</v>
      </c>
      <c r="B172" s="40">
        <v>880</v>
      </c>
      <c r="C172" t="s">
        <v>250</v>
      </c>
      <c r="D172">
        <v>24</v>
      </c>
      <c r="E172">
        <v>30</v>
      </c>
      <c r="F172">
        <v>78</v>
      </c>
      <c r="I172">
        <v>4172</v>
      </c>
      <c r="J172" t="s">
        <v>1272</v>
      </c>
    </row>
    <row r="173" spans="1:10">
      <c r="A173">
        <v>4174</v>
      </c>
      <c r="B173" s="40">
        <v>100033</v>
      </c>
      <c r="C173" t="s">
        <v>251</v>
      </c>
      <c r="D173">
        <v>13</v>
      </c>
      <c r="E173">
        <v>13</v>
      </c>
      <c r="F173">
        <v>79</v>
      </c>
      <c r="I173">
        <v>4173</v>
      </c>
      <c r="J173" t="s">
        <v>1273</v>
      </c>
    </row>
    <row r="174" spans="1:10">
      <c r="A174">
        <v>4175</v>
      </c>
      <c r="B174" s="40">
        <v>135</v>
      </c>
      <c r="C174" t="s">
        <v>252</v>
      </c>
      <c r="D174">
        <v>18</v>
      </c>
      <c r="E174">
        <v>30</v>
      </c>
      <c r="F174">
        <v>80</v>
      </c>
      <c r="I174">
        <v>4174</v>
      </c>
      <c r="J174" t="s">
        <v>1274</v>
      </c>
    </row>
    <row r="175" spans="1:10">
      <c r="A175">
        <v>4176</v>
      </c>
      <c r="B175" s="40">
        <v>881</v>
      </c>
      <c r="C175" t="s">
        <v>253</v>
      </c>
      <c r="D175">
        <v>23</v>
      </c>
      <c r="E175">
        <v>30</v>
      </c>
      <c r="F175">
        <v>81</v>
      </c>
      <c r="I175">
        <v>4175</v>
      </c>
      <c r="J175" t="s">
        <v>203</v>
      </c>
    </row>
    <row r="176" spans="1:10">
      <c r="A176">
        <v>4401</v>
      </c>
      <c r="B176" s="40">
        <v>100049</v>
      </c>
      <c r="D176">
        <v>24</v>
      </c>
      <c r="E176">
        <v>30</v>
      </c>
      <c r="I176">
        <v>4176</v>
      </c>
      <c r="J176" t="s">
        <v>1275</v>
      </c>
    </row>
    <row r="177" spans="1:10">
      <c r="A177">
        <v>4177</v>
      </c>
      <c r="B177" s="40">
        <v>225</v>
      </c>
      <c r="C177" t="s">
        <v>254</v>
      </c>
      <c r="D177">
        <v>13</v>
      </c>
      <c r="E177">
        <v>13</v>
      </c>
      <c r="F177">
        <v>82</v>
      </c>
      <c r="I177">
        <v>4401</v>
      </c>
      <c r="J177" t="s">
        <v>1276</v>
      </c>
    </row>
    <row r="178" spans="1:10">
      <c r="A178">
        <v>4903</v>
      </c>
      <c r="B178" s="40">
        <v>100128</v>
      </c>
      <c r="C178" t="s">
        <v>255</v>
      </c>
      <c r="D178">
        <v>13</v>
      </c>
      <c r="E178">
        <v>13</v>
      </c>
      <c r="F178">
        <v>83</v>
      </c>
      <c r="I178">
        <v>4177</v>
      </c>
      <c r="J178" t="s">
        <v>1277</v>
      </c>
    </row>
    <row r="179" spans="1:10">
      <c r="A179">
        <v>4178</v>
      </c>
      <c r="B179" s="40">
        <v>882</v>
      </c>
      <c r="C179" t="s">
        <v>256</v>
      </c>
      <c r="D179">
        <v>13</v>
      </c>
      <c r="E179">
        <v>13</v>
      </c>
      <c r="F179">
        <v>177</v>
      </c>
      <c r="I179">
        <v>4903</v>
      </c>
      <c r="J179" t="s">
        <v>1278</v>
      </c>
    </row>
    <row r="180" spans="1:10">
      <c r="A180">
        <v>4179</v>
      </c>
      <c r="B180" s="40">
        <v>99523</v>
      </c>
      <c r="C180" t="s">
        <v>257</v>
      </c>
      <c r="D180">
        <v>28</v>
      </c>
      <c r="E180">
        <v>30</v>
      </c>
      <c r="F180">
        <v>84</v>
      </c>
      <c r="I180">
        <v>4178</v>
      </c>
      <c r="J180" t="s">
        <v>1279</v>
      </c>
    </row>
    <row r="181" spans="1:10">
      <c r="A181">
        <v>4180</v>
      </c>
      <c r="B181" s="40">
        <v>51</v>
      </c>
      <c r="C181" t="s">
        <v>258</v>
      </c>
      <c r="D181">
        <v>13</v>
      </c>
      <c r="E181">
        <v>13</v>
      </c>
      <c r="F181">
        <v>223</v>
      </c>
      <c r="I181">
        <v>4179</v>
      </c>
      <c r="J181" t="s">
        <v>1280</v>
      </c>
    </row>
    <row r="182" spans="1:10">
      <c r="A182">
        <v>4181</v>
      </c>
      <c r="B182" s="40">
        <v>883</v>
      </c>
      <c r="C182" t="s">
        <v>259</v>
      </c>
      <c r="D182">
        <v>3</v>
      </c>
      <c r="E182">
        <v>30</v>
      </c>
      <c r="F182">
        <v>85</v>
      </c>
      <c r="I182">
        <v>4180</v>
      </c>
      <c r="J182" t="s">
        <v>1281</v>
      </c>
    </row>
    <row r="183" spans="1:10">
      <c r="A183">
        <v>4182</v>
      </c>
      <c r="B183" s="40">
        <v>475</v>
      </c>
      <c r="C183" t="s">
        <v>260</v>
      </c>
      <c r="D183">
        <v>18</v>
      </c>
      <c r="E183">
        <v>30</v>
      </c>
      <c r="F183">
        <v>86</v>
      </c>
      <c r="I183">
        <v>4181</v>
      </c>
      <c r="J183" t="s">
        <v>1282</v>
      </c>
    </row>
    <row r="184" spans="1:10">
      <c r="A184">
        <v>4187</v>
      </c>
      <c r="B184" s="40">
        <v>884</v>
      </c>
      <c r="C184" t="s">
        <v>261</v>
      </c>
      <c r="D184">
        <v>28</v>
      </c>
      <c r="E184">
        <v>30</v>
      </c>
      <c r="F184">
        <v>87</v>
      </c>
      <c r="I184">
        <v>4182</v>
      </c>
      <c r="J184" t="s">
        <v>1283</v>
      </c>
    </row>
    <row r="185" spans="1:10">
      <c r="A185">
        <v>4188</v>
      </c>
      <c r="B185" s="40">
        <v>848</v>
      </c>
      <c r="D185">
        <v>24</v>
      </c>
      <c r="E185">
        <v>30</v>
      </c>
      <c r="I185">
        <v>4187</v>
      </c>
      <c r="J185" t="s">
        <v>1284</v>
      </c>
    </row>
    <row r="186" spans="1:10">
      <c r="A186">
        <v>4189</v>
      </c>
      <c r="B186" s="40">
        <v>481</v>
      </c>
      <c r="C186" t="s">
        <v>262</v>
      </c>
      <c r="D186">
        <v>25</v>
      </c>
      <c r="E186">
        <v>30</v>
      </c>
      <c r="F186">
        <v>88</v>
      </c>
      <c r="I186">
        <v>4188</v>
      </c>
      <c r="J186" t="s">
        <v>1285</v>
      </c>
    </row>
    <row r="187" spans="1:10">
      <c r="A187">
        <v>4402</v>
      </c>
      <c r="B187" s="40">
        <v>100090</v>
      </c>
      <c r="C187" t="s">
        <v>263</v>
      </c>
      <c r="D187">
        <v>13</v>
      </c>
      <c r="E187">
        <v>13</v>
      </c>
      <c r="F187">
        <v>139</v>
      </c>
      <c r="I187">
        <v>4189</v>
      </c>
      <c r="J187" t="s">
        <v>1286</v>
      </c>
    </row>
    <row r="188" spans="1:10">
      <c r="A188">
        <v>4190</v>
      </c>
      <c r="B188" s="40">
        <v>52</v>
      </c>
      <c r="C188" t="s">
        <v>264</v>
      </c>
      <c r="D188">
        <v>28</v>
      </c>
      <c r="E188">
        <v>30</v>
      </c>
      <c r="F188">
        <v>89</v>
      </c>
      <c r="I188">
        <v>4402</v>
      </c>
      <c r="J188" t="s">
        <v>1287</v>
      </c>
    </row>
    <row r="189" spans="1:10">
      <c r="A189">
        <v>4191</v>
      </c>
      <c r="B189" s="40">
        <v>241</v>
      </c>
      <c r="C189" t="s">
        <v>265</v>
      </c>
      <c r="D189">
        <v>24</v>
      </c>
      <c r="E189">
        <v>30</v>
      </c>
      <c r="F189">
        <v>90</v>
      </c>
      <c r="I189">
        <v>4190</v>
      </c>
      <c r="J189" t="s">
        <v>207</v>
      </c>
    </row>
    <row r="190" spans="1:10">
      <c r="A190">
        <v>4192</v>
      </c>
      <c r="B190" s="40">
        <v>224</v>
      </c>
      <c r="C190" t="s">
        <v>266</v>
      </c>
      <c r="D190">
        <v>15</v>
      </c>
      <c r="E190">
        <v>30</v>
      </c>
      <c r="F190">
        <v>186</v>
      </c>
      <c r="I190">
        <v>4191</v>
      </c>
      <c r="J190" t="s">
        <v>1288</v>
      </c>
    </row>
    <row r="191" spans="1:10">
      <c r="A191">
        <v>4193</v>
      </c>
      <c r="B191" s="40">
        <v>885</v>
      </c>
      <c r="C191" t="s">
        <v>267</v>
      </c>
      <c r="D191">
        <v>13</v>
      </c>
      <c r="E191">
        <v>13</v>
      </c>
      <c r="F191">
        <v>187</v>
      </c>
      <c r="I191">
        <v>4192</v>
      </c>
      <c r="J191" t="s">
        <v>209</v>
      </c>
    </row>
    <row r="192" spans="1:10">
      <c r="A192">
        <v>4194</v>
      </c>
      <c r="B192" s="40">
        <v>222</v>
      </c>
      <c r="C192" t="s">
        <v>268</v>
      </c>
      <c r="D192">
        <v>17</v>
      </c>
      <c r="E192">
        <v>30</v>
      </c>
      <c r="F192">
        <v>91</v>
      </c>
      <c r="I192">
        <v>4193</v>
      </c>
      <c r="J192" t="s">
        <v>1289</v>
      </c>
    </row>
    <row r="193" spans="1:10">
      <c r="A193">
        <v>4195</v>
      </c>
      <c r="B193" s="40">
        <v>886</v>
      </c>
      <c r="C193" t="s">
        <v>269</v>
      </c>
      <c r="D193">
        <v>28</v>
      </c>
      <c r="E193">
        <v>30</v>
      </c>
      <c r="F193">
        <v>92</v>
      </c>
      <c r="I193">
        <v>4194</v>
      </c>
      <c r="J193" t="s">
        <v>1290</v>
      </c>
    </row>
    <row r="194" spans="1:10">
      <c r="A194">
        <v>4196</v>
      </c>
      <c r="B194" s="40">
        <v>450</v>
      </c>
      <c r="C194" t="s">
        <v>270</v>
      </c>
      <c r="D194">
        <v>28</v>
      </c>
      <c r="E194">
        <v>30</v>
      </c>
      <c r="F194">
        <v>93</v>
      </c>
      <c r="I194">
        <v>4195</v>
      </c>
      <c r="J194" t="s">
        <v>1291</v>
      </c>
    </row>
    <row r="195" spans="1:10">
      <c r="A195">
        <v>4197</v>
      </c>
      <c r="B195" s="40">
        <v>226</v>
      </c>
      <c r="C195" t="s">
        <v>271</v>
      </c>
      <c r="D195">
        <v>13</v>
      </c>
      <c r="E195">
        <v>13</v>
      </c>
      <c r="F195">
        <v>252</v>
      </c>
      <c r="I195">
        <v>4196</v>
      </c>
      <c r="J195" t="s">
        <v>1292</v>
      </c>
    </row>
    <row r="196" spans="1:10">
      <c r="A196">
        <v>4198</v>
      </c>
      <c r="B196" s="40">
        <v>457</v>
      </c>
      <c r="C196" t="s">
        <v>272</v>
      </c>
      <c r="D196">
        <v>22</v>
      </c>
      <c r="E196">
        <v>30</v>
      </c>
      <c r="F196">
        <v>94</v>
      </c>
      <c r="I196">
        <v>4197</v>
      </c>
      <c r="J196" t="s">
        <v>211</v>
      </c>
    </row>
    <row r="197" spans="1:10">
      <c r="A197">
        <v>4199</v>
      </c>
      <c r="B197" s="40">
        <v>220</v>
      </c>
      <c r="C197" t="s">
        <v>273</v>
      </c>
      <c r="D197">
        <v>13</v>
      </c>
      <c r="E197">
        <v>13</v>
      </c>
      <c r="F197">
        <v>188</v>
      </c>
      <c r="I197">
        <v>4198</v>
      </c>
      <c r="J197" t="s">
        <v>1293</v>
      </c>
    </row>
    <row r="198" spans="1:10">
      <c r="A198">
        <v>4200</v>
      </c>
      <c r="B198" s="40">
        <v>420</v>
      </c>
      <c r="C198" t="s">
        <v>274</v>
      </c>
      <c r="D198">
        <v>13</v>
      </c>
      <c r="E198">
        <v>13</v>
      </c>
      <c r="F198">
        <v>140</v>
      </c>
      <c r="I198">
        <v>4199</v>
      </c>
      <c r="J198" t="s">
        <v>213</v>
      </c>
    </row>
    <row r="199" spans="1:10">
      <c r="A199">
        <v>4201</v>
      </c>
      <c r="B199" s="40">
        <v>54</v>
      </c>
      <c r="C199" t="s">
        <v>275</v>
      </c>
      <c r="D199">
        <v>24</v>
      </c>
      <c r="E199">
        <v>30</v>
      </c>
      <c r="F199">
        <v>141</v>
      </c>
      <c r="I199">
        <v>4200</v>
      </c>
      <c r="J199" t="s">
        <v>1294</v>
      </c>
    </row>
    <row r="200" spans="1:10">
      <c r="A200">
        <v>4202</v>
      </c>
      <c r="B200" s="40">
        <v>484</v>
      </c>
      <c r="C200" t="s">
        <v>276</v>
      </c>
      <c r="D200">
        <v>13</v>
      </c>
      <c r="E200">
        <v>13</v>
      </c>
      <c r="F200">
        <v>142</v>
      </c>
      <c r="I200">
        <v>4201</v>
      </c>
      <c r="J200" t="s">
        <v>214</v>
      </c>
    </row>
    <row r="201" spans="1:10">
      <c r="A201">
        <v>4203</v>
      </c>
      <c r="B201" s="40">
        <v>55</v>
      </c>
      <c r="C201" t="s">
        <v>277</v>
      </c>
      <c r="D201">
        <v>25</v>
      </c>
      <c r="E201">
        <v>30</v>
      </c>
      <c r="F201">
        <v>95</v>
      </c>
      <c r="I201">
        <v>4202</v>
      </c>
      <c r="J201" t="s">
        <v>1295</v>
      </c>
    </row>
    <row r="202" spans="1:10">
      <c r="A202">
        <v>4204</v>
      </c>
      <c r="B202" s="40">
        <v>56</v>
      </c>
      <c r="C202" t="s">
        <v>278</v>
      </c>
      <c r="D202">
        <v>13</v>
      </c>
      <c r="E202">
        <v>13</v>
      </c>
      <c r="F202">
        <v>221</v>
      </c>
      <c r="I202">
        <v>4203</v>
      </c>
      <c r="J202" t="s">
        <v>215</v>
      </c>
    </row>
    <row r="203" spans="1:10">
      <c r="A203">
        <v>4205</v>
      </c>
      <c r="B203" s="40">
        <v>136</v>
      </c>
      <c r="C203" t="s">
        <v>279</v>
      </c>
      <c r="D203">
        <v>28</v>
      </c>
      <c r="E203">
        <v>30</v>
      </c>
      <c r="F203">
        <v>96</v>
      </c>
      <c r="I203">
        <v>4204</v>
      </c>
      <c r="J203" t="s">
        <v>216</v>
      </c>
    </row>
    <row r="204" spans="1:10">
      <c r="A204">
        <v>4206</v>
      </c>
      <c r="B204" s="40">
        <v>57</v>
      </c>
      <c r="C204" t="s">
        <v>280</v>
      </c>
      <c r="D204">
        <v>28</v>
      </c>
      <c r="E204">
        <v>30</v>
      </c>
      <c r="F204">
        <v>97</v>
      </c>
      <c r="I204">
        <v>4205</v>
      </c>
      <c r="J204" t="s">
        <v>1296</v>
      </c>
    </row>
    <row r="205" spans="1:10">
      <c r="A205">
        <v>4207</v>
      </c>
      <c r="B205" s="40">
        <v>994</v>
      </c>
      <c r="C205" t="s">
        <v>281</v>
      </c>
      <c r="D205">
        <v>13</v>
      </c>
      <c r="E205">
        <v>13</v>
      </c>
      <c r="F205">
        <v>242</v>
      </c>
      <c r="I205">
        <v>4206</v>
      </c>
      <c r="J205" t="s">
        <v>218</v>
      </c>
    </row>
    <row r="206" spans="1:10">
      <c r="A206">
        <v>4208</v>
      </c>
      <c r="B206" s="40">
        <v>887</v>
      </c>
      <c r="C206" t="s">
        <v>282</v>
      </c>
      <c r="D206">
        <v>18</v>
      </c>
      <c r="E206">
        <v>30</v>
      </c>
      <c r="F206">
        <v>98</v>
      </c>
      <c r="I206">
        <v>4207</v>
      </c>
      <c r="J206" t="s">
        <v>1297</v>
      </c>
    </row>
    <row r="207" spans="1:10">
      <c r="A207">
        <v>4209</v>
      </c>
      <c r="B207" s="40">
        <v>888</v>
      </c>
      <c r="D207">
        <v>3</v>
      </c>
      <c r="E207">
        <v>30</v>
      </c>
      <c r="I207">
        <v>4208</v>
      </c>
      <c r="J207" t="s">
        <v>1298</v>
      </c>
    </row>
    <row r="208" spans="1:10">
      <c r="A208">
        <v>4210</v>
      </c>
      <c r="B208" s="40">
        <v>889</v>
      </c>
      <c r="C208" t="s">
        <v>283</v>
      </c>
      <c r="D208">
        <v>13</v>
      </c>
      <c r="E208">
        <v>13</v>
      </c>
      <c r="F208">
        <v>99</v>
      </c>
      <c r="I208">
        <v>4209</v>
      </c>
      <c r="J208" t="s">
        <v>1299</v>
      </c>
    </row>
    <row r="209" spans="1:10">
      <c r="A209">
        <v>4211</v>
      </c>
      <c r="B209" s="40">
        <v>58</v>
      </c>
      <c r="C209" t="s">
        <v>284</v>
      </c>
      <c r="D209">
        <v>24</v>
      </c>
      <c r="E209">
        <v>30</v>
      </c>
      <c r="F209">
        <v>100</v>
      </c>
      <c r="I209">
        <v>4210</v>
      </c>
      <c r="J209" t="s">
        <v>1300</v>
      </c>
    </row>
    <row r="210" spans="1:10">
      <c r="A210">
        <v>4212</v>
      </c>
      <c r="B210" s="40">
        <v>890</v>
      </c>
      <c r="C210" t="s">
        <v>285</v>
      </c>
      <c r="D210">
        <v>13</v>
      </c>
      <c r="E210">
        <v>13</v>
      </c>
      <c r="F210">
        <v>211</v>
      </c>
      <c r="I210">
        <v>4211</v>
      </c>
      <c r="J210" t="s">
        <v>220</v>
      </c>
    </row>
    <row r="211" spans="1:10">
      <c r="A211">
        <v>4213</v>
      </c>
      <c r="B211" s="40">
        <v>59</v>
      </c>
      <c r="C211" t="s">
        <v>286</v>
      </c>
      <c r="D211">
        <v>28</v>
      </c>
      <c r="E211">
        <v>30</v>
      </c>
      <c r="F211">
        <v>101</v>
      </c>
      <c r="I211">
        <v>4212</v>
      </c>
      <c r="J211" t="s">
        <v>1301</v>
      </c>
    </row>
    <row r="212" spans="1:10">
      <c r="A212">
        <v>4214</v>
      </c>
      <c r="B212" s="40">
        <v>60</v>
      </c>
      <c r="C212" t="s">
        <v>287</v>
      </c>
      <c r="D212">
        <v>3</v>
      </c>
      <c r="E212">
        <v>30</v>
      </c>
      <c r="F212">
        <v>102</v>
      </c>
      <c r="I212">
        <v>4213</v>
      </c>
      <c r="J212" t="s">
        <v>1302</v>
      </c>
    </row>
    <row r="213" spans="1:10">
      <c r="A213">
        <v>4403</v>
      </c>
      <c r="B213" s="40">
        <v>100088</v>
      </c>
      <c r="C213" t="s">
        <v>288</v>
      </c>
      <c r="D213">
        <v>13</v>
      </c>
      <c r="E213">
        <v>13</v>
      </c>
      <c r="F213">
        <v>217</v>
      </c>
      <c r="I213">
        <v>4214</v>
      </c>
      <c r="J213" t="s">
        <v>222</v>
      </c>
    </row>
    <row r="214" spans="1:10">
      <c r="A214">
        <v>4215</v>
      </c>
      <c r="B214" s="40">
        <v>61</v>
      </c>
      <c r="C214" t="s">
        <v>289</v>
      </c>
      <c r="D214">
        <v>28</v>
      </c>
      <c r="E214">
        <v>30</v>
      </c>
      <c r="F214">
        <v>143</v>
      </c>
      <c r="I214">
        <v>4403</v>
      </c>
      <c r="J214" t="s">
        <v>1303</v>
      </c>
    </row>
    <row r="215" spans="1:10">
      <c r="A215">
        <v>4216</v>
      </c>
      <c r="B215" s="40">
        <v>218</v>
      </c>
      <c r="C215" t="s">
        <v>290</v>
      </c>
      <c r="D215">
        <v>27</v>
      </c>
      <c r="E215">
        <v>30</v>
      </c>
      <c r="F215">
        <v>103</v>
      </c>
      <c r="I215">
        <v>4215</v>
      </c>
      <c r="J215" t="s">
        <v>224</v>
      </c>
    </row>
    <row r="216" spans="1:10">
      <c r="A216">
        <v>4217</v>
      </c>
      <c r="B216" s="40">
        <v>62</v>
      </c>
      <c r="C216" t="s">
        <v>291</v>
      </c>
      <c r="D216">
        <v>27</v>
      </c>
      <c r="E216">
        <v>30</v>
      </c>
      <c r="F216">
        <v>253</v>
      </c>
      <c r="I216">
        <v>4216</v>
      </c>
      <c r="J216" t="s">
        <v>1304</v>
      </c>
    </row>
    <row r="217" spans="1:10">
      <c r="A217">
        <v>4218</v>
      </c>
      <c r="B217" s="40">
        <v>314</v>
      </c>
      <c r="C217" t="s">
        <v>292</v>
      </c>
      <c r="D217">
        <v>27</v>
      </c>
      <c r="E217">
        <v>30</v>
      </c>
      <c r="F217">
        <v>104</v>
      </c>
      <c r="I217">
        <v>4217</v>
      </c>
      <c r="J217" t="s">
        <v>225</v>
      </c>
    </row>
    <row r="218" spans="1:10">
      <c r="A218">
        <v>4219</v>
      </c>
      <c r="B218" s="40">
        <v>397</v>
      </c>
      <c r="D218">
        <v>24</v>
      </c>
      <c r="E218">
        <v>30</v>
      </c>
      <c r="I218">
        <v>4218</v>
      </c>
      <c r="J218" t="s">
        <v>1305</v>
      </c>
    </row>
    <row r="219" spans="1:10">
      <c r="A219">
        <v>4220</v>
      </c>
      <c r="B219" s="40">
        <v>63</v>
      </c>
      <c r="D219">
        <v>3</v>
      </c>
      <c r="E219">
        <v>30</v>
      </c>
      <c r="I219">
        <v>4219</v>
      </c>
      <c r="J219" t="s">
        <v>1306</v>
      </c>
    </row>
    <row r="220" spans="1:10">
      <c r="A220">
        <v>4221</v>
      </c>
      <c r="B220" s="40">
        <v>428</v>
      </c>
      <c r="C220" t="s">
        <v>293</v>
      </c>
      <c r="D220">
        <v>28</v>
      </c>
      <c r="E220">
        <v>30</v>
      </c>
      <c r="F220">
        <v>240</v>
      </c>
      <c r="I220">
        <v>4220</v>
      </c>
      <c r="J220" t="s">
        <v>1307</v>
      </c>
    </row>
    <row r="221" spans="1:10">
      <c r="A221">
        <v>4222</v>
      </c>
      <c r="B221" s="40">
        <v>228</v>
      </c>
      <c r="C221" t="s">
        <v>294</v>
      </c>
      <c r="D221">
        <v>13</v>
      </c>
      <c r="E221">
        <v>13</v>
      </c>
      <c r="F221">
        <v>227</v>
      </c>
      <c r="I221">
        <v>4221</v>
      </c>
      <c r="J221" t="s">
        <v>1308</v>
      </c>
    </row>
    <row r="222" spans="1:10">
      <c r="A222">
        <v>4223</v>
      </c>
      <c r="B222" s="40">
        <v>267</v>
      </c>
      <c r="D222">
        <v>3</v>
      </c>
      <c r="E222">
        <v>30</v>
      </c>
      <c r="I222">
        <v>4222</v>
      </c>
      <c r="J222" t="s">
        <v>228</v>
      </c>
    </row>
    <row r="223" spans="1:10">
      <c r="A223">
        <v>4224</v>
      </c>
      <c r="B223" s="40">
        <v>231</v>
      </c>
      <c r="D223">
        <v>3</v>
      </c>
      <c r="E223">
        <v>30</v>
      </c>
      <c r="I223">
        <v>4223</v>
      </c>
      <c r="J223" t="s">
        <v>229</v>
      </c>
    </row>
    <row r="224" spans="1:10">
      <c r="A224">
        <v>4225</v>
      </c>
      <c r="B224" s="40">
        <v>251</v>
      </c>
      <c r="C224" t="s">
        <v>295</v>
      </c>
      <c r="D224">
        <v>13</v>
      </c>
      <c r="E224">
        <v>13</v>
      </c>
      <c r="F224">
        <v>144</v>
      </c>
      <c r="I224">
        <v>4224</v>
      </c>
      <c r="J224" t="s">
        <v>230</v>
      </c>
    </row>
    <row r="225" spans="1:10">
      <c r="A225">
        <v>4226</v>
      </c>
      <c r="B225" s="40">
        <v>891</v>
      </c>
      <c r="C225" t="s">
        <v>296</v>
      </c>
      <c r="D225">
        <v>13</v>
      </c>
      <c r="E225">
        <v>13</v>
      </c>
      <c r="F225">
        <v>145</v>
      </c>
      <c r="I225">
        <v>4225</v>
      </c>
      <c r="J225" t="s">
        <v>1309</v>
      </c>
    </row>
    <row r="226" spans="1:10">
      <c r="A226">
        <v>4227</v>
      </c>
      <c r="B226" s="40">
        <v>137</v>
      </c>
      <c r="D226">
        <v>13</v>
      </c>
      <c r="E226">
        <v>13</v>
      </c>
      <c r="I226">
        <v>4226</v>
      </c>
      <c r="J226" t="s">
        <v>1310</v>
      </c>
    </row>
    <row r="227" spans="1:10">
      <c r="A227">
        <v>4228</v>
      </c>
      <c r="B227" s="40">
        <v>265</v>
      </c>
      <c r="D227">
        <v>21</v>
      </c>
      <c r="E227">
        <v>13</v>
      </c>
      <c r="I227">
        <v>4227</v>
      </c>
      <c r="J227" t="s">
        <v>232</v>
      </c>
    </row>
    <row r="228" spans="1:10">
      <c r="A228">
        <v>4229</v>
      </c>
      <c r="B228" s="40">
        <v>462</v>
      </c>
      <c r="C228" t="s">
        <v>297</v>
      </c>
      <c r="D228">
        <v>13</v>
      </c>
      <c r="E228">
        <v>13</v>
      </c>
      <c r="F228">
        <v>189</v>
      </c>
      <c r="I228">
        <v>4228</v>
      </c>
      <c r="J228" t="s">
        <v>233</v>
      </c>
    </row>
    <row r="229" spans="1:10">
      <c r="A229">
        <v>4230</v>
      </c>
      <c r="B229" s="40">
        <v>64</v>
      </c>
      <c r="C229" t="s">
        <v>298</v>
      </c>
      <c r="D229">
        <v>13</v>
      </c>
      <c r="E229">
        <v>13</v>
      </c>
      <c r="F229">
        <v>254</v>
      </c>
      <c r="I229">
        <v>4229</v>
      </c>
      <c r="J229" t="s">
        <v>1311</v>
      </c>
    </row>
    <row r="230" spans="1:10">
      <c r="A230">
        <v>4231</v>
      </c>
      <c r="B230" s="40">
        <v>403</v>
      </c>
      <c r="C230" t="s">
        <v>299</v>
      </c>
      <c r="D230">
        <v>13</v>
      </c>
      <c r="E230">
        <v>13</v>
      </c>
      <c r="F230">
        <v>190</v>
      </c>
      <c r="I230">
        <v>4230</v>
      </c>
      <c r="J230" t="s">
        <v>1312</v>
      </c>
    </row>
    <row r="231" spans="1:10">
      <c r="A231">
        <v>4232</v>
      </c>
      <c r="B231" s="40">
        <v>201</v>
      </c>
      <c r="C231" t="s">
        <v>300</v>
      </c>
      <c r="D231">
        <v>23</v>
      </c>
      <c r="E231">
        <v>30</v>
      </c>
      <c r="F231">
        <v>105</v>
      </c>
      <c r="I231">
        <v>4231</v>
      </c>
      <c r="J231" t="s">
        <v>1313</v>
      </c>
    </row>
    <row r="232" spans="1:10">
      <c r="A232">
        <v>4233</v>
      </c>
      <c r="B232" s="40">
        <v>858</v>
      </c>
      <c r="C232" t="s">
        <v>301</v>
      </c>
      <c r="D232">
        <v>13</v>
      </c>
      <c r="E232">
        <v>13</v>
      </c>
      <c r="F232">
        <v>236</v>
      </c>
      <c r="I232">
        <v>4232</v>
      </c>
      <c r="J232" t="s">
        <v>1314</v>
      </c>
    </row>
    <row r="233" spans="1:10">
      <c r="A233">
        <v>4234</v>
      </c>
      <c r="B233" s="40">
        <v>66</v>
      </c>
      <c r="C233" t="s">
        <v>302</v>
      </c>
      <c r="D233">
        <v>13</v>
      </c>
      <c r="E233">
        <v>13</v>
      </c>
      <c r="F233">
        <v>234</v>
      </c>
      <c r="I233">
        <v>4233</v>
      </c>
      <c r="J233" t="s">
        <v>1315</v>
      </c>
    </row>
    <row r="234" spans="1:10">
      <c r="A234">
        <v>4235</v>
      </c>
      <c r="B234" s="40">
        <v>67</v>
      </c>
      <c r="C234" t="s">
        <v>303</v>
      </c>
      <c r="D234">
        <v>13</v>
      </c>
      <c r="E234">
        <v>13</v>
      </c>
      <c r="F234">
        <v>255</v>
      </c>
      <c r="I234">
        <v>4234</v>
      </c>
      <c r="J234" t="s">
        <v>235</v>
      </c>
    </row>
    <row r="235" spans="1:10">
      <c r="A235">
        <v>4236</v>
      </c>
      <c r="B235" s="40">
        <v>68</v>
      </c>
      <c r="C235" t="s">
        <v>304</v>
      </c>
      <c r="D235">
        <v>18</v>
      </c>
      <c r="E235">
        <v>30</v>
      </c>
      <c r="F235">
        <v>106</v>
      </c>
      <c r="I235">
        <v>4235</v>
      </c>
      <c r="J235" t="s">
        <v>236</v>
      </c>
    </row>
    <row r="236" spans="1:10">
      <c r="A236">
        <v>4237</v>
      </c>
      <c r="B236" s="40">
        <v>138</v>
      </c>
      <c r="D236">
        <v>24</v>
      </c>
      <c r="E236">
        <v>30</v>
      </c>
      <c r="I236">
        <v>4236</v>
      </c>
      <c r="J236" t="s">
        <v>237</v>
      </c>
    </row>
    <row r="237" spans="1:10">
      <c r="A237">
        <v>4238</v>
      </c>
      <c r="B237" s="40">
        <v>892</v>
      </c>
      <c r="D237">
        <v>28</v>
      </c>
      <c r="E237">
        <v>30</v>
      </c>
      <c r="I237">
        <v>4237</v>
      </c>
      <c r="J237" t="s">
        <v>238</v>
      </c>
    </row>
    <row r="238" spans="1:10">
      <c r="A238">
        <v>4239</v>
      </c>
      <c r="B238" s="40">
        <v>151</v>
      </c>
      <c r="D238">
        <v>13</v>
      </c>
      <c r="E238">
        <v>13</v>
      </c>
      <c r="I238">
        <v>4238</v>
      </c>
      <c r="J238" t="s">
        <v>1316</v>
      </c>
    </row>
    <row r="239" spans="1:10">
      <c r="A239">
        <v>4393</v>
      </c>
      <c r="B239" s="40">
        <v>100043</v>
      </c>
      <c r="D239">
        <v>13</v>
      </c>
      <c r="E239">
        <v>13</v>
      </c>
      <c r="I239">
        <v>4239</v>
      </c>
      <c r="J239" t="s">
        <v>241</v>
      </c>
    </row>
    <row r="240" spans="1:10">
      <c r="A240">
        <v>4240</v>
      </c>
      <c r="B240" s="40">
        <v>405</v>
      </c>
      <c r="D240">
        <v>3</v>
      </c>
      <c r="E240">
        <v>30</v>
      </c>
      <c r="I240">
        <v>4393</v>
      </c>
      <c r="J240" t="s">
        <v>1317</v>
      </c>
    </row>
    <row r="241" spans="1:10">
      <c r="A241">
        <v>4241</v>
      </c>
      <c r="B241" s="40">
        <v>71</v>
      </c>
      <c r="C241" t="s">
        <v>305</v>
      </c>
      <c r="D241">
        <v>20</v>
      </c>
      <c r="E241">
        <v>30</v>
      </c>
      <c r="F241">
        <v>108</v>
      </c>
      <c r="I241">
        <v>4240</v>
      </c>
      <c r="J241" t="s">
        <v>1318</v>
      </c>
    </row>
    <row r="242" spans="1:10">
      <c r="A242">
        <v>4185</v>
      </c>
      <c r="B242" s="40">
        <v>100108</v>
      </c>
      <c r="C242" t="s">
        <v>306</v>
      </c>
      <c r="D242">
        <v>13</v>
      </c>
      <c r="E242">
        <v>13</v>
      </c>
      <c r="F242">
        <v>109</v>
      </c>
      <c r="I242">
        <v>4241</v>
      </c>
      <c r="J242" t="s">
        <v>242</v>
      </c>
    </row>
    <row r="243" spans="1:10">
      <c r="A243">
        <v>4392</v>
      </c>
      <c r="B243" s="40">
        <v>100041</v>
      </c>
      <c r="C243" t="s">
        <v>307</v>
      </c>
      <c r="D243">
        <v>24</v>
      </c>
      <c r="E243">
        <v>30</v>
      </c>
      <c r="F243">
        <v>110</v>
      </c>
      <c r="I243">
        <v>4185</v>
      </c>
      <c r="J243" t="s">
        <v>1319</v>
      </c>
    </row>
    <row r="244" spans="1:10">
      <c r="A244">
        <v>4242</v>
      </c>
      <c r="B244" s="40">
        <v>72</v>
      </c>
      <c r="C244" t="s">
        <v>308</v>
      </c>
      <c r="D244">
        <v>28</v>
      </c>
      <c r="E244">
        <v>30</v>
      </c>
      <c r="F244">
        <v>111</v>
      </c>
      <c r="I244">
        <v>4392</v>
      </c>
      <c r="J244" t="s">
        <v>1320</v>
      </c>
    </row>
    <row r="245" spans="1:10">
      <c r="A245">
        <v>4243</v>
      </c>
      <c r="B245" s="40">
        <v>990</v>
      </c>
      <c r="D245">
        <v>27</v>
      </c>
      <c r="E245">
        <v>30</v>
      </c>
      <c r="I245">
        <v>4242</v>
      </c>
      <c r="J245" t="s">
        <v>1321</v>
      </c>
    </row>
    <row r="246" spans="1:10">
      <c r="A246">
        <v>4244</v>
      </c>
      <c r="B246" s="40">
        <v>893</v>
      </c>
      <c r="C246" t="s">
        <v>309</v>
      </c>
      <c r="D246">
        <v>27</v>
      </c>
      <c r="E246">
        <v>30</v>
      </c>
      <c r="F246">
        <v>112</v>
      </c>
      <c r="I246">
        <v>4243</v>
      </c>
      <c r="J246" t="s">
        <v>1322</v>
      </c>
    </row>
    <row r="247" spans="1:10">
      <c r="A247">
        <v>4245</v>
      </c>
      <c r="B247" s="40">
        <v>921</v>
      </c>
      <c r="C247" t="s">
        <v>310</v>
      </c>
      <c r="D247">
        <v>13</v>
      </c>
      <c r="E247">
        <v>13</v>
      </c>
      <c r="F247">
        <v>113</v>
      </c>
      <c r="I247">
        <v>4244</v>
      </c>
      <c r="J247" t="s">
        <v>1323</v>
      </c>
    </row>
    <row r="248" spans="1:10">
      <c r="A248">
        <v>4246</v>
      </c>
      <c r="B248" s="40">
        <v>73</v>
      </c>
      <c r="D248">
        <v>24</v>
      </c>
      <c r="E248">
        <v>30</v>
      </c>
      <c r="I248">
        <v>4245</v>
      </c>
      <c r="J248" t="s">
        <v>1324</v>
      </c>
    </row>
    <row r="249" spans="1:10">
      <c r="A249">
        <v>4247</v>
      </c>
      <c r="B249" s="40">
        <v>316</v>
      </c>
      <c r="C249" t="s">
        <v>311</v>
      </c>
      <c r="D249">
        <v>15</v>
      </c>
      <c r="E249">
        <v>30</v>
      </c>
      <c r="F249">
        <v>114</v>
      </c>
      <c r="I249">
        <v>4246</v>
      </c>
      <c r="J249" t="s">
        <v>245</v>
      </c>
    </row>
    <row r="250" spans="1:10">
      <c r="A250">
        <v>4248</v>
      </c>
      <c r="B250" s="40">
        <v>989</v>
      </c>
      <c r="C250" t="s">
        <v>312</v>
      </c>
      <c r="D250">
        <v>18</v>
      </c>
      <c r="E250">
        <v>30</v>
      </c>
      <c r="F250">
        <v>115</v>
      </c>
      <c r="I250">
        <v>4247</v>
      </c>
      <c r="J250" t="s">
        <v>1325</v>
      </c>
    </row>
    <row r="251" spans="1:10">
      <c r="A251">
        <v>4249</v>
      </c>
      <c r="B251" s="40">
        <v>74</v>
      </c>
      <c r="D251">
        <v>13</v>
      </c>
      <c r="E251">
        <v>13</v>
      </c>
      <c r="I251">
        <v>4248</v>
      </c>
      <c r="J251" t="s">
        <v>1326</v>
      </c>
    </row>
    <row r="252" spans="1:10">
      <c r="A252">
        <v>4250</v>
      </c>
      <c r="B252" s="40">
        <v>75</v>
      </c>
      <c r="C252" t="s">
        <v>313</v>
      </c>
      <c r="D252">
        <v>24</v>
      </c>
      <c r="E252">
        <v>30</v>
      </c>
      <c r="F252">
        <v>116</v>
      </c>
      <c r="I252">
        <v>4249</v>
      </c>
      <c r="J252" t="s">
        <v>246</v>
      </c>
    </row>
    <row r="253" spans="1:10">
      <c r="A253">
        <v>4183</v>
      </c>
      <c r="B253" s="40">
        <v>100084</v>
      </c>
      <c r="C253" t="s">
        <v>314</v>
      </c>
      <c r="D253">
        <v>24</v>
      </c>
      <c r="E253">
        <v>30</v>
      </c>
      <c r="F253">
        <v>117</v>
      </c>
      <c r="I253">
        <v>4250</v>
      </c>
      <c r="J253" t="s">
        <v>247</v>
      </c>
    </row>
    <row r="254" spans="1:10">
      <c r="A254">
        <v>4904</v>
      </c>
      <c r="B254" s="40">
        <v>100142</v>
      </c>
      <c r="C254" t="s">
        <v>315</v>
      </c>
      <c r="D254">
        <v>28</v>
      </c>
      <c r="E254">
        <v>30</v>
      </c>
      <c r="F254">
        <v>118</v>
      </c>
      <c r="I254">
        <v>4183</v>
      </c>
      <c r="J254" t="s">
        <v>1327</v>
      </c>
    </row>
    <row r="255" spans="1:10">
      <c r="A255">
        <v>4251</v>
      </c>
      <c r="B255" s="40">
        <v>329</v>
      </c>
      <c r="C255" t="s">
        <v>316</v>
      </c>
      <c r="D255">
        <v>13</v>
      </c>
      <c r="E255">
        <v>13</v>
      </c>
      <c r="F255">
        <v>269</v>
      </c>
      <c r="I255">
        <v>4904</v>
      </c>
      <c r="J255" t="s">
        <v>1328</v>
      </c>
    </row>
    <row r="256" spans="1:10">
      <c r="A256">
        <v>4252</v>
      </c>
      <c r="B256" s="40">
        <v>441</v>
      </c>
      <c r="C256" t="s">
        <v>317</v>
      </c>
      <c r="D256">
        <v>13</v>
      </c>
      <c r="E256">
        <v>13</v>
      </c>
      <c r="F256">
        <v>146</v>
      </c>
      <c r="I256">
        <v>4251</v>
      </c>
      <c r="J256" t="s">
        <v>1329</v>
      </c>
    </row>
    <row r="257" spans="1:10">
      <c r="A257">
        <v>4253</v>
      </c>
      <c r="B257" s="40">
        <v>76</v>
      </c>
      <c r="C257" t="s">
        <v>318</v>
      </c>
      <c r="D257">
        <v>13</v>
      </c>
      <c r="E257">
        <v>13</v>
      </c>
      <c r="F257">
        <v>229</v>
      </c>
      <c r="I257">
        <v>4252</v>
      </c>
      <c r="J257" t="s">
        <v>1330</v>
      </c>
    </row>
    <row r="258" spans="1:10">
      <c r="A258">
        <v>4254</v>
      </c>
      <c r="B258" s="40">
        <v>844</v>
      </c>
      <c r="C258" t="s">
        <v>319</v>
      </c>
      <c r="D258">
        <v>13</v>
      </c>
      <c r="E258">
        <v>13</v>
      </c>
      <c r="F258">
        <v>191</v>
      </c>
      <c r="I258">
        <v>4253</v>
      </c>
      <c r="J258" t="s">
        <v>248</v>
      </c>
    </row>
    <row r="259" spans="1:10">
      <c r="A259">
        <v>4255</v>
      </c>
      <c r="B259" s="40">
        <v>894</v>
      </c>
      <c r="D259">
        <v>13</v>
      </c>
      <c r="E259">
        <v>13</v>
      </c>
      <c r="I259">
        <v>4254</v>
      </c>
      <c r="J259" t="s">
        <v>1331</v>
      </c>
    </row>
    <row r="260" spans="1:10">
      <c r="A260">
        <v>4256</v>
      </c>
      <c r="B260" s="40">
        <v>895</v>
      </c>
      <c r="C260" t="s">
        <v>320</v>
      </c>
      <c r="D260">
        <v>13</v>
      </c>
      <c r="E260">
        <v>13</v>
      </c>
      <c r="F260">
        <v>147</v>
      </c>
      <c r="I260">
        <v>4255</v>
      </c>
      <c r="J260" t="s">
        <v>1332</v>
      </c>
    </row>
    <row r="261" spans="1:10">
      <c r="A261">
        <v>4257</v>
      </c>
      <c r="B261" s="40">
        <v>476</v>
      </c>
      <c r="D261">
        <v>3</v>
      </c>
      <c r="E261">
        <v>30</v>
      </c>
      <c r="I261">
        <v>4256</v>
      </c>
      <c r="J261" t="s">
        <v>1333</v>
      </c>
    </row>
    <row r="262" spans="1:10">
      <c r="A262">
        <v>4258</v>
      </c>
      <c r="B262" s="40">
        <v>177</v>
      </c>
      <c r="C262" t="s">
        <v>321</v>
      </c>
      <c r="D262">
        <v>24</v>
      </c>
      <c r="E262">
        <v>30</v>
      </c>
      <c r="F262">
        <v>192</v>
      </c>
      <c r="I262">
        <v>4257</v>
      </c>
      <c r="J262" t="s">
        <v>1334</v>
      </c>
    </row>
    <row r="263" spans="1:10">
      <c r="A263">
        <v>4259</v>
      </c>
      <c r="B263" s="40">
        <v>78</v>
      </c>
      <c r="C263" t="s">
        <v>322</v>
      </c>
      <c r="D263">
        <v>17</v>
      </c>
      <c r="E263">
        <v>30</v>
      </c>
      <c r="F263">
        <v>119</v>
      </c>
      <c r="I263">
        <v>4258</v>
      </c>
      <c r="J263" t="s">
        <v>1335</v>
      </c>
    </row>
    <row r="264" spans="1:10">
      <c r="A264">
        <v>4260</v>
      </c>
      <c r="B264" s="40">
        <v>905</v>
      </c>
      <c r="C264" t="s">
        <v>323</v>
      </c>
      <c r="D264">
        <v>18</v>
      </c>
      <c r="E264">
        <v>30</v>
      </c>
      <c r="F264">
        <v>120</v>
      </c>
      <c r="I264">
        <v>4259</v>
      </c>
      <c r="J264" t="s">
        <v>250</v>
      </c>
    </row>
    <row r="265" spans="1:10">
      <c r="A265">
        <v>4261</v>
      </c>
      <c r="B265" s="40">
        <v>79</v>
      </c>
      <c r="C265" t="s">
        <v>324</v>
      </c>
      <c r="D265">
        <v>13</v>
      </c>
      <c r="E265">
        <v>13</v>
      </c>
      <c r="F265">
        <v>148</v>
      </c>
      <c r="I265">
        <v>4260</v>
      </c>
      <c r="J265" t="s">
        <v>1336</v>
      </c>
    </row>
    <row r="266" spans="1:10">
      <c r="A266">
        <v>4262</v>
      </c>
      <c r="B266" s="40">
        <v>80</v>
      </c>
      <c r="D266">
        <v>28</v>
      </c>
      <c r="E266">
        <v>30</v>
      </c>
      <c r="I266">
        <v>4261</v>
      </c>
      <c r="J266" t="s">
        <v>251</v>
      </c>
    </row>
    <row r="267" spans="1:10">
      <c r="A267">
        <v>4263</v>
      </c>
      <c r="B267" s="40">
        <v>99517</v>
      </c>
      <c r="D267">
        <v>23</v>
      </c>
      <c r="E267">
        <v>30</v>
      </c>
      <c r="I267">
        <v>4262</v>
      </c>
      <c r="J267" t="s">
        <v>252</v>
      </c>
    </row>
    <row r="268" spans="1:10">
      <c r="A268">
        <v>4264</v>
      </c>
      <c r="B268" s="40">
        <v>81</v>
      </c>
      <c r="D268">
        <v>24</v>
      </c>
      <c r="E268">
        <v>30</v>
      </c>
      <c r="I268">
        <v>4263</v>
      </c>
      <c r="J268" t="s">
        <v>1337</v>
      </c>
    </row>
    <row r="269" spans="1:10">
      <c r="A269">
        <v>4265</v>
      </c>
      <c r="B269" s="40">
        <v>896</v>
      </c>
      <c r="C269" t="s">
        <v>325</v>
      </c>
      <c r="D269">
        <v>13</v>
      </c>
      <c r="E269">
        <v>13</v>
      </c>
      <c r="F269">
        <v>178</v>
      </c>
      <c r="I269">
        <v>4264</v>
      </c>
      <c r="J269" t="s">
        <v>253</v>
      </c>
    </row>
    <row r="270" spans="1:10">
      <c r="A270">
        <v>4266</v>
      </c>
      <c r="B270" s="40">
        <v>413</v>
      </c>
      <c r="C270" t="s">
        <v>326</v>
      </c>
      <c r="D270">
        <v>13</v>
      </c>
      <c r="E270">
        <v>13</v>
      </c>
      <c r="F270">
        <v>193</v>
      </c>
      <c r="I270">
        <v>4265</v>
      </c>
      <c r="J270" t="s">
        <v>1338</v>
      </c>
    </row>
    <row r="271" spans="1:10">
      <c r="A271">
        <v>4267</v>
      </c>
      <c r="B271" s="40">
        <v>992</v>
      </c>
      <c r="D271">
        <v>3</v>
      </c>
      <c r="E271">
        <v>30</v>
      </c>
      <c r="I271">
        <v>4266</v>
      </c>
      <c r="J271" t="s">
        <v>1339</v>
      </c>
    </row>
    <row r="272" spans="1:10">
      <c r="A272">
        <v>4268</v>
      </c>
      <c r="B272" s="40">
        <v>82</v>
      </c>
      <c r="C272" t="s">
        <v>327</v>
      </c>
      <c r="D272">
        <v>23</v>
      </c>
      <c r="E272">
        <v>30</v>
      </c>
      <c r="F272">
        <v>149</v>
      </c>
      <c r="I272">
        <v>4267</v>
      </c>
      <c r="J272" t="s">
        <v>1340</v>
      </c>
    </row>
    <row r="273" spans="1:10">
      <c r="A273">
        <v>4905</v>
      </c>
      <c r="B273" s="40">
        <v>100133</v>
      </c>
      <c r="C273" t="s">
        <v>328</v>
      </c>
      <c r="D273">
        <v>13</v>
      </c>
      <c r="E273">
        <v>13</v>
      </c>
      <c r="F273">
        <v>230</v>
      </c>
      <c r="I273">
        <v>4268</v>
      </c>
      <c r="J273" t="s">
        <v>1341</v>
      </c>
    </row>
    <row r="274" spans="1:10">
      <c r="A274">
        <v>4269</v>
      </c>
      <c r="B274" s="40">
        <v>846</v>
      </c>
      <c r="D274">
        <v>13</v>
      </c>
      <c r="E274">
        <v>13</v>
      </c>
      <c r="I274">
        <v>4905</v>
      </c>
      <c r="J274" t="s">
        <v>1342</v>
      </c>
    </row>
    <row r="275" spans="1:10">
      <c r="A275">
        <v>4270</v>
      </c>
      <c r="B275" s="40">
        <v>336</v>
      </c>
      <c r="C275" t="s">
        <v>329</v>
      </c>
      <c r="D275">
        <v>13</v>
      </c>
      <c r="E275">
        <v>13</v>
      </c>
      <c r="F275">
        <v>261</v>
      </c>
      <c r="I275">
        <v>4269</v>
      </c>
      <c r="J275" t="s">
        <v>1343</v>
      </c>
    </row>
    <row r="276" spans="1:10">
      <c r="A276">
        <v>4271</v>
      </c>
      <c r="B276" s="40">
        <v>84</v>
      </c>
      <c r="C276" t="s">
        <v>330</v>
      </c>
      <c r="D276">
        <v>13</v>
      </c>
      <c r="E276">
        <v>13</v>
      </c>
      <c r="F276">
        <v>194</v>
      </c>
      <c r="I276">
        <v>4270</v>
      </c>
      <c r="J276" t="s">
        <v>1344</v>
      </c>
    </row>
    <row r="277" spans="1:10">
      <c r="A277">
        <v>4272</v>
      </c>
      <c r="B277" s="40">
        <v>897</v>
      </c>
      <c r="C277" t="s">
        <v>331</v>
      </c>
      <c r="D277">
        <v>13</v>
      </c>
      <c r="E277">
        <v>13</v>
      </c>
      <c r="F277">
        <v>121</v>
      </c>
      <c r="I277">
        <v>4271</v>
      </c>
      <c r="J277" t="s">
        <v>257</v>
      </c>
    </row>
    <row r="278" spans="1:10">
      <c r="A278">
        <v>4273</v>
      </c>
      <c r="B278" s="40">
        <v>85</v>
      </c>
      <c r="C278" t="s">
        <v>332</v>
      </c>
      <c r="D278">
        <v>13</v>
      </c>
      <c r="E278">
        <v>13</v>
      </c>
      <c r="F278">
        <v>237</v>
      </c>
      <c r="I278">
        <v>4272</v>
      </c>
      <c r="J278" t="s">
        <v>1345</v>
      </c>
    </row>
    <row r="279" spans="1:10">
      <c r="A279">
        <v>4274</v>
      </c>
      <c r="B279" s="40">
        <v>99507</v>
      </c>
      <c r="C279" t="s">
        <v>333</v>
      </c>
      <c r="D279">
        <v>24</v>
      </c>
      <c r="E279">
        <v>30</v>
      </c>
      <c r="F279">
        <v>122</v>
      </c>
      <c r="I279">
        <v>4273</v>
      </c>
      <c r="J279" t="s">
        <v>1346</v>
      </c>
    </row>
    <row r="280" spans="1:10">
      <c r="A280">
        <v>4275</v>
      </c>
      <c r="B280">
        <v>86</v>
      </c>
      <c r="I280">
        <v>4274</v>
      </c>
      <c r="J280" t="s">
        <v>1347</v>
      </c>
    </row>
    <row r="281" spans="1:10">
      <c r="A281">
        <v>4276</v>
      </c>
      <c r="B281">
        <v>404</v>
      </c>
      <c r="I281">
        <v>4275</v>
      </c>
      <c r="J281" t="s">
        <v>260</v>
      </c>
    </row>
    <row r="282" spans="1:10">
      <c r="A282">
        <v>4277</v>
      </c>
      <c r="B282">
        <v>306</v>
      </c>
      <c r="I282">
        <v>4276</v>
      </c>
      <c r="J282" t="s">
        <v>1348</v>
      </c>
    </row>
    <row r="283" spans="1:10">
      <c r="A283">
        <v>4278</v>
      </c>
      <c r="B283">
        <v>83</v>
      </c>
      <c r="I283">
        <v>4277</v>
      </c>
      <c r="J283" t="s">
        <v>1349</v>
      </c>
    </row>
    <row r="284" spans="1:10">
      <c r="A284">
        <v>4279</v>
      </c>
      <c r="B284">
        <v>88</v>
      </c>
      <c r="I284">
        <v>4278</v>
      </c>
      <c r="J284" t="s">
        <v>1350</v>
      </c>
    </row>
    <row r="285" spans="1:10">
      <c r="A285">
        <v>4280</v>
      </c>
      <c r="B285">
        <v>89</v>
      </c>
      <c r="I285">
        <v>4279</v>
      </c>
      <c r="J285" t="s">
        <v>262</v>
      </c>
    </row>
    <row r="286" spans="1:10">
      <c r="A286">
        <v>4281</v>
      </c>
      <c r="B286">
        <v>90</v>
      </c>
      <c r="I286">
        <v>4280</v>
      </c>
      <c r="J286" t="s">
        <v>264</v>
      </c>
    </row>
    <row r="287" spans="1:10">
      <c r="A287">
        <v>4282</v>
      </c>
      <c r="B287">
        <v>186</v>
      </c>
      <c r="I287">
        <v>4281</v>
      </c>
      <c r="J287" t="s">
        <v>265</v>
      </c>
    </row>
    <row r="288" spans="1:10">
      <c r="A288">
        <v>4283</v>
      </c>
      <c r="B288">
        <v>332</v>
      </c>
      <c r="I288">
        <v>4282</v>
      </c>
      <c r="J288" t="s">
        <v>1351</v>
      </c>
    </row>
    <row r="289" spans="1:10">
      <c r="A289">
        <v>4284</v>
      </c>
      <c r="B289">
        <v>187</v>
      </c>
      <c r="I289">
        <v>4283</v>
      </c>
      <c r="J289" t="s">
        <v>1352</v>
      </c>
    </row>
    <row r="290" spans="1:10">
      <c r="A290">
        <v>4285</v>
      </c>
      <c r="B290">
        <v>899</v>
      </c>
      <c r="I290">
        <v>4284</v>
      </c>
      <c r="J290" t="s">
        <v>267</v>
      </c>
    </row>
    <row r="291" spans="1:10">
      <c r="A291">
        <v>4286</v>
      </c>
      <c r="B291">
        <v>468</v>
      </c>
      <c r="I291">
        <v>4285</v>
      </c>
      <c r="J291" t="s">
        <v>1353</v>
      </c>
    </row>
    <row r="292" spans="1:10">
      <c r="A292">
        <v>4287</v>
      </c>
      <c r="B292">
        <v>898</v>
      </c>
      <c r="I292">
        <v>4286</v>
      </c>
      <c r="J292" t="s">
        <v>1354</v>
      </c>
    </row>
    <row r="293" spans="1:10">
      <c r="A293">
        <v>4288</v>
      </c>
      <c r="B293">
        <v>900</v>
      </c>
      <c r="I293">
        <v>4287</v>
      </c>
      <c r="J293" t="s">
        <v>1355</v>
      </c>
    </row>
    <row r="294" spans="1:10">
      <c r="A294">
        <v>4289</v>
      </c>
      <c r="B294">
        <v>92</v>
      </c>
      <c r="I294">
        <v>4288</v>
      </c>
      <c r="J294" t="s">
        <v>1356</v>
      </c>
    </row>
    <row r="295" spans="1:10">
      <c r="A295">
        <v>4290</v>
      </c>
      <c r="B295">
        <v>93</v>
      </c>
      <c r="I295">
        <v>4289</v>
      </c>
      <c r="J295" t="s">
        <v>1357</v>
      </c>
    </row>
    <row r="296" spans="1:10">
      <c r="A296">
        <v>4291</v>
      </c>
      <c r="B296">
        <v>252</v>
      </c>
      <c r="I296">
        <v>4290</v>
      </c>
      <c r="J296" t="s">
        <v>1358</v>
      </c>
    </row>
    <row r="297" spans="1:10">
      <c r="A297">
        <v>4292</v>
      </c>
      <c r="B297">
        <v>94</v>
      </c>
      <c r="I297">
        <v>4291</v>
      </c>
      <c r="J297" t="s">
        <v>1359</v>
      </c>
    </row>
    <row r="298" spans="1:10">
      <c r="A298">
        <v>4293</v>
      </c>
      <c r="B298">
        <v>337</v>
      </c>
      <c r="I298">
        <v>4292</v>
      </c>
      <c r="J298" t="s">
        <v>272</v>
      </c>
    </row>
    <row r="299" spans="1:10">
      <c r="A299">
        <v>4294</v>
      </c>
      <c r="B299">
        <v>188</v>
      </c>
      <c r="I299">
        <v>4293</v>
      </c>
      <c r="J299" t="s">
        <v>1360</v>
      </c>
    </row>
    <row r="300" spans="1:10">
      <c r="A300">
        <v>4295</v>
      </c>
      <c r="B300">
        <v>993</v>
      </c>
      <c r="I300">
        <v>4294</v>
      </c>
      <c r="J300" t="s">
        <v>273</v>
      </c>
    </row>
    <row r="301" spans="1:10">
      <c r="A301">
        <v>4296</v>
      </c>
      <c r="B301">
        <v>141</v>
      </c>
      <c r="I301">
        <v>4295</v>
      </c>
      <c r="J301" t="s">
        <v>1361</v>
      </c>
    </row>
    <row r="302" spans="1:10">
      <c r="A302">
        <v>4297</v>
      </c>
      <c r="B302">
        <v>142</v>
      </c>
      <c r="I302">
        <v>4296</v>
      </c>
      <c r="J302" t="s">
        <v>275</v>
      </c>
    </row>
    <row r="303" spans="1:10">
      <c r="A303">
        <v>4298</v>
      </c>
      <c r="B303">
        <v>95</v>
      </c>
      <c r="I303">
        <v>4297</v>
      </c>
      <c r="J303" t="s">
        <v>276</v>
      </c>
    </row>
    <row r="304" spans="1:10">
      <c r="A304">
        <v>4299</v>
      </c>
      <c r="B304">
        <v>221</v>
      </c>
      <c r="I304">
        <v>4298</v>
      </c>
      <c r="J304" t="s">
        <v>277</v>
      </c>
    </row>
    <row r="305" spans="1:10">
      <c r="A305">
        <v>4300</v>
      </c>
      <c r="B305">
        <v>96</v>
      </c>
      <c r="I305">
        <v>4299</v>
      </c>
      <c r="J305" t="s">
        <v>278</v>
      </c>
    </row>
    <row r="306" spans="1:10">
      <c r="A306">
        <v>4301</v>
      </c>
      <c r="B306">
        <v>97</v>
      </c>
      <c r="I306">
        <v>4300</v>
      </c>
      <c r="J306" t="s">
        <v>279</v>
      </c>
    </row>
    <row r="307" spans="1:10">
      <c r="A307">
        <v>4302</v>
      </c>
      <c r="B307">
        <v>242</v>
      </c>
      <c r="I307">
        <v>4301</v>
      </c>
      <c r="J307" t="s">
        <v>280</v>
      </c>
    </row>
    <row r="308" spans="1:10">
      <c r="A308">
        <v>4303</v>
      </c>
      <c r="B308">
        <v>98</v>
      </c>
      <c r="I308">
        <v>4302</v>
      </c>
      <c r="J308" t="s">
        <v>1362</v>
      </c>
    </row>
    <row r="309" spans="1:10">
      <c r="A309">
        <v>4304</v>
      </c>
      <c r="B309">
        <v>99</v>
      </c>
      <c r="I309">
        <v>4303</v>
      </c>
      <c r="J309" t="s">
        <v>282</v>
      </c>
    </row>
    <row r="310" spans="1:10">
      <c r="A310">
        <v>4305</v>
      </c>
      <c r="B310">
        <v>100</v>
      </c>
      <c r="I310">
        <v>4304</v>
      </c>
      <c r="J310" t="s">
        <v>283</v>
      </c>
    </row>
    <row r="311" spans="1:10">
      <c r="A311">
        <v>4306</v>
      </c>
      <c r="B311">
        <v>211</v>
      </c>
      <c r="I311">
        <v>4305</v>
      </c>
      <c r="J311" t="s">
        <v>284</v>
      </c>
    </row>
    <row r="312" spans="1:10">
      <c r="A312">
        <v>4307</v>
      </c>
      <c r="B312">
        <v>101</v>
      </c>
      <c r="I312">
        <v>4306</v>
      </c>
      <c r="J312" t="s">
        <v>285</v>
      </c>
    </row>
    <row r="313" spans="1:10">
      <c r="A313">
        <v>4308</v>
      </c>
      <c r="B313">
        <v>277</v>
      </c>
      <c r="I313">
        <v>4307</v>
      </c>
      <c r="J313" t="s">
        <v>286</v>
      </c>
    </row>
    <row r="314" spans="1:10">
      <c r="A314">
        <v>4309</v>
      </c>
      <c r="B314">
        <v>102</v>
      </c>
      <c r="I314">
        <v>4308</v>
      </c>
      <c r="J314" t="s">
        <v>1363</v>
      </c>
    </row>
    <row r="315" spans="1:10">
      <c r="A315">
        <v>4310</v>
      </c>
      <c r="B315">
        <v>143</v>
      </c>
      <c r="I315">
        <v>4309</v>
      </c>
      <c r="J315" t="s">
        <v>1364</v>
      </c>
    </row>
    <row r="316" spans="1:10">
      <c r="A316">
        <v>4311</v>
      </c>
      <c r="B316">
        <v>103</v>
      </c>
      <c r="I316">
        <v>4310</v>
      </c>
      <c r="J316" t="s">
        <v>289</v>
      </c>
    </row>
    <row r="317" spans="1:10">
      <c r="A317">
        <v>4312</v>
      </c>
      <c r="B317">
        <v>253</v>
      </c>
      <c r="I317">
        <v>4311</v>
      </c>
      <c r="J317" t="s">
        <v>290</v>
      </c>
    </row>
    <row r="318" spans="1:10">
      <c r="A318">
        <v>4313</v>
      </c>
      <c r="B318">
        <v>104</v>
      </c>
      <c r="I318">
        <v>4312</v>
      </c>
      <c r="J318" t="s">
        <v>1365</v>
      </c>
    </row>
    <row r="319" spans="1:10">
      <c r="A319">
        <v>4184</v>
      </c>
      <c r="B319">
        <v>100060</v>
      </c>
      <c r="I319">
        <v>4313</v>
      </c>
      <c r="J319" t="s">
        <v>292</v>
      </c>
    </row>
    <row r="320" spans="1:10">
      <c r="A320">
        <v>4906</v>
      </c>
      <c r="B320">
        <v>100138</v>
      </c>
      <c r="I320">
        <v>4184</v>
      </c>
      <c r="J320" t="s">
        <v>1366</v>
      </c>
    </row>
    <row r="321" spans="1:10">
      <c r="A321">
        <v>4314</v>
      </c>
      <c r="B321">
        <v>901</v>
      </c>
      <c r="I321">
        <v>4906</v>
      </c>
      <c r="J321" t="s">
        <v>1367</v>
      </c>
    </row>
    <row r="322" spans="1:10">
      <c r="A322">
        <v>4315</v>
      </c>
      <c r="B322">
        <v>240</v>
      </c>
      <c r="I322">
        <v>4314</v>
      </c>
      <c r="J322" t="s">
        <v>1368</v>
      </c>
    </row>
    <row r="323" spans="1:10">
      <c r="A323">
        <v>4316</v>
      </c>
      <c r="B323">
        <v>227</v>
      </c>
      <c r="I323">
        <v>4315</v>
      </c>
      <c r="J323" t="s">
        <v>1369</v>
      </c>
    </row>
    <row r="324" spans="1:10">
      <c r="A324">
        <v>4317</v>
      </c>
      <c r="B324">
        <v>902</v>
      </c>
      <c r="I324">
        <v>4316</v>
      </c>
      <c r="J324" t="s">
        <v>1370</v>
      </c>
    </row>
    <row r="325" spans="1:10">
      <c r="A325">
        <v>4318</v>
      </c>
      <c r="B325">
        <v>115</v>
      </c>
      <c r="I325">
        <v>4317</v>
      </c>
      <c r="J325" t="s">
        <v>1371</v>
      </c>
    </row>
    <row r="326" spans="1:10">
      <c r="A326">
        <v>4319</v>
      </c>
      <c r="B326">
        <v>391</v>
      </c>
      <c r="I326">
        <v>4318</v>
      </c>
      <c r="J326" t="s">
        <v>1372</v>
      </c>
    </row>
    <row r="327" spans="1:10">
      <c r="A327">
        <v>4320</v>
      </c>
      <c r="B327">
        <v>903</v>
      </c>
      <c r="I327">
        <v>4319</v>
      </c>
      <c r="J327" t="s">
        <v>1373</v>
      </c>
    </row>
    <row r="328" spans="1:10">
      <c r="A328">
        <v>4321</v>
      </c>
      <c r="B328">
        <v>904</v>
      </c>
      <c r="I328">
        <v>4320</v>
      </c>
      <c r="J328" t="s">
        <v>1374</v>
      </c>
    </row>
    <row r="329" spans="1:10">
      <c r="A329">
        <v>4322</v>
      </c>
      <c r="B329">
        <v>144</v>
      </c>
      <c r="I329">
        <v>4321</v>
      </c>
      <c r="J329" t="s">
        <v>1375</v>
      </c>
    </row>
    <row r="330" spans="1:10">
      <c r="A330">
        <v>4323</v>
      </c>
      <c r="B330">
        <v>145</v>
      </c>
      <c r="I330">
        <v>4322</v>
      </c>
      <c r="J330" t="s">
        <v>295</v>
      </c>
    </row>
    <row r="331" spans="1:10">
      <c r="A331">
        <v>4404</v>
      </c>
      <c r="B331">
        <v>100059</v>
      </c>
      <c r="I331">
        <v>4323</v>
      </c>
      <c r="J331" t="s">
        <v>296</v>
      </c>
    </row>
    <row r="332" spans="1:10">
      <c r="A332">
        <v>4324</v>
      </c>
      <c r="B332">
        <v>254</v>
      </c>
      <c r="I332">
        <v>4404</v>
      </c>
      <c r="J332" t="s">
        <v>1376</v>
      </c>
    </row>
    <row r="333" spans="1:10">
      <c r="A333">
        <v>4325</v>
      </c>
      <c r="B333">
        <v>190</v>
      </c>
      <c r="I333">
        <v>4324</v>
      </c>
      <c r="J333" t="s">
        <v>298</v>
      </c>
    </row>
    <row r="334" spans="1:10">
      <c r="A334">
        <v>4326</v>
      </c>
      <c r="B334">
        <v>105</v>
      </c>
      <c r="I334">
        <v>4325</v>
      </c>
      <c r="J334" t="s">
        <v>299</v>
      </c>
    </row>
    <row r="335" spans="1:10">
      <c r="A335">
        <v>4327</v>
      </c>
      <c r="B335">
        <v>906</v>
      </c>
      <c r="I335">
        <v>4326</v>
      </c>
      <c r="J335" t="s">
        <v>300</v>
      </c>
    </row>
    <row r="336" spans="1:10">
      <c r="A336">
        <v>4328</v>
      </c>
      <c r="B336">
        <v>996</v>
      </c>
      <c r="I336">
        <v>4327</v>
      </c>
      <c r="J336" t="s">
        <v>1377</v>
      </c>
    </row>
    <row r="337" spans="1:10">
      <c r="A337">
        <v>4329</v>
      </c>
      <c r="B337">
        <v>907</v>
      </c>
      <c r="I337">
        <v>4328</v>
      </c>
      <c r="J337" t="s">
        <v>1378</v>
      </c>
    </row>
    <row r="338" spans="1:10">
      <c r="A338">
        <v>4330</v>
      </c>
      <c r="B338">
        <v>430</v>
      </c>
      <c r="I338">
        <v>4329</v>
      </c>
      <c r="J338" t="s">
        <v>1379</v>
      </c>
    </row>
    <row r="339" spans="1:10">
      <c r="A339">
        <v>4331</v>
      </c>
      <c r="B339">
        <v>234</v>
      </c>
      <c r="I339">
        <v>4330</v>
      </c>
      <c r="J339" t="s">
        <v>1380</v>
      </c>
    </row>
    <row r="340" spans="1:10">
      <c r="A340">
        <v>4405</v>
      </c>
      <c r="B340">
        <v>100055</v>
      </c>
      <c r="I340">
        <v>4331</v>
      </c>
      <c r="J340" t="s">
        <v>1381</v>
      </c>
    </row>
    <row r="341" spans="1:10">
      <c r="A341">
        <v>4332</v>
      </c>
      <c r="B341">
        <v>236</v>
      </c>
      <c r="I341">
        <v>4405</v>
      </c>
      <c r="J341" t="s">
        <v>1382</v>
      </c>
    </row>
    <row r="342" spans="1:10">
      <c r="A342">
        <v>4333</v>
      </c>
      <c r="B342">
        <v>470</v>
      </c>
      <c r="I342">
        <v>4332</v>
      </c>
      <c r="J342" t="s">
        <v>301</v>
      </c>
    </row>
    <row r="343" spans="1:10">
      <c r="A343">
        <v>4408</v>
      </c>
      <c r="B343">
        <v>100094</v>
      </c>
      <c r="I343">
        <v>4333</v>
      </c>
      <c r="J343" t="s">
        <v>1383</v>
      </c>
    </row>
    <row r="344" spans="1:10">
      <c r="A344">
        <v>4334</v>
      </c>
      <c r="B344">
        <v>407</v>
      </c>
      <c r="I344">
        <v>4408</v>
      </c>
      <c r="J344" t="s">
        <v>1384</v>
      </c>
    </row>
    <row r="345" spans="1:10">
      <c r="A345">
        <v>4335</v>
      </c>
      <c r="B345">
        <v>908</v>
      </c>
      <c r="I345">
        <v>4334</v>
      </c>
      <c r="J345" t="s">
        <v>1385</v>
      </c>
    </row>
    <row r="346" spans="1:10">
      <c r="A346">
        <v>4336</v>
      </c>
      <c r="B346">
        <v>106</v>
      </c>
      <c r="I346">
        <v>4335</v>
      </c>
      <c r="J346" t="s">
        <v>1386</v>
      </c>
    </row>
    <row r="347" spans="1:10">
      <c r="A347">
        <v>4907</v>
      </c>
      <c r="B347">
        <v>100129</v>
      </c>
      <c r="I347">
        <v>4336</v>
      </c>
      <c r="J347" t="s">
        <v>304</v>
      </c>
    </row>
    <row r="348" spans="1:10">
      <c r="A348">
        <v>4337</v>
      </c>
      <c r="B348">
        <v>909</v>
      </c>
      <c r="I348">
        <v>4907</v>
      </c>
      <c r="J348" t="s">
        <v>1387</v>
      </c>
    </row>
    <row r="349" spans="1:10">
      <c r="A349">
        <v>4338</v>
      </c>
      <c r="B349">
        <v>486</v>
      </c>
      <c r="I349">
        <v>4337</v>
      </c>
      <c r="J349" t="s">
        <v>1388</v>
      </c>
    </row>
    <row r="350" spans="1:10">
      <c r="A350">
        <v>4339</v>
      </c>
      <c r="B350">
        <v>307</v>
      </c>
      <c r="I350">
        <v>4338</v>
      </c>
      <c r="J350" t="s">
        <v>1389</v>
      </c>
    </row>
    <row r="351" spans="1:10">
      <c r="A351">
        <v>4340</v>
      </c>
      <c r="B351">
        <v>910</v>
      </c>
      <c r="I351">
        <v>4339</v>
      </c>
      <c r="J351" t="s">
        <v>1390</v>
      </c>
    </row>
    <row r="352" spans="1:10">
      <c r="A352">
        <v>4341</v>
      </c>
      <c r="B352">
        <v>911</v>
      </c>
      <c r="I352">
        <v>4340</v>
      </c>
      <c r="J352" t="s">
        <v>1391</v>
      </c>
    </row>
    <row r="353" spans="1:10">
      <c r="A353">
        <v>4908</v>
      </c>
      <c r="B353">
        <v>100127</v>
      </c>
      <c r="I353">
        <v>4341</v>
      </c>
      <c r="J353" t="s">
        <v>1392</v>
      </c>
    </row>
    <row r="354" spans="1:10">
      <c r="A354">
        <v>4342</v>
      </c>
      <c r="B354">
        <v>108</v>
      </c>
      <c r="I354">
        <v>4908</v>
      </c>
      <c r="J354" t="s">
        <v>1393</v>
      </c>
    </row>
    <row r="355" spans="1:10">
      <c r="A355">
        <v>4343</v>
      </c>
      <c r="B355">
        <v>446</v>
      </c>
      <c r="I355">
        <v>4342</v>
      </c>
      <c r="J355" t="s">
        <v>305</v>
      </c>
    </row>
    <row r="356" spans="1:10">
      <c r="A356">
        <v>4344</v>
      </c>
      <c r="B356">
        <v>283</v>
      </c>
      <c r="I356">
        <v>4343</v>
      </c>
      <c r="J356" t="s">
        <v>1394</v>
      </c>
    </row>
    <row r="357" spans="1:10">
      <c r="A357">
        <v>4345</v>
      </c>
      <c r="B357">
        <v>110</v>
      </c>
      <c r="I357">
        <v>4344</v>
      </c>
      <c r="J357" t="s">
        <v>1395</v>
      </c>
    </row>
    <row r="358" spans="1:10">
      <c r="A358">
        <v>4346</v>
      </c>
      <c r="B358">
        <v>282</v>
      </c>
      <c r="I358">
        <v>4345</v>
      </c>
      <c r="J358" t="s">
        <v>307</v>
      </c>
    </row>
    <row r="359" spans="1:10">
      <c r="A359">
        <v>4347</v>
      </c>
      <c r="B359">
        <v>912</v>
      </c>
      <c r="I359">
        <v>4346</v>
      </c>
      <c r="J359" t="s">
        <v>1396</v>
      </c>
    </row>
    <row r="360" spans="1:10">
      <c r="A360">
        <v>4348</v>
      </c>
      <c r="B360">
        <v>112</v>
      </c>
      <c r="I360">
        <v>4347</v>
      </c>
      <c r="J360" t="s">
        <v>1397</v>
      </c>
    </row>
    <row r="361" spans="1:10">
      <c r="A361">
        <v>4349</v>
      </c>
      <c r="B361">
        <v>833</v>
      </c>
      <c r="I361">
        <v>4348</v>
      </c>
      <c r="J361" t="s">
        <v>309</v>
      </c>
    </row>
    <row r="362" spans="1:10">
      <c r="A362">
        <v>4350</v>
      </c>
      <c r="B362">
        <v>317</v>
      </c>
      <c r="I362">
        <v>4349</v>
      </c>
      <c r="J362" t="s">
        <v>1398</v>
      </c>
    </row>
    <row r="363" spans="1:10">
      <c r="A363">
        <v>4406</v>
      </c>
      <c r="B363">
        <v>100054</v>
      </c>
      <c r="I363">
        <v>4350</v>
      </c>
      <c r="J363" t="s">
        <v>1399</v>
      </c>
    </row>
    <row r="364" spans="1:10">
      <c r="A364">
        <v>4351</v>
      </c>
      <c r="B364">
        <v>116</v>
      </c>
      <c r="I364">
        <v>4406</v>
      </c>
      <c r="J364" t="s">
        <v>1400</v>
      </c>
    </row>
    <row r="365" spans="1:10">
      <c r="A365">
        <v>4352</v>
      </c>
      <c r="B365">
        <v>117</v>
      </c>
      <c r="I365">
        <v>4351</v>
      </c>
      <c r="J365" t="s">
        <v>313</v>
      </c>
    </row>
    <row r="366" spans="1:10">
      <c r="A366">
        <v>4353</v>
      </c>
      <c r="B366">
        <v>118</v>
      </c>
      <c r="I366">
        <v>4352</v>
      </c>
      <c r="J366" t="s">
        <v>314</v>
      </c>
    </row>
    <row r="367" spans="1:10">
      <c r="A367">
        <v>4354</v>
      </c>
      <c r="B367">
        <v>269</v>
      </c>
      <c r="I367">
        <v>4353</v>
      </c>
      <c r="J367" t="s">
        <v>315</v>
      </c>
    </row>
    <row r="368" spans="1:10">
      <c r="A368">
        <v>4355</v>
      </c>
      <c r="B368">
        <v>146</v>
      </c>
      <c r="I368">
        <v>4354</v>
      </c>
      <c r="J368" t="s">
        <v>316</v>
      </c>
    </row>
    <row r="369" spans="1:10">
      <c r="A369">
        <v>4356</v>
      </c>
      <c r="B369">
        <v>229</v>
      </c>
      <c r="I369">
        <v>4355</v>
      </c>
      <c r="J369" t="s">
        <v>317</v>
      </c>
    </row>
    <row r="370" spans="1:10">
      <c r="A370">
        <v>4357</v>
      </c>
      <c r="B370">
        <v>408</v>
      </c>
      <c r="I370">
        <v>4356</v>
      </c>
      <c r="J370" t="s">
        <v>318</v>
      </c>
    </row>
    <row r="371" spans="1:10">
      <c r="A371">
        <v>4358</v>
      </c>
      <c r="B371">
        <v>191</v>
      </c>
      <c r="I371">
        <v>4357</v>
      </c>
      <c r="J371" t="s">
        <v>1401</v>
      </c>
    </row>
    <row r="372" spans="1:10">
      <c r="A372">
        <v>4359</v>
      </c>
      <c r="B372">
        <v>913</v>
      </c>
      <c r="I372">
        <v>4358</v>
      </c>
      <c r="J372" t="s">
        <v>319</v>
      </c>
    </row>
    <row r="373" spans="1:10">
      <c r="A373">
        <v>4360</v>
      </c>
      <c r="B373">
        <v>315</v>
      </c>
      <c r="I373">
        <v>4359</v>
      </c>
      <c r="J373" t="s">
        <v>1402</v>
      </c>
    </row>
    <row r="374" spans="1:10">
      <c r="A374">
        <v>4909</v>
      </c>
      <c r="B374">
        <v>100144</v>
      </c>
      <c r="I374">
        <v>4360</v>
      </c>
      <c r="J374" t="s">
        <v>1403</v>
      </c>
    </row>
    <row r="375" spans="1:10">
      <c r="A375">
        <v>4361</v>
      </c>
      <c r="B375">
        <v>147</v>
      </c>
      <c r="I375">
        <v>4909</v>
      </c>
      <c r="J375" t="s">
        <v>1404</v>
      </c>
    </row>
    <row r="376" spans="1:10">
      <c r="A376">
        <v>4362</v>
      </c>
      <c r="B376">
        <v>914</v>
      </c>
      <c r="I376">
        <v>4361</v>
      </c>
      <c r="J376" t="s">
        <v>320</v>
      </c>
    </row>
    <row r="377" spans="1:10">
      <c r="A377">
        <v>4363</v>
      </c>
      <c r="B377">
        <v>192</v>
      </c>
      <c r="I377">
        <v>4362</v>
      </c>
      <c r="J377" t="s">
        <v>1405</v>
      </c>
    </row>
    <row r="378" spans="1:10">
      <c r="A378">
        <v>4364</v>
      </c>
      <c r="B378">
        <v>472</v>
      </c>
      <c r="I378">
        <v>4363</v>
      </c>
      <c r="J378" t="s">
        <v>1406</v>
      </c>
    </row>
    <row r="379" spans="1:10">
      <c r="A379">
        <v>4365</v>
      </c>
      <c r="B379">
        <v>119</v>
      </c>
      <c r="I379">
        <v>4364</v>
      </c>
      <c r="J379" t="s">
        <v>1407</v>
      </c>
    </row>
    <row r="380" spans="1:10">
      <c r="A380">
        <v>4366</v>
      </c>
      <c r="B380">
        <v>485</v>
      </c>
      <c r="I380">
        <v>4365</v>
      </c>
      <c r="J380" t="s">
        <v>322</v>
      </c>
    </row>
    <row r="381" spans="1:10">
      <c r="A381">
        <v>4367</v>
      </c>
      <c r="B381">
        <v>429</v>
      </c>
      <c r="I381">
        <v>4366</v>
      </c>
      <c r="J381" t="s">
        <v>1408</v>
      </c>
    </row>
    <row r="382" spans="1:10">
      <c r="A382">
        <v>4368</v>
      </c>
      <c r="B382">
        <v>194</v>
      </c>
      <c r="I382">
        <v>4367</v>
      </c>
      <c r="J382" t="s">
        <v>1409</v>
      </c>
    </row>
    <row r="383" spans="1:10">
      <c r="A383">
        <v>4407</v>
      </c>
      <c r="B383">
        <v>100047</v>
      </c>
      <c r="I383">
        <v>4368</v>
      </c>
      <c r="J383" t="s">
        <v>1410</v>
      </c>
    </row>
    <row r="384" spans="1:10">
      <c r="A384">
        <v>4369</v>
      </c>
      <c r="B384">
        <v>120</v>
      </c>
      <c r="I384">
        <v>4407</v>
      </c>
      <c r="J384" t="s">
        <v>1411</v>
      </c>
    </row>
    <row r="385" spans="1:10">
      <c r="A385">
        <v>4370</v>
      </c>
      <c r="B385">
        <v>148</v>
      </c>
      <c r="I385">
        <v>4369</v>
      </c>
      <c r="J385" t="s">
        <v>323</v>
      </c>
    </row>
    <row r="386" spans="1:10">
      <c r="A386">
        <v>4371</v>
      </c>
      <c r="B386">
        <v>178</v>
      </c>
      <c r="I386">
        <v>4370</v>
      </c>
      <c r="J386" t="s">
        <v>324</v>
      </c>
    </row>
    <row r="387" spans="1:10">
      <c r="A387">
        <v>4372</v>
      </c>
      <c r="B387">
        <v>193</v>
      </c>
      <c r="I387">
        <v>4371</v>
      </c>
      <c r="J387" t="s">
        <v>325</v>
      </c>
    </row>
    <row r="388" spans="1:10">
      <c r="A388">
        <v>4373</v>
      </c>
      <c r="B388">
        <v>274</v>
      </c>
      <c r="I388">
        <v>4372</v>
      </c>
      <c r="J388" t="s">
        <v>326</v>
      </c>
    </row>
    <row r="389" spans="1:10">
      <c r="A389">
        <v>4374</v>
      </c>
      <c r="B389">
        <v>284</v>
      </c>
      <c r="I389">
        <v>4373</v>
      </c>
      <c r="J389" t="s">
        <v>1412</v>
      </c>
    </row>
    <row r="390" spans="1:10">
      <c r="A390">
        <v>4375</v>
      </c>
      <c r="B390">
        <v>149</v>
      </c>
      <c r="I390">
        <v>4374</v>
      </c>
      <c r="J390" t="s">
        <v>1413</v>
      </c>
    </row>
    <row r="391" spans="1:10">
      <c r="A391">
        <v>4376</v>
      </c>
      <c r="B391">
        <v>230</v>
      </c>
      <c r="I391">
        <v>4375</v>
      </c>
      <c r="J391" t="s">
        <v>327</v>
      </c>
    </row>
    <row r="392" spans="1:10">
      <c r="A392">
        <v>4377</v>
      </c>
      <c r="B392">
        <v>261</v>
      </c>
      <c r="I392">
        <v>4376</v>
      </c>
      <c r="J392" t="s">
        <v>1414</v>
      </c>
    </row>
    <row r="393" spans="1:10">
      <c r="A393">
        <v>4378</v>
      </c>
      <c r="B393">
        <v>308</v>
      </c>
      <c r="I393">
        <v>4377</v>
      </c>
      <c r="J393" t="s">
        <v>1415</v>
      </c>
    </row>
    <row r="394" spans="1:10">
      <c r="A394">
        <v>4379</v>
      </c>
      <c r="B394">
        <v>466</v>
      </c>
      <c r="I394">
        <v>4378</v>
      </c>
      <c r="J394" t="s">
        <v>1416</v>
      </c>
    </row>
    <row r="395" spans="1:10">
      <c r="A395">
        <v>4380</v>
      </c>
      <c r="B395">
        <v>99519</v>
      </c>
      <c r="I395">
        <v>4379</v>
      </c>
      <c r="J395" t="s">
        <v>1417</v>
      </c>
    </row>
    <row r="396" spans="1:10">
      <c r="A396">
        <v>4394</v>
      </c>
      <c r="B396">
        <v>99512</v>
      </c>
      <c r="I396">
        <v>4380</v>
      </c>
      <c r="J396" t="s">
        <v>1418</v>
      </c>
    </row>
    <row r="397" spans="1:10">
      <c r="A397">
        <v>4381</v>
      </c>
      <c r="B397">
        <v>99524</v>
      </c>
      <c r="I397">
        <v>4394</v>
      </c>
      <c r="J397" t="s">
        <v>1419</v>
      </c>
    </row>
    <row r="398" spans="1:10">
      <c r="A398">
        <v>4382</v>
      </c>
      <c r="B398">
        <v>121</v>
      </c>
      <c r="I398">
        <v>4381</v>
      </c>
      <c r="J398" t="s">
        <v>1420</v>
      </c>
    </row>
    <row r="399" spans="1:10">
      <c r="A399">
        <v>4383</v>
      </c>
      <c r="B399">
        <v>99513</v>
      </c>
      <c r="I399">
        <v>4382</v>
      </c>
      <c r="J399" t="s">
        <v>331</v>
      </c>
    </row>
    <row r="400" spans="1:10">
      <c r="A400">
        <v>4384</v>
      </c>
      <c r="B400">
        <v>847</v>
      </c>
      <c r="I400">
        <v>4383</v>
      </c>
      <c r="J400" t="s">
        <v>1421</v>
      </c>
    </row>
    <row r="401" spans="1:10">
      <c r="A401">
        <v>4385</v>
      </c>
      <c r="B401">
        <v>915</v>
      </c>
      <c r="I401">
        <v>4384</v>
      </c>
      <c r="J401" t="s">
        <v>1422</v>
      </c>
    </row>
    <row r="402" spans="1:10">
      <c r="A402">
        <v>4386</v>
      </c>
      <c r="B402">
        <v>916</v>
      </c>
      <c r="I402">
        <v>4385</v>
      </c>
      <c r="J402" t="s">
        <v>1423</v>
      </c>
    </row>
    <row r="403" spans="1:10">
      <c r="A403">
        <v>4387</v>
      </c>
      <c r="B403">
        <v>237</v>
      </c>
      <c r="I403">
        <v>4386</v>
      </c>
      <c r="J403" t="s">
        <v>1424</v>
      </c>
    </row>
    <row r="404" spans="1:10">
      <c r="A404">
        <v>4388</v>
      </c>
      <c r="B404">
        <v>438</v>
      </c>
      <c r="I404">
        <v>4387</v>
      </c>
      <c r="J404" t="s">
        <v>332</v>
      </c>
    </row>
    <row r="405" spans="1:10">
      <c r="A405">
        <v>4389</v>
      </c>
      <c r="B405">
        <v>122</v>
      </c>
      <c r="I405">
        <v>4388</v>
      </c>
      <c r="J405" t="s">
        <v>1425</v>
      </c>
    </row>
    <row r="406" spans="1:10">
      <c r="A406">
        <v>4390</v>
      </c>
      <c r="B406">
        <v>273</v>
      </c>
      <c r="I406">
        <v>4389</v>
      </c>
      <c r="J406" t="s">
        <v>333</v>
      </c>
    </row>
    <row r="407" spans="1:10">
      <c r="A407">
        <v>4391</v>
      </c>
      <c r="B407">
        <v>917</v>
      </c>
      <c r="I407">
        <v>4390</v>
      </c>
      <c r="J407" t="s">
        <v>1426</v>
      </c>
    </row>
    <row r="408" spans="1:10">
      <c r="A408">
        <v>4910</v>
      </c>
      <c r="B408">
        <v>100145</v>
      </c>
      <c r="I408">
        <v>4391</v>
      </c>
      <c r="J408" t="s">
        <v>1427</v>
      </c>
    </row>
    <row r="409" spans="1:10">
      <c r="I409">
        <v>4910</v>
      </c>
      <c r="J409" t="s">
        <v>1428</v>
      </c>
    </row>
  </sheetData>
  <autoFilter ref="A1:F279" xr:uid="{00000000-0009-0000-0000-00000C000000}"/>
  <customSheetViews>
    <customSheetView guid="{7DA07996-06D1-47BC-BC6A-CCE2EA0F4462}" showAutoFilter="1">
      <pane ySplit="1" topLeftCell="A2" activePane="bottomLeft" state="frozen"/>
      <selection pane="bottomLeft" activeCell="H3" sqref="H3"/>
      <pageMargins left="0.75" right="0.75" top="1" bottom="1" header="0.5" footer="0.5"/>
      <headerFooter alignWithMargins="0"/>
      <autoFilter ref="B1:G1" xr:uid="{00000000-0000-0000-0000-000000000000}"/>
    </customSheetView>
  </customSheetViews>
  <phoneticPr fontId="2" type="noConversion"/>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U37"/>
  <sheetViews>
    <sheetView topLeftCell="D1" workbookViewId="0">
      <selection activeCell="S9" sqref="S9"/>
    </sheetView>
  </sheetViews>
  <sheetFormatPr defaultRowHeight="12.75"/>
  <cols>
    <col min="14" max="14" customWidth="true" width="14.42578125" collapsed="false"/>
    <col min="17" max="17" customWidth="true" width="13.85546875" collapsed="false"/>
  </cols>
  <sheetData>
    <row r="1" spans="1:21">
      <c r="C1" s="4" t="s">
        <v>53</v>
      </c>
      <c r="G1" s="4" t="s">
        <v>54</v>
      </c>
      <c r="H1" s="4"/>
      <c r="M1" t="s">
        <v>1034</v>
      </c>
      <c r="N1" s="4" t="s">
        <v>1035</v>
      </c>
      <c r="Q1" s="4" t="s">
        <v>55</v>
      </c>
    </row>
    <row r="2" spans="1:21">
      <c r="A2" t="s">
        <v>56</v>
      </c>
      <c r="B2" s="55" t="str">
        <f>ControlPoints!B6</f>
        <v>Protocol</v>
      </c>
      <c r="C2" s="213" t="str">
        <f>ControlPoints!$C$6</f>
        <v>Level</v>
      </c>
      <c r="D2" s="213" t="str">
        <f>Labels!C$87</f>
        <v>Not Applicable</v>
      </c>
      <c r="E2" s="220"/>
      <c r="G2" s="54" t="str">
        <f>ControlPoints!B$6</f>
        <v>Protocol</v>
      </c>
      <c r="H2" s="213" t="str">
        <f>ControlPoints!$C$6</f>
        <v>Level</v>
      </c>
      <c r="I2" s="213" t="str">
        <f>Labels!$C$87</f>
        <v>Not Applicable</v>
      </c>
      <c r="J2" s="220"/>
      <c r="L2" s="56"/>
      <c r="M2" s="220"/>
      <c r="N2" s="68"/>
      <c r="O2" s="56"/>
      <c r="Q2" s="68"/>
    </row>
    <row r="3" spans="1:21">
      <c r="B3" s="69" t="s">
        <v>1158</v>
      </c>
      <c r="C3" s="56" t="s">
        <v>1093</v>
      </c>
      <c r="D3" s="56" t="s">
        <v>16</v>
      </c>
      <c r="E3" s="70">
        <f>DSUM(ControlPoints!$B6:$AU3125,"Min Basic",$B2:$D3)</f>
        <v>186</v>
      </c>
      <c r="G3" s="69" t="s">
        <v>1158</v>
      </c>
      <c r="H3" s="56" t="s">
        <v>1093</v>
      </c>
      <c r="I3" s="56" t="s">
        <v>16</v>
      </c>
      <c r="J3" s="70">
        <f>DSUM(ControlPoints!$B6:$AU3123,"MCS",$G2:$I3)</f>
        <v>186</v>
      </c>
      <c r="L3" s="56"/>
      <c r="M3" s="70">
        <f>DSUM(ControlPoints!$B6:$AV3125,"Init Ans Score",$B2:$D3)</f>
        <v>186</v>
      </c>
      <c r="N3" s="71">
        <f>IF(ISERROR((M3/J3)),0,(M3/J3))</f>
        <v>1</v>
      </c>
      <c r="O3" s="56"/>
      <c r="Q3" s="71">
        <f>IF(ISERROR((E3/J3)),0,(E3/J3))</f>
        <v>1</v>
      </c>
    </row>
    <row r="4" spans="1:21">
      <c r="B4" s="55" t="str">
        <f>ControlPoints!B6</f>
        <v>Protocol</v>
      </c>
      <c r="C4" s="56" t="str">
        <f>ControlPoints!C6</f>
        <v>Level</v>
      </c>
      <c r="D4" s="213" t="str">
        <f>Labels!C$87</f>
        <v>Not Applicable</v>
      </c>
      <c r="E4" s="70"/>
      <c r="G4" s="55" t="str">
        <f>ControlPoints!B$6</f>
        <v>Protocol</v>
      </c>
      <c r="H4" s="213" t="str">
        <f>ControlPoints!$C$6</f>
        <v>Level</v>
      </c>
      <c r="I4" s="56" t="str">
        <f>Labels!$C$87</f>
        <v>Not Applicable</v>
      </c>
      <c r="J4" s="70"/>
      <c r="L4" s="56"/>
      <c r="M4" s="70"/>
      <c r="N4" s="72"/>
      <c r="O4" s="56"/>
      <c r="Q4" s="72"/>
    </row>
    <row r="5" spans="1:21">
      <c r="B5" s="55" t="s">
        <v>1158</v>
      </c>
      <c r="C5" s="56" t="s">
        <v>1094</v>
      </c>
      <c r="D5" s="56" t="s">
        <v>16</v>
      </c>
      <c r="E5" s="70">
        <f>DSUM(ControlPoints!$B6:$AU3127,"Min Basic",$B4:$D5)</f>
        <v>228</v>
      </c>
      <c r="G5" s="69" t="s">
        <v>1158</v>
      </c>
      <c r="H5" s="56" t="s">
        <v>1094</v>
      </c>
      <c r="I5" s="56" t="s">
        <v>16</v>
      </c>
      <c r="J5" s="70">
        <f>DSUM(ControlPoints!$B6:$AU3125,"MCS",$G4:$I5)</f>
        <v>228</v>
      </c>
      <c r="L5" s="56"/>
      <c r="M5" s="70">
        <f>DSUM(ControlPoints!$B6:$AV3127,"Init Ans Score",$B4:$D5)</f>
        <v>228</v>
      </c>
      <c r="N5" s="71">
        <f>IF(ISERROR((M5/J5)),0,(M5/J5))</f>
        <v>1</v>
      </c>
      <c r="O5" s="56"/>
      <c r="Q5" s="71">
        <f>IF(ISERROR((E5/J5)),0,(E5/J5))</f>
        <v>1</v>
      </c>
    </row>
    <row r="6" spans="1:21">
      <c r="B6" s="55" t="str">
        <f>ControlPoints!B6</f>
        <v>Protocol</v>
      </c>
      <c r="C6" s="56" t="str">
        <f>ControlPoints!C6</f>
        <v>Level</v>
      </c>
      <c r="D6" s="213" t="str">
        <f>Labels!C$87</f>
        <v>Not Applicable</v>
      </c>
      <c r="E6" s="70"/>
      <c r="G6" s="55" t="str">
        <f>ControlPoints!B$6</f>
        <v>Protocol</v>
      </c>
      <c r="H6" s="213" t="str">
        <f>ControlPoints!$C$6</f>
        <v>Level</v>
      </c>
      <c r="I6" s="56" t="str">
        <f>Labels!$C$87</f>
        <v>Not Applicable</v>
      </c>
      <c r="J6" s="70"/>
      <c r="L6" s="56"/>
      <c r="M6" s="70"/>
      <c r="N6" s="72"/>
      <c r="O6" s="56"/>
      <c r="Q6" s="72"/>
    </row>
    <row r="7" spans="1:21">
      <c r="B7" s="55" t="s">
        <v>1158</v>
      </c>
      <c r="C7" s="57" t="s">
        <v>407</v>
      </c>
      <c r="D7" s="56" t="s">
        <v>16</v>
      </c>
      <c r="E7" s="70">
        <f>DSUM(ControlPoints!$B6:$AU3127,"Min Basic",$B6:$D7)</f>
        <v>30</v>
      </c>
      <c r="G7" s="69" t="s">
        <v>1158</v>
      </c>
      <c r="H7" s="56" t="s">
        <v>407</v>
      </c>
      <c r="I7" s="56" t="s">
        <v>16</v>
      </c>
      <c r="J7" s="70">
        <f>DSUM(ControlPoints!$B6:$AU3127,"MCS",$G6:$I7)</f>
        <v>30</v>
      </c>
      <c r="L7" s="56"/>
      <c r="M7" s="70">
        <f>DSUM(ControlPoints!$B6:$AV3127,"Init Ans Score",$B6:$D7)</f>
        <v>30</v>
      </c>
      <c r="N7" s="71">
        <f>IF(ISERROR((M7/J7)),0,(M7/J7))</f>
        <v>1</v>
      </c>
      <c r="O7" s="56"/>
      <c r="Q7" s="71">
        <f>IF(ISERROR((E7/J7)),0,(E7/J7))</f>
        <v>1</v>
      </c>
    </row>
    <row r="8" spans="1:21">
      <c r="A8" s="73" t="s">
        <v>57</v>
      </c>
      <c r="B8" s="74" t="str">
        <f>ControlPoints!$B$6</f>
        <v>Protocol</v>
      </c>
      <c r="C8" s="75" t="s">
        <v>52</v>
      </c>
      <c r="D8" s="76" t="str">
        <f>Labels!C$87</f>
        <v>Not Applicable</v>
      </c>
      <c r="E8" s="77"/>
      <c r="F8" s="78"/>
      <c r="G8" s="79" t="str">
        <f>ControlPoints!B$6</f>
        <v>Protocol</v>
      </c>
      <c r="H8" s="75" t="s">
        <v>52</v>
      </c>
      <c r="I8" s="76" t="str">
        <f>Labels!$C$87</f>
        <v>Not Applicable</v>
      </c>
      <c r="J8" s="77"/>
      <c r="K8" s="78"/>
      <c r="L8" s="76"/>
      <c r="M8" s="77"/>
      <c r="N8" s="80"/>
      <c r="O8" s="76"/>
      <c r="P8" s="78"/>
      <c r="Q8" s="80"/>
    </row>
    <row r="9" spans="1:21">
      <c r="A9" s="78"/>
      <c r="B9" s="81" t="s">
        <v>1158</v>
      </c>
      <c r="C9" s="76">
        <v>1</v>
      </c>
      <c r="D9" s="82" t="s">
        <v>16</v>
      </c>
      <c r="E9" s="77">
        <f>DSUM(ControlPoints!$B6:$AV3127,"Init Ans Score",$B8:$D9)</f>
        <v>0</v>
      </c>
      <c r="F9" s="78"/>
      <c r="G9" s="81" t="s">
        <v>1158</v>
      </c>
      <c r="H9" s="76">
        <v>1</v>
      </c>
      <c r="I9" s="82" t="s">
        <v>16</v>
      </c>
      <c r="J9" s="77">
        <f>DSUM(ControlPoints!$B6:$AU3127,"MAX",$G8:$I9)</f>
        <v>0</v>
      </c>
      <c r="K9" s="78"/>
      <c r="L9" s="76"/>
      <c r="M9" s="77"/>
      <c r="N9" s="80"/>
      <c r="O9" s="76"/>
      <c r="P9" s="78"/>
      <c r="Q9" s="80">
        <f>IF(ISERROR((E9/J9)),0,(E9/J9))</f>
        <v>0</v>
      </c>
      <c r="R9" t="str">
        <f>IF(LEFT(G9,2)="TN",IF(AND(N3=1,N11=1,N13&gt;=0.98,N15&gt;=0.5),Labels!C224,IF(AND(N3=1,N11=1,N13&gt;=0.95),Labels!C225,S9)),"")</f>
        <v/>
      </c>
      <c r="S9" t="str">
        <f>IF(AND(Q3=1,Q11=1,Q13&gt;=0.95),Labels!C226,Labels!C227)</f>
        <v>NOT CERTIFIED</v>
      </c>
      <c r="T9" t="str">
        <f>IF(LEFT(G9,2)="TN",IF(AND(Q3=1,Q11=1,Q13&gt;=0.95),"",Labels!C248),T17)</f>
        <v/>
      </c>
      <c r="U9" t="str">
        <f>IF(AND(Q3=1,OR(Q5=0,Q5&gt;=0.95)),"",Labels!C248)</f>
        <v/>
      </c>
    </row>
    <row r="10" spans="1:21">
      <c r="A10" t="s">
        <v>56</v>
      </c>
      <c r="B10" s="55" t="str">
        <f>ControlPoints!B6</f>
        <v>Protocol</v>
      </c>
      <c r="C10" s="56" t="str">
        <f>ControlPoints!C6</f>
        <v>Level</v>
      </c>
      <c r="D10" s="213" t="str">
        <f>Labels!C$87</f>
        <v>Not Applicable</v>
      </c>
      <c r="E10" s="70"/>
      <c r="G10" s="55" t="str">
        <f>ControlPoints!B$6</f>
        <v>Protocol</v>
      </c>
      <c r="H10" s="213" t="str">
        <f>ControlPoints!$C$6</f>
        <v>Level</v>
      </c>
      <c r="I10" s="56" t="str">
        <f>Labels!$C$87</f>
        <v>Not Applicable</v>
      </c>
      <c r="J10" s="70"/>
      <c r="L10" s="56"/>
      <c r="M10" s="70"/>
      <c r="N10" s="72"/>
      <c r="O10" s="56"/>
      <c r="Q10" s="72"/>
    </row>
    <row r="11" spans="1:21">
      <c r="B11" s="69" t="s">
        <v>11</v>
      </c>
      <c r="C11" s="56" t="s">
        <v>12</v>
      </c>
      <c r="D11" s="56" t="s">
        <v>16</v>
      </c>
      <c r="E11" s="70">
        <f>DSUM(ControlPoints!$B6:$AU3127,"Min Basic",$B10:$D11)</f>
        <v>0</v>
      </c>
      <c r="G11" s="69"/>
      <c r="H11" s="56" t="s">
        <v>10</v>
      </c>
      <c r="I11" s="56" t="s">
        <v>16</v>
      </c>
      <c r="J11" s="70">
        <f>DSUM(ControlPoints!$B6:$AU3129,"MCS",$G10:$I11)</f>
        <v>0</v>
      </c>
      <c r="L11" s="57"/>
      <c r="M11" s="70">
        <f>DSUM(ControlPoints!$B6:$AV3127,"Init Ans Score",$B10:$D11)</f>
        <v>0</v>
      </c>
      <c r="N11" s="71">
        <f>IF(ISERROR((M11/J11)),0,(M11/J11))</f>
        <v>0</v>
      </c>
      <c r="O11" s="56"/>
      <c r="P11" s="4"/>
      <c r="Q11" s="71">
        <f>IF(ISERROR((E11/J11)),0,(E11/J11))</f>
        <v>0</v>
      </c>
    </row>
    <row r="12" spans="1:21">
      <c r="B12" s="55" t="str">
        <f>ControlPoints!B6</f>
        <v>Protocol</v>
      </c>
      <c r="C12" s="56" t="str">
        <f>ControlPoints!C6</f>
        <v>Level</v>
      </c>
      <c r="D12" s="213" t="str">
        <f>Labels!C$87</f>
        <v>Not Applicable</v>
      </c>
      <c r="E12" s="70"/>
      <c r="G12" s="55" t="str">
        <f>ControlPoints!B$6</f>
        <v>Protocol</v>
      </c>
      <c r="H12" s="213" t="str">
        <f>ControlPoints!$C$6</f>
        <v>Level</v>
      </c>
      <c r="I12" s="56" t="str">
        <f>Labels!$C$87</f>
        <v>Not Applicable</v>
      </c>
      <c r="J12" s="70"/>
      <c r="L12" s="56"/>
      <c r="M12" s="70"/>
      <c r="N12" s="72"/>
      <c r="O12" s="56"/>
      <c r="Q12" s="72"/>
    </row>
    <row r="13" spans="1:21">
      <c r="B13" s="69" t="s">
        <v>11</v>
      </c>
      <c r="C13" s="56" t="s">
        <v>12</v>
      </c>
      <c r="D13" s="56" t="s">
        <v>16</v>
      </c>
      <c r="E13" s="70">
        <f>DSUM(ControlPoints!$B6:$AU3127,"Min Basic",$B12:$D13)</f>
        <v>0</v>
      </c>
      <c r="G13" s="69"/>
      <c r="H13" s="56"/>
      <c r="I13" s="56" t="s">
        <v>16</v>
      </c>
      <c r="J13" s="70">
        <f>DSUM(ControlPoints!$B6:$AU3131,"MCS",$G12:$I13)</f>
        <v>444</v>
      </c>
      <c r="L13" s="57"/>
      <c r="M13" s="70">
        <f>DSUM(ControlPoints!$B6:$AV3127,"Init Ans Score",$B12:$D13)</f>
        <v>0</v>
      </c>
      <c r="N13" s="71">
        <f>IF(ISERROR((M13/J13)),0,(M13/J13))</f>
        <v>0</v>
      </c>
      <c r="O13" s="56"/>
      <c r="Q13" s="71">
        <f>IF(ISERROR((E13/J13)),0,(E13/J13))</f>
        <v>0</v>
      </c>
    </row>
    <row r="14" spans="1:21">
      <c r="B14" s="55" t="str">
        <f>ControlPoints!B6</f>
        <v>Protocol</v>
      </c>
      <c r="C14" s="56" t="str">
        <f>ControlPoints!C6</f>
        <v>Level</v>
      </c>
      <c r="D14" s="213" t="str">
        <f>Labels!C$87</f>
        <v>Not Applicable</v>
      </c>
      <c r="E14" s="70"/>
      <c r="G14" s="55" t="str">
        <f>ControlPoints!B6</f>
        <v>Protocol</v>
      </c>
      <c r="H14" s="213" t="str">
        <f>ControlPoints!$C$6</f>
        <v>Level</v>
      </c>
      <c r="I14" s="56" t="str">
        <f>Labels!C87</f>
        <v>Not Applicable</v>
      </c>
      <c r="J14" s="70"/>
      <c r="L14" s="56"/>
      <c r="M14" s="70"/>
      <c r="N14" s="72"/>
      <c r="O14" s="56"/>
      <c r="Q14" s="72"/>
    </row>
    <row r="15" spans="1:21">
      <c r="B15" s="69" t="s">
        <v>11</v>
      </c>
      <c r="C15" s="58" t="s">
        <v>12</v>
      </c>
      <c r="D15" s="56" t="s">
        <v>16</v>
      </c>
      <c r="E15" s="70">
        <f>DSUM(ControlPoints!$B6:$AU3127,"Min Basic",$B14:$D15)</f>
        <v>0</v>
      </c>
      <c r="G15" s="69" t="s">
        <v>11</v>
      </c>
      <c r="H15" s="58" t="s">
        <v>12</v>
      </c>
      <c r="I15" s="56" t="s">
        <v>16</v>
      </c>
      <c r="J15" s="70">
        <f>DSUM(ControlPoints!$B6:$AU3127,"MCS",$G14:$I15)</f>
        <v>0</v>
      </c>
      <c r="L15" s="57"/>
      <c r="M15" s="70">
        <f>DSUM(ControlPoints!$B6:$AV3127,"Init Ans Score",$B14:$D15)</f>
        <v>0</v>
      </c>
      <c r="N15" s="71">
        <f>IF(ISERROR((M15/J15)),0,(M15/J15))</f>
        <v>0</v>
      </c>
      <c r="O15" s="56"/>
      <c r="Q15" s="71">
        <f>IF(ISERROR((E15/J15)),0,(E15/J15))</f>
        <v>0</v>
      </c>
    </row>
    <row r="16" spans="1:21">
      <c r="A16" s="73" t="s">
        <v>57</v>
      </c>
      <c r="B16" s="74" t="str">
        <f>ControlPoints!$B$6</f>
        <v>Protocol</v>
      </c>
      <c r="C16" s="75" t="s">
        <v>52</v>
      </c>
      <c r="D16" s="76" t="str">
        <f>Labels!C$87</f>
        <v>Not Applicable</v>
      </c>
      <c r="E16" s="77"/>
      <c r="F16" s="78"/>
      <c r="G16" s="79" t="str">
        <f>ControlPoints!B$6</f>
        <v>Protocol</v>
      </c>
      <c r="H16" s="75" t="s">
        <v>52</v>
      </c>
      <c r="I16" s="76" t="str">
        <f>Labels!$C$87</f>
        <v>Not Applicable</v>
      </c>
      <c r="J16" s="77"/>
      <c r="K16" s="78"/>
      <c r="L16" s="76"/>
      <c r="M16" s="77"/>
      <c r="N16" s="80"/>
      <c r="O16" s="76"/>
      <c r="P16" s="78"/>
      <c r="Q16" s="80"/>
    </row>
    <row r="17" spans="1:20">
      <c r="A17" s="78"/>
      <c r="B17" s="81" t="s">
        <v>359</v>
      </c>
      <c r="C17" s="76">
        <v>1</v>
      </c>
      <c r="D17" s="82" t="s">
        <v>16</v>
      </c>
      <c r="E17" s="77">
        <f>DSUM(ControlPoints!$B6:$AV3135,"Init Ans Score",$B16:$D17)</f>
        <v>0</v>
      </c>
      <c r="F17" s="78"/>
      <c r="G17" s="81" t="s">
        <v>1040</v>
      </c>
      <c r="H17" s="76">
        <v>1</v>
      </c>
      <c r="I17" s="82" t="s">
        <v>16</v>
      </c>
      <c r="J17" s="77">
        <f>DSUM(ControlPoints!$B6:$AU3135,"MAX",$G16:$I17)</f>
        <v>0</v>
      </c>
      <c r="K17" s="78"/>
      <c r="L17" s="76"/>
      <c r="M17" s="77">
        <f>DSUM(ControlPoints!$B6:$AV3135,"Init Ans Score",$B16:$D17)</f>
        <v>0</v>
      </c>
      <c r="N17" s="80"/>
      <c r="O17" s="76"/>
      <c r="P17" s="78"/>
      <c r="Q17" s="80">
        <f>IF(ISERROR((E17/J17)),0,(E17/J17))</f>
        <v>0</v>
      </c>
      <c r="R17" t="str">
        <f>IF(LEFT(G17,2)="TN",IF(AND(N11=1,N3=1,N5&gt;=0.98,N7&gt;=0.5),Labels!C224,IF(AND(N11=1,N3=1,N5&gt;=0.95),Labels!C225,S17)),"")</f>
        <v/>
      </c>
      <c r="S17" t="str">
        <f>IF(AND(Q11=1,Q3=1,Q5&gt;=0.95),Labels!C226,Labels!C227)</f>
        <v>NOT CERTIFIED</v>
      </c>
      <c r="T17" t="str">
        <f>IF(LEFT(G17,2)="TN",IF(AND(Q11=1,Q3=1,Q5&gt;=0.95),"",Labels!$C$248),U9)</f>
        <v/>
      </c>
    </row>
    <row r="18" spans="1:20">
      <c r="B18" s="55" t="str">
        <f>ControlPoints!B6</f>
        <v>Protocol</v>
      </c>
      <c r="C18" s="56" t="str">
        <f>ControlPoints!C6</f>
        <v>Level</v>
      </c>
      <c r="D18" s="213" t="str">
        <f>Labels!C$87</f>
        <v>Not Applicable</v>
      </c>
      <c r="E18" s="70"/>
      <c r="G18" s="55" t="str">
        <f>ControlPoints!B$6</f>
        <v>Protocol</v>
      </c>
      <c r="H18" s="213" t="str">
        <f>ControlPoints!$C$6</f>
        <v>Level</v>
      </c>
      <c r="I18" s="56" t="str">
        <f>Labels!$C$87</f>
        <v>Not Applicable</v>
      </c>
      <c r="J18" s="70"/>
      <c r="L18" s="56"/>
      <c r="M18" s="70"/>
      <c r="N18" s="72"/>
      <c r="O18" s="56"/>
      <c r="Q18" s="72"/>
    </row>
    <row r="19" spans="1:20">
      <c r="B19" s="69" t="s">
        <v>11</v>
      </c>
      <c r="C19" s="58" t="s">
        <v>12</v>
      </c>
      <c r="D19" s="56" t="s">
        <v>16</v>
      </c>
      <c r="E19" s="70">
        <f>DSUM(ControlPoints!$B6:$AU3127,"SCORE2",$B18:$D19)</f>
        <v>0</v>
      </c>
      <c r="G19" s="69"/>
      <c r="H19" s="58"/>
      <c r="I19" s="56" t="s">
        <v>16</v>
      </c>
      <c r="J19" s="70">
        <f>DSUM(ControlPoints!$B6:$AU3135,"MCS",$G18:$I19)</f>
        <v>444</v>
      </c>
      <c r="L19" s="57"/>
      <c r="M19" s="70">
        <f>DSUM(ControlPoints!$B6:$AU3127,"SCORE2",$B18:$D19)</f>
        <v>0</v>
      </c>
      <c r="N19" s="71"/>
      <c r="O19" s="56"/>
      <c r="Q19" s="71">
        <f>IF(ISERROR((E19/J19)),0,(E19/J19))</f>
        <v>0</v>
      </c>
    </row>
    <row r="20" spans="1:20">
      <c r="B20" s="55" t="str">
        <f>ControlPoints!B6</f>
        <v>Protocol</v>
      </c>
      <c r="C20" s="56" t="str">
        <f>ControlPoints!C6</f>
        <v>Level</v>
      </c>
      <c r="D20" s="213" t="str">
        <f>Labels!C$87</f>
        <v>Not Applicable</v>
      </c>
      <c r="E20" s="70"/>
      <c r="G20" s="55" t="str">
        <f>ControlPoints!B$6</f>
        <v>Protocol</v>
      </c>
      <c r="H20" s="213" t="str">
        <f>ControlPoints!$C$6</f>
        <v>Level</v>
      </c>
      <c r="I20" s="56" t="str">
        <f>Labels!$C$87</f>
        <v>Not Applicable</v>
      </c>
      <c r="J20" s="70"/>
      <c r="L20" s="56"/>
      <c r="M20" s="70"/>
      <c r="N20" s="72"/>
      <c r="O20" s="56"/>
      <c r="Q20" s="72"/>
    </row>
    <row r="21" spans="1:20">
      <c r="B21" s="83" t="s">
        <v>12</v>
      </c>
      <c r="C21" s="59" t="s">
        <v>12</v>
      </c>
      <c r="D21" s="56" t="s">
        <v>16</v>
      </c>
      <c r="E21" s="70">
        <f>DSUM(ControlPoints!$B6:$AU3129,"SCORE2",$B20:$D21)</f>
        <v>0</v>
      </c>
      <c r="G21" s="83"/>
      <c r="H21" s="59"/>
      <c r="I21" s="56" t="s">
        <v>16</v>
      </c>
      <c r="J21" s="70">
        <f>DSUM(ControlPoints!$B6:$AU3137,"SCORE2",$G20:$I21)</f>
        <v>444</v>
      </c>
      <c r="L21" s="56"/>
      <c r="M21" s="70">
        <f>DSUM(ControlPoints!$B6:$AU3129,"SCORE2",$B20:$D21)</f>
        <v>0</v>
      </c>
      <c r="N21" s="71"/>
      <c r="O21" s="56"/>
      <c r="Q21" s="71">
        <f>IF(ISERROR((E21/J21)),0,(E21/J21))</f>
        <v>0</v>
      </c>
    </row>
    <row r="22" spans="1:20">
      <c r="B22" s="55" t="str">
        <f>ControlPoints!B6</f>
        <v>Protocol</v>
      </c>
      <c r="C22" s="56" t="str">
        <f>ControlPoints!C6</f>
        <v>Level</v>
      </c>
      <c r="D22" s="213" t="str">
        <f>Labels!C$87</f>
        <v>Not Applicable</v>
      </c>
      <c r="E22" s="70"/>
      <c r="G22" s="55" t="str">
        <f>ControlPoints!B6</f>
        <v>Protocol</v>
      </c>
      <c r="H22" s="213" t="str">
        <f>ControlPoints!$C$6</f>
        <v>Level</v>
      </c>
      <c r="I22" s="56" t="str">
        <f>Labels!C87</f>
        <v>Not Applicable</v>
      </c>
      <c r="J22" s="70"/>
      <c r="L22" s="56"/>
      <c r="M22" s="70"/>
      <c r="N22" s="72"/>
      <c r="O22" s="56"/>
      <c r="Q22" s="72"/>
    </row>
    <row r="23" spans="1:20">
      <c r="B23" s="83" t="s">
        <v>12</v>
      </c>
      <c r="C23" s="59" t="s">
        <v>12</v>
      </c>
      <c r="D23" s="56" t="s">
        <v>16</v>
      </c>
      <c r="E23" s="70">
        <f>DSUM(ControlPoints!$B6:$AU3131,"SCORE2",$B22:$D23)</f>
        <v>0</v>
      </c>
      <c r="G23" s="83" t="s">
        <v>12</v>
      </c>
      <c r="H23" s="59" t="s">
        <v>12</v>
      </c>
      <c r="I23" s="56" t="s">
        <v>16</v>
      </c>
      <c r="J23" s="70">
        <f>DSUM(ControlPoints!$B6:$AU3131,"MCS",$G22:$I23)</f>
        <v>0</v>
      </c>
      <c r="L23" s="56"/>
      <c r="M23" s="70">
        <f>DSUM(ControlPoints!$B6:$AU3131,"SCORE2",$B22:$D23)</f>
        <v>0</v>
      </c>
      <c r="N23" s="71"/>
      <c r="O23" s="56"/>
      <c r="Q23" s="71">
        <f>IF(ISERROR((E23/J23)),0,(E23/J23))</f>
        <v>0</v>
      </c>
    </row>
    <row r="24" spans="1:20">
      <c r="A24" s="73" t="s">
        <v>57</v>
      </c>
      <c r="B24" s="74" t="str">
        <f>ControlPoints!$B$6</f>
        <v>Protocol</v>
      </c>
      <c r="C24" s="75" t="s">
        <v>52</v>
      </c>
      <c r="D24" s="76" t="str">
        <f>Labels!C$87</f>
        <v>Not Applicable</v>
      </c>
      <c r="E24" s="77"/>
      <c r="F24" s="78"/>
      <c r="G24" s="79" t="str">
        <f>ControlPoints!B$6</f>
        <v>Protocol</v>
      </c>
      <c r="H24" s="75" t="s">
        <v>52</v>
      </c>
      <c r="I24" s="76" t="str">
        <f>Labels!$C$87</f>
        <v>Not Applicable</v>
      </c>
      <c r="J24" s="77"/>
      <c r="K24" s="78"/>
      <c r="L24" s="76"/>
      <c r="M24" s="77"/>
      <c r="N24" s="80"/>
      <c r="O24" s="76"/>
      <c r="P24" s="78"/>
      <c r="Q24" s="80"/>
    </row>
    <row r="25" spans="1:20">
      <c r="A25" s="78"/>
      <c r="B25" s="81" t="s">
        <v>359</v>
      </c>
      <c r="C25" s="76">
        <v>1</v>
      </c>
      <c r="D25" s="82" t="s">
        <v>16</v>
      </c>
      <c r="E25" s="77">
        <f>DSUM(ControlPoints!$B6:$AV3143,"Init Ans Score",$B24:$D25)</f>
        <v>0</v>
      </c>
      <c r="F25" s="78"/>
      <c r="G25" s="81" t="s">
        <v>1040</v>
      </c>
      <c r="H25" s="76">
        <v>1</v>
      </c>
      <c r="I25" s="82" t="s">
        <v>16</v>
      </c>
      <c r="J25" s="77">
        <f>DSUM(ControlPoints!$B6:$AU3143,"MAX",$G24:$I25)</f>
        <v>0</v>
      </c>
      <c r="K25" s="78"/>
      <c r="L25" s="76"/>
      <c r="M25" s="77">
        <f>DSUM(ControlPoints!$B6:$AV3143,"Init Ans Score",$B24:$D25)</f>
        <v>0</v>
      </c>
      <c r="N25" s="80"/>
      <c r="O25" s="76"/>
      <c r="P25" s="78"/>
      <c r="Q25" s="80">
        <f>IF(ISERROR((E25/J25)),0,(E25/J25))</f>
        <v>0</v>
      </c>
    </row>
    <row r="26" spans="1:20">
      <c r="B26" s="55" t="str">
        <f>ControlPoints!B6</f>
        <v>Protocol</v>
      </c>
      <c r="C26" s="56" t="str">
        <f>ControlPoints!C6</f>
        <v>Level</v>
      </c>
      <c r="D26" s="213" t="str">
        <f>Labels!C$87</f>
        <v>Not Applicable</v>
      </c>
      <c r="E26" s="70"/>
      <c r="G26" s="55" t="str">
        <f>ControlPoints!B$6</f>
        <v>Protocol</v>
      </c>
      <c r="H26" s="213" t="str">
        <f>ControlPoints!$C$6</f>
        <v>Level</v>
      </c>
      <c r="I26" s="56" t="str">
        <f>Labels!$C$87</f>
        <v>Not Applicable</v>
      </c>
      <c r="J26" s="70"/>
      <c r="L26" s="56"/>
      <c r="M26" s="70"/>
      <c r="N26" s="72"/>
      <c r="O26" s="56"/>
      <c r="Q26" s="72"/>
    </row>
    <row r="27" spans="1:20">
      <c r="B27" s="55" t="s">
        <v>12</v>
      </c>
      <c r="C27" s="56" t="s">
        <v>12</v>
      </c>
      <c r="D27" s="56" t="s">
        <v>16</v>
      </c>
      <c r="E27" s="70">
        <f>DSUM(ControlPoints!$B6:$AU3133,"SCORE2",$B26:$D27)</f>
        <v>0</v>
      </c>
      <c r="G27" s="55"/>
      <c r="H27" s="56"/>
      <c r="I27" s="56" t="s">
        <v>16</v>
      </c>
      <c r="J27" s="70">
        <f>DSUM(ControlPoints!$B6:$AU3141,"MCS",$G26:$I27)</f>
        <v>444</v>
      </c>
      <c r="L27" s="56"/>
      <c r="M27" s="70">
        <f>DSUM(ControlPoints!$B6:$AU3133,"SCORE2",$B26:$D27)</f>
        <v>0</v>
      </c>
      <c r="N27" s="71"/>
      <c r="O27" s="56"/>
      <c r="Q27" s="71">
        <f>IF(ISERROR((E27/J27)),0,(E27/J27))</f>
        <v>0</v>
      </c>
    </row>
    <row r="28" spans="1:20">
      <c r="B28" s="55" t="str">
        <f>ControlPoints!B6</f>
        <v>Protocol</v>
      </c>
      <c r="C28" s="56" t="str">
        <f>ControlPoints!C6</f>
        <v>Level</v>
      </c>
      <c r="D28" s="213" t="str">
        <f>Labels!C$87</f>
        <v>Not Applicable</v>
      </c>
      <c r="E28" s="70"/>
      <c r="G28" s="55" t="str">
        <f>ControlPoints!B$6</f>
        <v>Protocol</v>
      </c>
      <c r="H28" s="213" t="str">
        <f>ControlPoints!$C$6</f>
        <v>Level</v>
      </c>
      <c r="I28" s="56" t="str">
        <f>Labels!$C$87</f>
        <v>Not Applicable</v>
      </c>
      <c r="J28" s="70"/>
      <c r="L28" s="56"/>
      <c r="M28" s="70"/>
      <c r="N28" s="72"/>
      <c r="O28" s="56"/>
      <c r="Q28" s="72"/>
    </row>
    <row r="29" spans="1:20">
      <c r="B29" s="55" t="s">
        <v>12</v>
      </c>
      <c r="C29" s="56" t="s">
        <v>12</v>
      </c>
      <c r="D29" s="56" t="s">
        <v>16</v>
      </c>
      <c r="E29" s="70">
        <f>DSUM(ControlPoints!$B6:$AU3135,"SCORE2",$B28:$D29)</f>
        <v>0</v>
      </c>
      <c r="G29" s="55"/>
      <c r="H29" s="56"/>
      <c r="I29" s="56" t="s">
        <v>16</v>
      </c>
      <c r="J29" s="70">
        <f>DSUM(ControlPoints!$B6:$AU3143,"MCS",$G28:$I29)</f>
        <v>444</v>
      </c>
      <c r="L29" s="56"/>
      <c r="M29" s="70">
        <f>DSUM(ControlPoints!$B6:$AU3135,"SCORE2",$B28:$D29)</f>
        <v>0</v>
      </c>
      <c r="N29" s="71"/>
      <c r="O29" s="56"/>
      <c r="Q29" s="71">
        <f>IF(ISERROR((E29/J29)),0,(E29/J29))</f>
        <v>0</v>
      </c>
    </row>
    <row r="30" spans="1:20">
      <c r="B30" s="55" t="str">
        <f>ControlPoints!B6</f>
        <v>Protocol</v>
      </c>
      <c r="C30" s="56" t="str">
        <f>ControlPoints!C6</f>
        <v>Level</v>
      </c>
      <c r="D30" s="213" t="str">
        <f>Labels!C$87</f>
        <v>Not Applicable</v>
      </c>
      <c r="E30" s="70"/>
      <c r="G30" s="55" t="str">
        <f>ControlPoints!B6</f>
        <v>Protocol</v>
      </c>
      <c r="H30" s="213" t="str">
        <f>ControlPoints!$C$6</f>
        <v>Level</v>
      </c>
      <c r="I30" s="56" t="str">
        <f>Labels!C87</f>
        <v>Not Applicable</v>
      </c>
      <c r="J30" s="70"/>
      <c r="L30" s="56"/>
      <c r="M30" s="70"/>
      <c r="N30" s="72"/>
      <c r="O30" s="56"/>
      <c r="Q30" s="72"/>
    </row>
    <row r="31" spans="1:20">
      <c r="B31" s="55" t="s">
        <v>12</v>
      </c>
      <c r="C31" s="56" t="s">
        <v>12</v>
      </c>
      <c r="D31" s="56" t="s">
        <v>16</v>
      </c>
      <c r="E31" s="70">
        <f>DSUM(ControlPoints!$B6:$AU3137,"SCORE2",$B30:$D31)</f>
        <v>0</v>
      </c>
      <c r="G31" s="55" t="s">
        <v>12</v>
      </c>
      <c r="H31" s="56" t="s">
        <v>12</v>
      </c>
      <c r="I31" s="56" t="s">
        <v>16</v>
      </c>
      <c r="J31" s="70">
        <f>DSUM(ControlPoints!$B6:$AU337,"MCS",$G30:$I31)</f>
        <v>0</v>
      </c>
      <c r="L31" s="56"/>
      <c r="M31" s="70">
        <f>DSUM(ControlPoints!$B6:$AU3137,"SCORE2",$B30:$D31)</f>
        <v>0</v>
      </c>
      <c r="N31" s="71"/>
      <c r="O31" s="56"/>
      <c r="Q31" s="71">
        <f>IF(ISERROR((E31/J31)),0,(E31/J31))</f>
        <v>0</v>
      </c>
    </row>
    <row r="32" spans="1:20">
      <c r="A32" s="73" t="s">
        <v>57</v>
      </c>
      <c r="B32" s="74" t="str">
        <f>ControlPoints!$B$6</f>
        <v>Protocol</v>
      </c>
      <c r="C32" s="75" t="s">
        <v>52</v>
      </c>
      <c r="D32" s="76" t="str">
        <f>Labels!C$87</f>
        <v>Not Applicable</v>
      </c>
      <c r="E32" s="77"/>
      <c r="F32" s="78"/>
      <c r="G32" s="79" t="str">
        <f>ControlPoints!B$6</f>
        <v>Protocol</v>
      </c>
      <c r="H32" s="75" t="s">
        <v>52</v>
      </c>
      <c r="I32" s="76" t="str">
        <f>Labels!$C$87</f>
        <v>Not Applicable</v>
      </c>
      <c r="J32" s="77"/>
      <c r="K32" s="78"/>
      <c r="L32" s="76"/>
      <c r="M32" s="77"/>
      <c r="N32" s="80"/>
      <c r="O32" s="76"/>
      <c r="P32" s="78"/>
      <c r="Q32" s="80"/>
    </row>
    <row r="33" spans="1:17">
      <c r="A33" s="78"/>
      <c r="B33" s="81" t="s">
        <v>359</v>
      </c>
      <c r="C33" s="76">
        <v>1</v>
      </c>
      <c r="D33" s="82" t="s">
        <v>16</v>
      </c>
      <c r="E33" s="77">
        <f>DSUM(ControlPoints!$B6:$AV3151,"Init Ans Score",$B32:$D33)</f>
        <v>0</v>
      </c>
      <c r="F33" s="78"/>
      <c r="G33" s="81" t="s">
        <v>1040</v>
      </c>
      <c r="H33" s="76">
        <v>1</v>
      </c>
      <c r="I33" s="82" t="s">
        <v>16</v>
      </c>
      <c r="J33" s="77">
        <f>DSUM(ControlPoints!$B6:$AU3151,"MAX",$G32:$I33)</f>
        <v>0</v>
      </c>
      <c r="K33" s="78"/>
      <c r="L33" s="76"/>
      <c r="M33" s="77">
        <f>DSUM(ControlPoints!$B6:$AV3151,"Init Ans Score",$B32:$D33)</f>
        <v>0</v>
      </c>
      <c r="N33" s="80"/>
      <c r="O33" s="76"/>
      <c r="P33" s="78"/>
      <c r="Q33" s="80">
        <f>IF(ISERROR((E33/J33)),0,(E33/J33))</f>
        <v>0</v>
      </c>
    </row>
    <row r="34" spans="1:17">
      <c r="B34" s="55" t="str">
        <f>ControlPoints!B6</f>
        <v>Protocol</v>
      </c>
      <c r="C34" s="56" t="str">
        <f>ControlPoints!C6</f>
        <v>Level</v>
      </c>
      <c r="D34" s="213" t="str">
        <f>Labels!C$87</f>
        <v>Not Applicable</v>
      </c>
      <c r="E34" s="70"/>
      <c r="G34" s="55" t="str">
        <f>ControlPoints!B$6</f>
        <v>Protocol</v>
      </c>
      <c r="H34" s="213" t="str">
        <f>ControlPoints!$C$6</f>
        <v>Level</v>
      </c>
      <c r="I34" s="56" t="str">
        <f>Labels!$C$87</f>
        <v>Not Applicable</v>
      </c>
      <c r="J34" s="70"/>
      <c r="L34" s="56"/>
      <c r="M34" s="70"/>
      <c r="N34" s="72"/>
      <c r="O34" s="56"/>
      <c r="Q34" s="72"/>
    </row>
    <row r="35" spans="1:17">
      <c r="B35" s="55" t="s">
        <v>12</v>
      </c>
      <c r="C35" s="56" t="s">
        <v>12</v>
      </c>
      <c r="D35" s="56" t="s">
        <v>16</v>
      </c>
      <c r="E35" s="70">
        <f>DSUM(ControlPoints!$B6:$AU3139,"SCORE2",$B34:$D35)</f>
        <v>0</v>
      </c>
      <c r="G35" s="55"/>
      <c r="H35" s="56"/>
      <c r="I35" s="56" t="s">
        <v>16</v>
      </c>
      <c r="J35" s="70">
        <f>DSUM(ControlPoints!$B6:$AU3147,"MCS",$G34:$I35)</f>
        <v>444</v>
      </c>
      <c r="L35" s="56"/>
      <c r="M35" s="70">
        <f>DSUM(ControlPoints!$B6:$AU3139,"SCORE2",$B34:$D35)</f>
        <v>0</v>
      </c>
      <c r="N35" s="71"/>
      <c r="O35" s="56"/>
      <c r="Q35" s="71">
        <f>IF(ISERROR((E35/J35)),0,(E35/J35))</f>
        <v>0</v>
      </c>
    </row>
    <row r="36" spans="1:17">
      <c r="B36" s="55" t="str">
        <f>ControlPoints!B6</f>
        <v>Protocol</v>
      </c>
      <c r="C36" s="56" t="str">
        <f>ControlPoints!C6</f>
        <v>Level</v>
      </c>
      <c r="D36" s="56" t="str">
        <f>Labels!C$87</f>
        <v>Not Applicable</v>
      </c>
      <c r="E36" s="70"/>
      <c r="G36" s="55" t="str">
        <f>ControlPoints!B$6</f>
        <v>Protocol</v>
      </c>
      <c r="H36" s="213" t="str">
        <f>ControlPoints!$C$6</f>
        <v>Level</v>
      </c>
      <c r="I36" s="56" t="str">
        <f>Labels!$C$87</f>
        <v>Not Applicable</v>
      </c>
      <c r="J36" s="70"/>
      <c r="L36" s="56"/>
      <c r="M36" s="70"/>
      <c r="N36" s="84"/>
      <c r="O36" s="56"/>
      <c r="Q36" s="84"/>
    </row>
    <row r="37" spans="1:17">
      <c r="B37" s="85" t="s">
        <v>12</v>
      </c>
      <c r="C37" s="86" t="s">
        <v>12</v>
      </c>
      <c r="D37" s="86" t="s">
        <v>16</v>
      </c>
      <c r="E37" s="70">
        <f>DSUM(ControlPoints!$B6:$AU3141,"SCORE2",$B36:$D37)</f>
        <v>0</v>
      </c>
      <c r="G37" s="85"/>
      <c r="H37" s="86"/>
      <c r="I37" s="86"/>
      <c r="J37" s="87"/>
      <c r="M37" s="70">
        <f>DSUM(ControlPoints!$B6:$AU3141,"SCORE2",$B36:$D37)</f>
        <v>0</v>
      </c>
    </row>
  </sheetData>
  <sheetProtection password="E5EC" sheet="1" objects="1" scenarios="1"/>
  <customSheetViews>
    <customSheetView guid="{7DA07996-06D1-47BC-BC6A-CCE2EA0F4462}">
      <selection activeCell="O5" sqref="O5"/>
      <pageMargins left="0.75" right="0.75" top="1" bottom="1" header="0.5" footer="0.5"/>
      <pageSetup paperSize="9" orientation="portrait" horizontalDpi="4294967293" verticalDpi="0" r:id="rId1"/>
      <headerFooter alignWithMargins="0"/>
    </customSheetView>
  </customSheetViews>
  <phoneticPr fontId="2" type="noConversion"/>
  <pageMargins left="0.75" right="0.75" top="1" bottom="1" header="0.5" footer="0.5"/>
  <pageSetup paperSize="9" orientation="portrait" horizontalDpi="4294967293" r:id="rId2"/>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C328"/>
  <sheetViews>
    <sheetView workbookViewId="0"/>
  </sheetViews>
  <sheetFormatPr defaultRowHeight="12.75"/>
  <cols>
    <col min="1" max="1" bestFit="true" customWidth="true" width="15.5703125" collapsed="false"/>
    <col min="2" max="2" customWidth="true" width="15.0" collapsed="false"/>
    <col min="4" max="4" customWidth="true" width="19.85546875" collapsed="false"/>
    <col min="5" max="6" customWidth="true" width="14.28515625" collapsed="false"/>
    <col min="7" max="7" customWidth="true" width="11.85546875" collapsed="false"/>
    <col min="8" max="8" customWidth="true" width="14.5703125" collapsed="false"/>
    <col min="9" max="9" customWidth="true" width="11.28515625" collapsed="false"/>
    <col min="10" max="10" bestFit="true" customWidth="true" width="12.140625" collapsed="false"/>
    <col min="11" max="11" bestFit="true" customWidth="true" width="9.5703125" collapsed="false"/>
    <col min="12" max="12" bestFit="true" customWidth="true" width="11.0" collapsed="false"/>
    <col min="13" max="13" bestFit="true" customWidth="true" width="13.28515625" collapsed="false"/>
    <col min="14" max="14" bestFit="true" customWidth="true" width="11.7109375" collapsed="false"/>
    <col min="15" max="15" bestFit="true" customWidth="true" width="13.85546875" collapsed="false"/>
    <col min="16" max="16" bestFit="true" customWidth="true" width="11.7109375" collapsed="false"/>
    <col min="17" max="17" customWidth="true" width="11.7109375" collapsed="false"/>
    <col min="18" max="18" bestFit="true" customWidth="true" width="13.7109375" collapsed="false"/>
    <col min="19" max="19" bestFit="true" customWidth="true" width="15.7109375" collapsed="false"/>
    <col min="20" max="20" bestFit="true" customWidth="true" width="13.140625" collapsed="false"/>
    <col min="21" max="21" bestFit="true" customWidth="true" width="14.5703125" collapsed="false"/>
    <col min="22" max="22" bestFit="true" customWidth="true" width="16.7109375" collapsed="false"/>
    <col min="23" max="23" bestFit="true" customWidth="true" width="15.28515625" collapsed="false"/>
    <col min="24" max="24" bestFit="true" customWidth="true" width="9.7109375" collapsed="false"/>
    <col min="25" max="25" bestFit="true" customWidth="true" width="11.7109375" collapsed="false"/>
    <col min="26" max="26" customWidth="true" width="11.42578125" collapsed="false"/>
    <col min="27" max="27" bestFit="true" customWidth="true" width="10.5703125" collapsed="false"/>
    <col min="28" max="28" bestFit="true" customWidth="true" width="12.7109375" collapsed="false"/>
    <col min="29" max="30" bestFit="true" customWidth="true" width="11.28515625" collapsed="false"/>
    <col min="31" max="31" bestFit="true" customWidth="true" width="12.0" collapsed="false"/>
    <col min="32" max="32" customWidth="true" width="10.5703125" collapsed="false"/>
    <col min="33" max="33" bestFit="true" customWidth="true" width="9.42578125" collapsed="false"/>
    <col min="34" max="34" customWidth="true" width="11.28515625" collapsed="false"/>
    <col min="35" max="35" customWidth="true" width="8.7109375" collapsed="false"/>
    <col min="36" max="36" customWidth="true" width="11.0" collapsed="false"/>
    <col min="37" max="37" customWidth="true" width="8.7109375" collapsed="false"/>
    <col min="38" max="38" customWidth="true" width="11.0" collapsed="false"/>
    <col min="39" max="39" customWidth="true" width="8.7109375" collapsed="false"/>
    <col min="40" max="40" customWidth="true" width="10.0" collapsed="false"/>
    <col min="41" max="41" customWidth="true" width="14.7109375" collapsed="false"/>
    <col min="42" max="42" customWidth="true" width="18.5703125" collapsed="false"/>
    <col min="43" max="43" bestFit="true" customWidth="true" width="13.28515625" collapsed="false"/>
  </cols>
  <sheetData>
    <row r="1" spans="1:55" ht="15">
      <c r="A1" t="s">
        <v>372</v>
      </c>
      <c r="B1" t="s">
        <v>493</v>
      </c>
      <c r="C1" t="s">
        <v>373</v>
      </c>
      <c r="D1" s="47" t="s">
        <v>494</v>
      </c>
      <c r="E1" s="47" t="s">
        <v>495</v>
      </c>
      <c r="F1" s="47" t="s">
        <v>496</v>
      </c>
      <c r="G1" s="47" t="s">
        <v>497</v>
      </c>
      <c r="H1" s="47" t="s">
        <v>498</v>
      </c>
      <c r="I1" t="s">
        <v>374</v>
      </c>
      <c r="J1" t="s">
        <v>375</v>
      </c>
      <c r="K1" t="s">
        <v>376</v>
      </c>
      <c r="L1" t="s">
        <v>377</v>
      </c>
      <c r="M1" t="s">
        <v>395</v>
      </c>
      <c r="N1" t="s">
        <v>378</v>
      </c>
      <c r="O1" t="s">
        <v>379</v>
      </c>
      <c r="P1" t="s">
        <v>380</v>
      </c>
      <c r="Q1" t="s">
        <v>386</v>
      </c>
      <c r="R1" t="s">
        <v>381</v>
      </c>
      <c r="S1" t="s">
        <v>382</v>
      </c>
      <c r="T1" t="s">
        <v>383</v>
      </c>
      <c r="U1" t="s">
        <v>384</v>
      </c>
      <c r="V1" t="s">
        <v>397</v>
      </c>
      <c r="W1" t="s">
        <v>385</v>
      </c>
      <c r="X1" t="s">
        <v>387</v>
      </c>
      <c r="Y1" t="s">
        <v>537</v>
      </c>
      <c r="Z1" t="s">
        <v>538</v>
      </c>
      <c r="AA1" t="s">
        <v>388</v>
      </c>
      <c r="AB1" t="s">
        <v>396</v>
      </c>
      <c r="AC1" t="s">
        <v>389</v>
      </c>
      <c r="AD1" t="s">
        <v>390</v>
      </c>
      <c r="AE1" t="s">
        <v>391</v>
      </c>
      <c r="AF1" s="47" t="s">
        <v>499</v>
      </c>
      <c r="AG1" s="47" t="s">
        <v>500</v>
      </c>
      <c r="AH1" s="47" t="s">
        <v>501</v>
      </c>
      <c r="AI1" s="47" t="s">
        <v>502</v>
      </c>
      <c r="AJ1" s="47" t="s">
        <v>503</v>
      </c>
      <c r="AK1" s="47" t="s">
        <v>502</v>
      </c>
      <c r="AL1" s="47" t="s">
        <v>504</v>
      </c>
      <c r="AM1" s="47" t="s">
        <v>505</v>
      </c>
      <c r="AN1" s="47" t="s">
        <v>506</v>
      </c>
      <c r="AO1" s="47" t="s">
        <v>507</v>
      </c>
      <c r="AP1" s="47" t="s">
        <v>508</v>
      </c>
      <c r="AQ1" s="47" t="s">
        <v>509</v>
      </c>
      <c r="AR1" s="47" t="s">
        <v>510</v>
      </c>
      <c r="AS1" s="47" t="s">
        <v>511</v>
      </c>
      <c r="AT1" s="52" t="s">
        <v>512</v>
      </c>
      <c r="AU1" s="47" t="s">
        <v>513</v>
      </c>
      <c r="AW1" s="47" t="s">
        <v>514</v>
      </c>
      <c r="AX1" s="47" t="s">
        <v>65</v>
      </c>
      <c r="AY1" s="47" t="s">
        <v>530</v>
      </c>
      <c r="AZ1" s="47" t="s">
        <v>531</v>
      </c>
      <c r="BA1" s="47" t="s">
        <v>532</v>
      </c>
      <c r="BB1" s="47" t="s">
        <v>666</v>
      </c>
      <c r="BC1" s="47" t="s">
        <v>668</v>
      </c>
    </row>
    <row r="2" spans="1:55">
      <c r="A2" t="s">
        <v>533</v>
      </c>
      <c r="B2">
        <v>23</v>
      </c>
      <c r="D2" s="51" t="str">
        <f>Client!C10</f>
        <v>CMi C0529815</v>
      </c>
      <c r="E2" s="65" t="str">
        <f>Client!C11</f>
        <v>4063061164537</v>
      </c>
      <c r="F2" s="65">
        <f>Client!C12</f>
        <v>0</v>
      </c>
      <c r="G2" s="65">
        <f>Client!C13</f>
        <v>0</v>
      </c>
      <c r="H2" s="65">
        <f>Client!C14</f>
        <v>0</v>
      </c>
      <c r="I2" t="str">
        <f>Client!D18</f>
        <v>PPU Test 1</v>
      </c>
      <c r="J2" t="str">
        <f>Client!D19</f>
        <v>Test address</v>
      </c>
      <c r="K2" t="str">
        <f>Client!D20</f>
        <v>Oxford</v>
      </c>
      <c r="L2" t="str">
        <f>Client!D22</f>
        <v>Aosta</v>
      </c>
      <c r="M2" s="66" t="str">
        <f>Client!D21</f>
        <v>OX1 2RR</v>
      </c>
      <c r="N2" s="47" t="str">
        <f>Client!Q7</f>
        <v>ITA</v>
      </c>
      <c r="O2" t="str">
        <f>Client!D25</f>
        <v>8010144346</v>
      </c>
      <c r="P2" t="str">
        <f>Client!D24</f>
        <v>Jemima Silversmith</v>
      </c>
      <c r="Q2">
        <v>0</v>
      </c>
      <c r="R2">
        <f>Client!D30</f>
        <v>0</v>
      </c>
      <c r="S2">
        <f>Client!D31</f>
        <v>0</v>
      </c>
      <c r="T2">
        <f>Client!D32</f>
        <v>0</v>
      </c>
      <c r="U2">
        <f>Client!D34</f>
        <v>0</v>
      </c>
      <c r="V2" s="66">
        <f>Client!D33</f>
        <v>0</v>
      </c>
      <c r="W2">
        <f>Client!Q9</f>
        <v>0</v>
      </c>
      <c r="X2">
        <v>0</v>
      </c>
      <c r="Y2">
        <v>0</v>
      </c>
      <c r="Z2">
        <v>0</v>
      </c>
      <c r="AA2">
        <f>Client!H22</f>
        <v>0</v>
      </c>
      <c r="AB2" s="66">
        <f>Client!H21</f>
        <v>0</v>
      </c>
      <c r="AC2">
        <f>Client!Q8</f>
        <v>0</v>
      </c>
      <c r="AD2">
        <f>Client!H24</f>
        <v>0</v>
      </c>
      <c r="AE2">
        <v>0</v>
      </c>
      <c r="AF2" s="47" t="str">
        <f>Client!D38</f>
        <v>Eva Cristina</v>
      </c>
      <c r="AG2" s="48">
        <f>Client!D40</f>
        <v>43774</v>
      </c>
      <c r="AH2" s="49">
        <f>Client!E53</f>
        <v>0</v>
      </c>
      <c r="AI2" s="47">
        <f>Client!G53</f>
        <v>0</v>
      </c>
      <c r="AJ2" s="48">
        <f>Client!E55</f>
        <v>0</v>
      </c>
      <c r="AK2" s="47">
        <f>Client!G55</f>
        <v>0</v>
      </c>
      <c r="AL2" s="48">
        <f>Client!E54</f>
        <v>0</v>
      </c>
      <c r="AM2" s="47">
        <f>Client!G54</f>
        <v>0</v>
      </c>
      <c r="AN2" s="47" t="b">
        <v>0</v>
      </c>
      <c r="AO2" s="47" t="str">
        <f>IF(ControlPoints!AH7=0,"TRUE","FALSE")</f>
        <v>TRUE</v>
      </c>
      <c r="AP2" s="47" t="b">
        <v>0</v>
      </c>
      <c r="AQ2" s="47" t="str">
        <f>TEXT(Client!D26,"0")</f>
        <v>satyapal.g@gmail.com</v>
      </c>
      <c r="AR2" s="50">
        <f>Client!H40</f>
        <v>0.33333333333333331</v>
      </c>
      <c r="AS2" s="50">
        <f>Client!J40</f>
        <v>0.5</v>
      </c>
      <c r="AT2" s="65"/>
      <c r="AU2" s="65"/>
      <c r="AW2" s="51">
        <f>Client!D39</f>
        <v>108935</v>
      </c>
      <c r="AX2">
        <f>Client!N4</f>
        <v>0</v>
      </c>
      <c r="AY2">
        <f>Client!H39</f>
        <v>108935</v>
      </c>
      <c r="AZ2">
        <f>Client!J39</f>
        <v>2449391</v>
      </c>
      <c r="BA2" t="str">
        <f>Client!F39</f>
        <v>C0529817</v>
      </c>
      <c r="BB2">
        <f>Client!H27</f>
        <v>0</v>
      </c>
      <c r="BC2" s="194" t="str">
        <f>Client!D41</f>
        <v>None</v>
      </c>
    </row>
    <row r="4" spans="1:55">
      <c r="A4" s="4" t="s">
        <v>2825</v>
      </c>
      <c r="B4" s="4">
        <v>15573</v>
      </c>
      <c r="C4" t="s">
        <v>1159</v>
      </c>
      <c r="D4" s="4" t="s">
        <v>335</v>
      </c>
      <c r="M4" s="4" t="s">
        <v>515</v>
      </c>
      <c r="N4" s="4"/>
      <c r="O4" s="4"/>
    </row>
    <row r="5" spans="1:55">
      <c r="A5" s="4" t="s">
        <v>477</v>
      </c>
      <c r="D5" s="4" t="s">
        <v>0</v>
      </c>
      <c r="E5" s="4" t="s">
        <v>491</v>
      </c>
      <c r="F5" s="4" t="s">
        <v>425</v>
      </c>
      <c r="G5" s="4" t="s">
        <v>492</v>
      </c>
      <c r="H5" s="4" t="s">
        <v>534</v>
      </c>
      <c r="I5" s="4" t="s">
        <v>412</v>
      </c>
      <c r="J5" s="4" t="s">
        <v>476</v>
      </c>
      <c r="M5" s="4" t="s">
        <v>516</v>
      </c>
      <c r="N5" s="4" t="s">
        <v>624</v>
      </c>
      <c r="O5" s="4" t="s">
        <v>625</v>
      </c>
      <c r="P5" s="4"/>
    </row>
    <row r="6" spans="1:55">
      <c r="A6" t="str">
        <f>TEXT(ControlPoints!AF7,"0")</f>
        <v>0</v>
      </c>
      <c r="B6" s="4" t="s">
        <v>478</v>
      </c>
      <c r="D6">
        <f>IF(ISNA(ControlPoints!X8),0,ControlPoints!X8)</f>
        <v>5783335</v>
      </c>
      <c r="E6">
        <f>IF(ISNA(ControlPoints!X9),0,ControlPoints!X9)</f>
        <v>0</v>
      </c>
      <c r="F6" t="str">
        <f>ControlPoints!AC8&amp;" "</f>
        <v xml:space="preserve">0 </v>
      </c>
      <c r="G6">
        <f>ControlPoints!N7</f>
        <v>1805181</v>
      </c>
      <c r="H6">
        <f>ControlPoints!O7</f>
        <v>15573</v>
      </c>
      <c r="I6" t="str">
        <f>ControlPoints!G8&amp;" "</f>
        <v xml:space="preserve">None </v>
      </c>
      <c r="J6" t="str">
        <f>ControlPoints!G9&amp;" "</f>
        <v xml:space="preserve"> </v>
      </c>
      <c r="M6" t="e">
        <f>#REF!</f>
        <v>#REF!</v>
      </c>
      <c r="N6" s="193" t="e">
        <f>#REF!</f>
        <v>#REF!</v>
      </c>
      <c r="O6" s="193" t="e">
        <f>#REF!</f>
        <v>#REF!</v>
      </c>
      <c r="P6" s="135"/>
    </row>
    <row r="7" spans="1:55">
      <c r="D7">
        <f>IF(ISNA(ControlPoints!X11),0,ControlPoints!X11)</f>
        <v>5783337</v>
      </c>
      <c r="E7">
        <f>IF(ISNA(ControlPoints!X12),0,ControlPoints!X12)</f>
        <v>0</v>
      </c>
      <c r="F7" t="str">
        <f>ControlPoints!AC11&amp;" "</f>
        <v xml:space="preserve">0 </v>
      </c>
      <c r="G7">
        <f>ControlPoints!N10</f>
        <v>1805182</v>
      </c>
      <c r="H7">
        <f>ControlPoints!O10</f>
        <v>15573</v>
      </c>
      <c r="I7" t="str">
        <f>ControlPoints!G11&amp;" "</f>
        <v xml:space="preserve">None </v>
      </c>
      <c r="J7" t="str">
        <f>ControlPoints!G12&amp;" "</f>
        <v xml:space="preserve"> </v>
      </c>
      <c r="M7" t="e">
        <f>#REF!</f>
        <v>#REF!</v>
      </c>
      <c r="N7" s="193" t="e">
        <f>#REF!</f>
        <v>#REF!</v>
      </c>
      <c r="O7" s="193" t="e">
        <f>#REF!</f>
        <v>#REF!</v>
      </c>
      <c r="P7" s="135"/>
    </row>
    <row r="8" spans="1:55">
      <c r="D8">
        <f>IF(ISNA(ControlPoints!X14),0,ControlPoints!X14)</f>
        <v>5783339</v>
      </c>
      <c r="E8">
        <f>IF(ISNA(ControlPoints!X15),0,ControlPoints!X15)</f>
        <v>0</v>
      </c>
      <c r="F8" t="str">
        <f>ControlPoints!AC14&amp;" "</f>
        <v xml:space="preserve">0 </v>
      </c>
      <c r="G8">
        <f>ControlPoints!N13</f>
        <v>1805183</v>
      </c>
      <c r="H8">
        <f>ControlPoints!O13</f>
        <v>15573</v>
      </c>
      <c r="I8" t="str">
        <f>ControlPoints!G14&amp;" "</f>
        <v xml:space="preserve">None </v>
      </c>
      <c r="J8" t="str">
        <f>ControlPoints!G15&amp;" "</f>
        <v xml:space="preserve"> </v>
      </c>
      <c r="M8" t="e">
        <f>#REF!</f>
        <v>#REF!</v>
      </c>
      <c r="N8" s="193" t="e">
        <f>#REF!</f>
        <v>#REF!</v>
      </c>
      <c r="O8" s="193" t="e">
        <f>#REF!</f>
        <v>#REF!</v>
      </c>
      <c r="P8" s="135"/>
    </row>
    <row r="9" spans="1:55">
      <c r="D9">
        <f>IF(ISNA(ControlPoints!X17),0,ControlPoints!X17)</f>
        <v>5783342</v>
      </c>
      <c r="E9">
        <f>IF(ISNA(ControlPoints!X18),0,ControlPoints!X18)</f>
        <v>0</v>
      </c>
      <c r="F9" t="str">
        <f>ControlPoints!AC17&amp;" "</f>
        <v xml:space="preserve">0 </v>
      </c>
      <c r="G9">
        <f>ControlPoints!N16</f>
        <v>1805184</v>
      </c>
      <c r="H9">
        <f>ControlPoints!O16</f>
        <v>15573</v>
      </c>
      <c r="I9" t="str">
        <f>ControlPoints!G17&amp;" "</f>
        <v xml:space="preserve">None </v>
      </c>
      <c r="J9" t="str">
        <f>ControlPoints!G18&amp;" "</f>
        <v xml:space="preserve"> </v>
      </c>
      <c r="M9" t="e">
        <f>#REF!</f>
        <v>#REF!</v>
      </c>
      <c r="N9" s="193" t="e">
        <f>#REF!</f>
        <v>#REF!</v>
      </c>
      <c r="O9" s="193" t="e">
        <f>#REF!</f>
        <v>#REF!</v>
      </c>
      <c r="P9" s="135"/>
    </row>
    <row r="10" spans="1:55">
      <c r="D10">
        <f>IF(ISNA(ControlPoints!X20),0,ControlPoints!X20)</f>
        <v>5783345</v>
      </c>
      <c r="E10">
        <f>IF(ISNA(ControlPoints!X21),0,ControlPoints!X21)</f>
        <v>0</v>
      </c>
      <c r="F10" t="str">
        <f>ControlPoints!AC20&amp;" "</f>
        <v xml:space="preserve">0 </v>
      </c>
      <c r="G10">
        <f>ControlPoints!N19</f>
        <v>1805185</v>
      </c>
      <c r="H10">
        <f>ControlPoints!O19</f>
        <v>15573</v>
      </c>
      <c r="I10" t="str">
        <f>ControlPoints!G20&amp;" "</f>
        <v xml:space="preserve">None </v>
      </c>
      <c r="J10" t="str">
        <f>ControlPoints!G21&amp;" "</f>
        <v xml:space="preserve"> </v>
      </c>
      <c r="M10" t="e">
        <f>#REF!</f>
        <v>#REF!</v>
      </c>
      <c r="N10" s="193" t="e">
        <f>#REF!</f>
        <v>#REF!</v>
      </c>
      <c r="O10" s="193" t="e">
        <f>#REF!</f>
        <v>#REF!</v>
      </c>
      <c r="P10" s="135"/>
    </row>
    <row r="11" spans="1:55">
      <c r="D11">
        <f>IF(ISNA(ControlPoints!X23),0,ControlPoints!X23)</f>
        <v>5783347</v>
      </c>
      <c r="E11">
        <f>IF(ISNA(ControlPoints!X24),0,ControlPoints!X24)</f>
        <v>0</v>
      </c>
      <c r="F11" t="str">
        <f>ControlPoints!AC23&amp;" "</f>
        <v xml:space="preserve">0 </v>
      </c>
      <c r="G11">
        <f>ControlPoints!N22</f>
        <v>1805186</v>
      </c>
      <c r="H11">
        <f>ControlPoints!O22</f>
        <v>15573</v>
      </c>
      <c r="I11" t="str">
        <f>ControlPoints!G23&amp;" "</f>
        <v xml:space="preserve">None </v>
      </c>
      <c r="J11" t="str">
        <f>ControlPoints!G24&amp;" "</f>
        <v xml:space="preserve"> </v>
      </c>
      <c r="M11" t="e">
        <f>#REF!</f>
        <v>#REF!</v>
      </c>
      <c r="N11" s="193" t="e">
        <f>#REF!</f>
        <v>#REF!</v>
      </c>
      <c r="O11" s="193" t="e">
        <f>#REF!</f>
        <v>#REF!</v>
      </c>
      <c r="P11" s="135"/>
    </row>
    <row r="12" spans="1:55">
      <c r="D12">
        <f>IF(ISNA(ControlPoints!X26),0,ControlPoints!X26)</f>
        <v>5783350</v>
      </c>
      <c r="E12">
        <f>IF(ISNA(ControlPoints!X27),0,ControlPoints!X27)</f>
        <v>0</v>
      </c>
      <c r="F12" t="str">
        <f>ControlPoints!AC26&amp;" "</f>
        <v xml:space="preserve">0 </v>
      </c>
      <c r="G12">
        <f>ControlPoints!N25</f>
        <v>1805187</v>
      </c>
      <c r="H12">
        <f>ControlPoints!O25</f>
        <v>15573</v>
      </c>
      <c r="I12" t="str">
        <f>ControlPoints!G26&amp;" "</f>
        <v xml:space="preserve">None </v>
      </c>
      <c r="J12" t="str">
        <f>ControlPoints!G27&amp;" "</f>
        <v xml:space="preserve"> </v>
      </c>
      <c r="M12" t="e">
        <f>#REF!</f>
        <v>#REF!</v>
      </c>
      <c r="N12" s="193" t="e">
        <f>#REF!</f>
        <v>#REF!</v>
      </c>
      <c r="O12" s="193" t="e">
        <f>#REF!</f>
        <v>#REF!</v>
      </c>
      <c r="P12" s="135"/>
    </row>
    <row r="13" spans="1:55">
      <c r="D13">
        <f>IF(ISNA(ControlPoints!X29),0,ControlPoints!X29)</f>
        <v>5783353</v>
      </c>
      <c r="E13">
        <f>IF(ISNA(ControlPoints!X30),0,ControlPoints!X30)</f>
        <v>0</v>
      </c>
      <c r="F13" t="str">
        <f>ControlPoints!AC29&amp;" "</f>
        <v xml:space="preserve">0 </v>
      </c>
      <c r="G13">
        <f>ControlPoints!N28</f>
        <v>1805188</v>
      </c>
      <c r="H13">
        <f>ControlPoints!O28</f>
        <v>15573</v>
      </c>
      <c r="I13" t="str">
        <f>ControlPoints!G29&amp;" "</f>
        <v xml:space="preserve">None </v>
      </c>
      <c r="J13" t="str">
        <f>ControlPoints!G30&amp;" "</f>
        <v xml:space="preserve"> </v>
      </c>
      <c r="M13" t="e">
        <f>#REF!</f>
        <v>#REF!</v>
      </c>
      <c r="N13" s="193" t="e">
        <f>#REF!</f>
        <v>#REF!</v>
      </c>
      <c r="O13" s="193" t="e">
        <f>#REF!</f>
        <v>#REF!</v>
      </c>
      <c r="P13" s="135"/>
    </row>
    <row r="14" spans="1:55">
      <c r="D14">
        <f>IF(ISNA(ControlPoints!X32),0,ControlPoints!X32)</f>
        <v>5783355</v>
      </c>
      <c r="E14">
        <f>IF(ISNA(ControlPoints!X33),0,ControlPoints!X33)</f>
        <v>0</v>
      </c>
      <c r="F14" t="str">
        <f>ControlPoints!AC32&amp;" "</f>
        <v xml:space="preserve">0 </v>
      </c>
      <c r="G14">
        <f>ControlPoints!N31</f>
        <v>1805189</v>
      </c>
      <c r="H14">
        <f>ControlPoints!O31</f>
        <v>15573</v>
      </c>
      <c r="I14" t="str">
        <f>ControlPoints!G32&amp;" "</f>
        <v xml:space="preserve">None </v>
      </c>
      <c r="J14" t="str">
        <f>ControlPoints!G33&amp;" "</f>
        <v xml:space="preserve"> </v>
      </c>
      <c r="M14" t="e">
        <f>#REF!</f>
        <v>#REF!</v>
      </c>
      <c r="N14" s="193" t="e">
        <f>#REF!</f>
        <v>#REF!</v>
      </c>
      <c r="O14" s="193" t="e">
        <f>#REF!</f>
        <v>#REF!</v>
      </c>
      <c r="P14" s="135"/>
    </row>
    <row r="15" spans="1:55">
      <c r="D15">
        <f>IF(ISNA(ControlPoints!X35),0,ControlPoints!X35)</f>
        <v>5783358</v>
      </c>
      <c r="E15">
        <f>IF(ISNA(ControlPoints!X36),0,ControlPoints!X36)</f>
        <v>0</v>
      </c>
      <c r="F15" t="str">
        <f>ControlPoints!AC35&amp;" "</f>
        <v xml:space="preserve">0 </v>
      </c>
      <c r="G15">
        <f>ControlPoints!N34</f>
        <v>1805190</v>
      </c>
      <c r="H15">
        <f>ControlPoints!O34</f>
        <v>15573</v>
      </c>
      <c r="I15" t="str">
        <f>ControlPoints!G35&amp;" "</f>
        <v xml:space="preserve">None </v>
      </c>
      <c r="J15" t="str">
        <f>ControlPoints!G36&amp;" "</f>
        <v xml:space="preserve"> </v>
      </c>
      <c r="M15" t="e">
        <f>#REF!</f>
        <v>#REF!</v>
      </c>
      <c r="N15" s="193" t="e">
        <f>#REF!</f>
        <v>#REF!</v>
      </c>
      <c r="O15" s="193" t="e">
        <f>#REF!</f>
        <v>#REF!</v>
      </c>
      <c r="P15" s="135"/>
    </row>
    <row r="16" spans="1:55">
      <c r="D16">
        <f>IF(ISNA(ControlPoints!X38),0,ControlPoints!X38)</f>
        <v>5783361</v>
      </c>
      <c r="E16">
        <f>IF(ISNA(ControlPoints!X39),0,ControlPoints!X39)</f>
        <v>0</v>
      </c>
      <c r="F16" t="str">
        <f>ControlPoints!AC38&amp;" "</f>
        <v xml:space="preserve">0 </v>
      </c>
      <c r="G16">
        <f>ControlPoints!N37</f>
        <v>1805191</v>
      </c>
      <c r="H16">
        <f>ControlPoints!O37</f>
        <v>15573</v>
      </c>
      <c r="I16" t="str">
        <f>ControlPoints!G38&amp;" "</f>
        <v xml:space="preserve">None </v>
      </c>
      <c r="J16" t="str">
        <f>ControlPoints!G39&amp;" "</f>
        <v xml:space="preserve"> </v>
      </c>
      <c r="M16" t="e">
        <f>#REF!</f>
        <v>#REF!</v>
      </c>
      <c r="N16" s="193" t="e">
        <f>#REF!</f>
        <v>#REF!</v>
      </c>
      <c r="O16" s="193" t="e">
        <f>#REF!</f>
        <v>#REF!</v>
      </c>
      <c r="P16" s="135"/>
    </row>
    <row r="17" spans="4:16">
      <c r="D17">
        <f>IF(ISNA(ControlPoints!X41),0,ControlPoints!X41)</f>
        <v>5783363</v>
      </c>
      <c r="E17">
        <f>IF(ISNA(ControlPoints!X42),0,ControlPoints!X42)</f>
        <v>0</v>
      </c>
      <c r="F17" t="str">
        <f>ControlPoints!AC41&amp;" "</f>
        <v xml:space="preserve">0 </v>
      </c>
      <c r="G17">
        <f>ControlPoints!N40</f>
        <v>1805192</v>
      </c>
      <c r="H17">
        <f>ControlPoints!O40</f>
        <v>15573</v>
      </c>
      <c r="I17" t="str">
        <f>ControlPoints!G41&amp;" "</f>
        <v xml:space="preserve">None </v>
      </c>
      <c r="J17" t="str">
        <f>ControlPoints!G42&amp;" "</f>
        <v xml:space="preserve"> </v>
      </c>
      <c r="M17" t="e">
        <f>#REF!</f>
        <v>#REF!</v>
      </c>
      <c r="N17" s="193" t="e">
        <f>#REF!</f>
        <v>#REF!</v>
      </c>
      <c r="O17" s="193" t="e">
        <f>#REF!</f>
        <v>#REF!</v>
      </c>
      <c r="P17" s="135"/>
    </row>
    <row r="18" spans="4:16">
      <c r="D18">
        <f>IF(ISNA(ControlPoints!X44),0,ControlPoints!X44)</f>
        <v>5783365</v>
      </c>
      <c r="E18">
        <f>IF(ISNA(ControlPoints!X45),0,ControlPoints!X45)</f>
        <v>0</v>
      </c>
      <c r="F18" t="str">
        <f>ControlPoints!AC44&amp;" "</f>
        <v xml:space="preserve">0 </v>
      </c>
      <c r="G18">
        <f>ControlPoints!N43</f>
        <v>1805193</v>
      </c>
      <c r="H18">
        <f>ControlPoints!O43</f>
        <v>15573</v>
      </c>
      <c r="I18" t="str">
        <f>ControlPoints!G44&amp;" "</f>
        <v xml:space="preserve">None </v>
      </c>
      <c r="J18" t="str">
        <f>ControlPoints!G45&amp;" "</f>
        <v xml:space="preserve"> </v>
      </c>
      <c r="M18" t="e">
        <f>#REF!</f>
        <v>#REF!</v>
      </c>
      <c r="N18" s="193" t="e">
        <f>#REF!</f>
        <v>#REF!</v>
      </c>
      <c r="O18" s="193" t="e">
        <f>#REF!</f>
        <v>#REF!</v>
      </c>
    </row>
    <row r="19" spans="4:16">
      <c r="D19">
        <f>IF(ISNA(ControlPoints!X47),0,ControlPoints!X47)</f>
        <v>5783368</v>
      </c>
      <c r="E19">
        <f>IF(ISNA(ControlPoints!X48),0,ControlPoints!X48)</f>
        <v>0</v>
      </c>
      <c r="F19" t="str">
        <f>ControlPoints!AC47&amp;" "</f>
        <v xml:space="preserve">0 </v>
      </c>
      <c r="G19">
        <f>ControlPoints!N46</f>
        <v>1805194</v>
      </c>
      <c r="H19">
        <f>ControlPoints!O46</f>
        <v>15573</v>
      </c>
      <c r="I19" t="str">
        <f>ControlPoints!G47&amp;" "</f>
        <v xml:space="preserve">None </v>
      </c>
      <c r="J19" t="str">
        <f>ControlPoints!G48&amp;" "</f>
        <v xml:space="preserve"> </v>
      </c>
      <c r="M19" t="e">
        <f>#REF!</f>
        <v>#REF!</v>
      </c>
      <c r="N19" s="193" t="e">
        <f>#REF!</f>
        <v>#REF!</v>
      </c>
      <c r="O19" s="193" t="e">
        <f>#REF!</f>
        <v>#REF!</v>
      </c>
    </row>
    <row r="20" spans="4:16">
      <c r="D20">
        <f>IF(ISNA(ControlPoints!X50),0,ControlPoints!X50)</f>
        <v>5783371</v>
      </c>
      <c r="E20">
        <f>IF(ISNA(ControlPoints!X51),0,ControlPoints!X51)</f>
        <v>0</v>
      </c>
      <c r="F20" t="str">
        <f>ControlPoints!AC50&amp;" "</f>
        <v xml:space="preserve">0 </v>
      </c>
      <c r="G20">
        <f>ControlPoints!N49</f>
        <v>1805195</v>
      </c>
      <c r="H20">
        <f>ControlPoints!O49</f>
        <v>15573</v>
      </c>
      <c r="I20" t="str">
        <f>ControlPoints!G50&amp;" "</f>
        <v xml:space="preserve">None </v>
      </c>
      <c r="J20" t="str">
        <f>ControlPoints!G51&amp;" "</f>
        <v xml:space="preserve"> </v>
      </c>
      <c r="M20" t="e">
        <f>#REF!</f>
        <v>#REF!</v>
      </c>
      <c r="N20" s="193" t="e">
        <f>#REF!</f>
        <v>#REF!</v>
      </c>
      <c r="O20" s="193" t="e">
        <f>#REF!</f>
        <v>#REF!</v>
      </c>
    </row>
    <row r="21" spans="4:16">
      <c r="D21">
        <f>IF(ISNA(ControlPoints!X53),0,ControlPoints!X53)</f>
        <v>5783374</v>
      </c>
      <c r="E21">
        <f>IF(ISNA(ControlPoints!X54),0,ControlPoints!X54)</f>
        <v>0</v>
      </c>
      <c r="F21" t="str">
        <f>ControlPoints!AC53&amp;" "</f>
        <v xml:space="preserve">0 </v>
      </c>
      <c r="G21">
        <f>ControlPoints!N52</f>
        <v>1805196</v>
      </c>
      <c r="H21">
        <f>ControlPoints!O52</f>
        <v>15573</v>
      </c>
      <c r="I21" t="str">
        <f>ControlPoints!G53&amp;" "</f>
        <v xml:space="preserve">None </v>
      </c>
      <c r="J21" t="str">
        <f>ControlPoints!G54&amp;" "</f>
        <v xml:space="preserve"> </v>
      </c>
      <c r="M21" t="e">
        <f>#REF!</f>
        <v>#REF!</v>
      </c>
      <c r="N21" s="193" t="e">
        <f>#REF!</f>
        <v>#REF!</v>
      </c>
      <c r="O21" s="193" t="e">
        <f>#REF!</f>
        <v>#REF!</v>
      </c>
    </row>
    <row r="22" spans="4:16">
      <c r="D22">
        <f>IF(ISNA(ControlPoints!X56),0,ControlPoints!X56)</f>
        <v>5783376</v>
      </c>
      <c r="E22">
        <f>IF(ISNA(ControlPoints!X57),0,ControlPoints!X57)</f>
        <v>0</v>
      </c>
      <c r="F22" t="str">
        <f>ControlPoints!AC56&amp;" "</f>
        <v xml:space="preserve">0 </v>
      </c>
      <c r="G22">
        <f>ControlPoints!N55</f>
        <v>1805197</v>
      </c>
      <c r="H22">
        <f>ControlPoints!O55</f>
        <v>15573</v>
      </c>
      <c r="I22" t="str">
        <f>ControlPoints!G56&amp;" "</f>
        <v xml:space="preserve">None </v>
      </c>
      <c r="J22" t="str">
        <f>ControlPoints!G57&amp;" "</f>
        <v xml:space="preserve"> </v>
      </c>
      <c r="M22" t="e">
        <f>#REF!</f>
        <v>#REF!</v>
      </c>
      <c r="N22" s="193" t="e">
        <f>#REF!</f>
        <v>#REF!</v>
      </c>
      <c r="O22" s="193" t="e">
        <f>#REF!</f>
        <v>#REF!</v>
      </c>
    </row>
    <row r="23" spans="4:16">
      <c r="D23">
        <f>IF(ISNA(ControlPoints!X59),0,ControlPoints!X59)</f>
        <v>5783379</v>
      </c>
      <c r="E23">
        <f>IF(ISNA(ControlPoints!X60),0,ControlPoints!X60)</f>
        <v>0</v>
      </c>
      <c r="F23" t="str">
        <f>ControlPoints!AC59&amp;" "</f>
        <v xml:space="preserve">0 </v>
      </c>
      <c r="G23">
        <f>ControlPoints!N58</f>
        <v>1805198</v>
      </c>
      <c r="H23">
        <f>ControlPoints!O58</f>
        <v>15573</v>
      </c>
      <c r="I23" t="str">
        <f>ControlPoints!G59&amp;" "</f>
        <v xml:space="preserve">None </v>
      </c>
      <c r="J23" t="str">
        <f>ControlPoints!G60&amp;" "</f>
        <v xml:space="preserve"> </v>
      </c>
      <c r="M23" t="e">
        <f>#REF!</f>
        <v>#REF!</v>
      </c>
      <c r="N23" s="193" t="e">
        <f>#REF!</f>
        <v>#REF!</v>
      </c>
      <c r="O23" s="193" t="e">
        <f>#REF!</f>
        <v>#REF!</v>
      </c>
    </row>
    <row r="24" spans="4:16">
      <c r="D24">
        <f>IF(ISNA(ControlPoints!X62),0,ControlPoints!X62)</f>
        <v>5783381</v>
      </c>
      <c r="E24">
        <f>IF(ISNA(ControlPoints!X63),0,ControlPoints!X63)</f>
        <v>0</v>
      </c>
      <c r="F24" t="str">
        <f>ControlPoints!AC62&amp;" "</f>
        <v xml:space="preserve">0 </v>
      </c>
      <c r="G24">
        <f>ControlPoints!N61</f>
        <v>1805199</v>
      </c>
      <c r="H24">
        <f>ControlPoints!O61</f>
        <v>15573</v>
      </c>
      <c r="I24" t="str">
        <f>ControlPoints!G62&amp;" "</f>
        <v xml:space="preserve">None </v>
      </c>
      <c r="J24" t="str">
        <f>ControlPoints!G63&amp;" "</f>
        <v xml:space="preserve"> </v>
      </c>
      <c r="M24" t="e">
        <f>#REF!</f>
        <v>#REF!</v>
      </c>
      <c r="N24" s="193" t="e">
        <f>#REF!</f>
        <v>#REF!</v>
      </c>
      <c r="O24" s="193" t="e">
        <f>#REF!</f>
        <v>#REF!</v>
      </c>
    </row>
    <row r="25" spans="4:16">
      <c r="D25">
        <f>IF(ISNA(ControlPoints!X65),0,ControlPoints!X65)</f>
        <v>5783384</v>
      </c>
      <c r="E25">
        <f>IF(ISNA(ControlPoints!X66),0,ControlPoints!X66)</f>
        <v>0</v>
      </c>
      <c r="F25" t="str">
        <f>ControlPoints!AC65&amp;" "</f>
        <v xml:space="preserve">0 </v>
      </c>
      <c r="G25">
        <f>ControlPoints!N64</f>
        <v>1805200</v>
      </c>
      <c r="H25">
        <f>ControlPoints!O64</f>
        <v>15573</v>
      </c>
      <c r="I25" t="str">
        <f>ControlPoints!G65&amp;" "</f>
        <v xml:space="preserve">None </v>
      </c>
      <c r="J25" t="str">
        <f>ControlPoints!G66&amp;" "</f>
        <v xml:space="preserve"> </v>
      </c>
      <c r="M25" t="e">
        <f>#REF!</f>
        <v>#REF!</v>
      </c>
      <c r="N25" s="193" t="e">
        <f>#REF!</f>
        <v>#REF!</v>
      </c>
      <c r="O25" s="193" t="e">
        <f>#REF!</f>
        <v>#REF!</v>
      </c>
    </row>
    <row r="26" spans="4:16">
      <c r="D26">
        <f>IF(ISNA(ControlPoints!X68),0,ControlPoints!X68)</f>
        <v>5783387</v>
      </c>
      <c r="E26">
        <f>IF(ISNA(ControlPoints!X69),0,ControlPoints!X69)</f>
        <v>0</v>
      </c>
      <c r="F26" t="str">
        <f>ControlPoints!AC68&amp;" "</f>
        <v xml:space="preserve">0 </v>
      </c>
      <c r="G26">
        <f>ControlPoints!N67</f>
        <v>1805201</v>
      </c>
      <c r="H26">
        <f>ControlPoints!O67</f>
        <v>15573</v>
      </c>
      <c r="I26" t="str">
        <f>ControlPoints!G68&amp;" "</f>
        <v xml:space="preserve">None </v>
      </c>
      <c r="J26" t="str">
        <f>ControlPoints!G69&amp;" "</f>
        <v xml:space="preserve"> </v>
      </c>
      <c r="N26" s="193"/>
      <c r="O26" s="193"/>
    </row>
    <row r="27" spans="4:16">
      <c r="D27">
        <f>IF(ISNA(ControlPoints!X71),0,ControlPoints!X71)</f>
        <v>5783390</v>
      </c>
      <c r="E27">
        <f>IF(ISNA(ControlPoints!X72),0,ControlPoints!X72)</f>
        <v>0</v>
      </c>
      <c r="F27" t="str">
        <f>ControlPoints!AC71&amp;" "</f>
        <v xml:space="preserve">0 </v>
      </c>
      <c r="G27">
        <f>ControlPoints!N70</f>
        <v>1805202</v>
      </c>
      <c r="H27">
        <f>ControlPoints!O70</f>
        <v>15573</v>
      </c>
      <c r="I27" t="str">
        <f>ControlPoints!G71&amp;" "</f>
        <v xml:space="preserve">None </v>
      </c>
      <c r="J27" t="str">
        <f>ControlPoints!G72&amp;" "</f>
        <v xml:space="preserve"> </v>
      </c>
      <c r="N27" s="193"/>
      <c r="O27" s="193"/>
    </row>
    <row r="28" spans="4:16">
      <c r="D28">
        <f>IF(ISNA(ControlPoints!X74),0,ControlPoints!X74)</f>
        <v>5783393</v>
      </c>
      <c r="E28">
        <f>IF(ISNA(ControlPoints!X75),0,ControlPoints!X75)</f>
        <v>0</v>
      </c>
      <c r="F28" t="str">
        <f>ControlPoints!AC74&amp;" "</f>
        <v xml:space="preserve">0 </v>
      </c>
      <c r="G28">
        <f>ControlPoints!N73</f>
        <v>1805203</v>
      </c>
      <c r="H28">
        <f>ControlPoints!O73</f>
        <v>15573</v>
      </c>
      <c r="I28" t="str">
        <f>ControlPoints!G74&amp;" "</f>
        <v xml:space="preserve">None </v>
      </c>
      <c r="J28" t="str">
        <f>ControlPoints!G75&amp;" "</f>
        <v xml:space="preserve"> </v>
      </c>
    </row>
    <row r="29" spans="4:16">
      <c r="D29">
        <f>IF(ISNA(ControlPoints!X77),0,ControlPoints!X77)</f>
        <v>5783395</v>
      </c>
      <c r="E29">
        <f>IF(ISNA(ControlPoints!X78),0,ControlPoints!X78)</f>
        <v>0</v>
      </c>
      <c r="F29" t="str">
        <f>ControlPoints!AC77&amp;" "</f>
        <v xml:space="preserve">0 </v>
      </c>
      <c r="G29">
        <f>ControlPoints!N76</f>
        <v>1805204</v>
      </c>
      <c r="H29">
        <f>ControlPoints!O76</f>
        <v>15573</v>
      </c>
      <c r="I29" t="str">
        <f>ControlPoints!G77&amp;" "</f>
        <v xml:space="preserve">None </v>
      </c>
      <c r="J29" t="str">
        <f>ControlPoints!G78&amp;" "</f>
        <v xml:space="preserve"> </v>
      </c>
    </row>
    <row r="30" spans="4:16">
      <c r="D30">
        <f>IF(ISNA(ControlPoints!X80),0,ControlPoints!X80)</f>
        <v>5783398</v>
      </c>
      <c r="E30">
        <f>IF(ISNA(ControlPoints!X81),0,ControlPoints!X81)</f>
        <v>0</v>
      </c>
      <c r="F30" t="str">
        <f>ControlPoints!AC80&amp;" "</f>
        <v xml:space="preserve">0 </v>
      </c>
      <c r="G30">
        <f>ControlPoints!N79</f>
        <v>1805205</v>
      </c>
      <c r="H30">
        <f>ControlPoints!O79</f>
        <v>15573</v>
      </c>
      <c r="I30" t="str">
        <f>ControlPoints!G80&amp;" "</f>
        <v xml:space="preserve">None </v>
      </c>
      <c r="J30" t="str">
        <f>ControlPoints!G81&amp;" "</f>
        <v xml:space="preserve"> </v>
      </c>
    </row>
    <row r="31" spans="4:16">
      <c r="D31">
        <f>IF(ISNA(ControlPoints!X83),0,ControlPoints!X83)</f>
        <v>5783401</v>
      </c>
      <c r="E31">
        <f>IF(ISNA(ControlPoints!X84),0,ControlPoints!X84)</f>
        <v>0</v>
      </c>
      <c r="F31" t="str">
        <f>ControlPoints!AC83&amp;" "</f>
        <v xml:space="preserve">0 </v>
      </c>
      <c r="G31">
        <f>ControlPoints!N82</f>
        <v>1805206</v>
      </c>
      <c r="H31">
        <f>ControlPoints!O82</f>
        <v>15573</v>
      </c>
      <c r="I31" t="str">
        <f>ControlPoints!G83&amp;" "</f>
        <v xml:space="preserve">None </v>
      </c>
      <c r="J31" t="str">
        <f>ControlPoints!G84&amp;" "</f>
        <v xml:space="preserve"> </v>
      </c>
    </row>
    <row r="32" spans="4:16">
      <c r="D32">
        <f>IF(ISNA(ControlPoints!X86),0,ControlPoints!X86)</f>
        <v>5783404</v>
      </c>
      <c r="E32">
        <f>IF(ISNA(ControlPoints!X87),0,ControlPoints!X87)</f>
        <v>0</v>
      </c>
      <c r="F32" t="str">
        <f>ControlPoints!AC86&amp;" "</f>
        <v xml:space="preserve">0 </v>
      </c>
      <c r="G32">
        <f>ControlPoints!N85</f>
        <v>1805207</v>
      </c>
      <c r="H32">
        <f>ControlPoints!O85</f>
        <v>15573</v>
      </c>
      <c r="I32" t="str">
        <f>ControlPoints!G86&amp;" "</f>
        <v xml:space="preserve">None </v>
      </c>
      <c r="J32" t="str">
        <f>ControlPoints!G87&amp;" "</f>
        <v xml:space="preserve"> </v>
      </c>
    </row>
    <row r="33" spans="4:10">
      <c r="D33">
        <f>IF(ISNA(ControlPoints!X89),0,ControlPoints!X89)</f>
        <v>5783407</v>
      </c>
      <c r="E33">
        <f>IF(ISNA(ControlPoints!X90),0,ControlPoints!X90)</f>
        <v>0</v>
      </c>
      <c r="F33" t="str">
        <f>ControlPoints!AC89&amp;" "</f>
        <v xml:space="preserve">0 </v>
      </c>
      <c r="G33">
        <f>ControlPoints!N88</f>
        <v>1805208</v>
      </c>
      <c r="H33">
        <f>ControlPoints!O88</f>
        <v>15573</v>
      </c>
      <c r="I33" t="str">
        <f>ControlPoints!G89&amp;" "</f>
        <v xml:space="preserve">None </v>
      </c>
      <c r="J33" t="str">
        <f>ControlPoints!G90&amp;" "</f>
        <v xml:space="preserve"> </v>
      </c>
    </row>
    <row r="34" spans="4:10">
      <c r="D34">
        <f>IF(ISNA(ControlPoints!X92),0,ControlPoints!X92)</f>
        <v>5783410</v>
      </c>
      <c r="E34">
        <f>IF(ISNA(ControlPoints!X93),0,ControlPoints!X93)</f>
        <v>0</v>
      </c>
      <c r="F34" t="str">
        <f>ControlPoints!AC92&amp;" "</f>
        <v xml:space="preserve">0 </v>
      </c>
      <c r="G34">
        <f>ControlPoints!N91</f>
        <v>1805209</v>
      </c>
      <c r="H34">
        <f>ControlPoints!O91</f>
        <v>15573</v>
      </c>
      <c r="I34" t="str">
        <f>ControlPoints!G92&amp;" "</f>
        <v xml:space="preserve">None </v>
      </c>
      <c r="J34" t="str">
        <f>ControlPoints!G93&amp;" "</f>
        <v xml:space="preserve"> </v>
      </c>
    </row>
    <row r="35" spans="4:10">
      <c r="D35">
        <f>IF(ISNA(ControlPoints!X95),0,ControlPoints!X95)</f>
        <v>5783413</v>
      </c>
      <c r="E35">
        <f>IF(ISNA(ControlPoints!X96),0,ControlPoints!X96)</f>
        <v>0</v>
      </c>
      <c r="F35" t="str">
        <f>ControlPoints!AC95&amp;" "</f>
        <v xml:space="preserve">0 </v>
      </c>
      <c r="G35">
        <f>ControlPoints!N94</f>
        <v>1805210</v>
      </c>
      <c r="H35">
        <f>ControlPoints!O94</f>
        <v>15573</v>
      </c>
      <c r="I35" t="str">
        <f>ControlPoints!G95&amp;" "</f>
        <v xml:space="preserve">None </v>
      </c>
      <c r="J35" t="str">
        <f>ControlPoints!G96&amp;" "</f>
        <v xml:space="preserve"> </v>
      </c>
    </row>
    <row r="36" spans="4:10">
      <c r="D36">
        <f>IF(ISNA(ControlPoints!X98),0,ControlPoints!X98)</f>
        <v>5783416</v>
      </c>
      <c r="E36">
        <f>IF(ISNA(ControlPoints!X99),0,ControlPoints!X99)</f>
        <v>0</v>
      </c>
      <c r="F36" t="str">
        <f>ControlPoints!AC98&amp;" "</f>
        <v xml:space="preserve">0 </v>
      </c>
      <c r="G36">
        <f>ControlPoints!N97</f>
        <v>1805211</v>
      </c>
      <c r="H36">
        <f>ControlPoints!O97</f>
        <v>15573</v>
      </c>
      <c r="I36" t="str">
        <f>ControlPoints!G98&amp;" "</f>
        <v xml:space="preserve">None </v>
      </c>
      <c r="J36" t="str">
        <f>ControlPoints!G99&amp;" "</f>
        <v xml:space="preserve"> </v>
      </c>
    </row>
    <row r="37" spans="4:10">
      <c r="D37">
        <f>IF(ISNA(ControlPoints!X101),0,ControlPoints!X101)</f>
        <v>5783419</v>
      </c>
      <c r="E37">
        <f>IF(ISNA(ControlPoints!X102),0,ControlPoints!X102)</f>
        <v>0</v>
      </c>
      <c r="F37" t="str">
        <f>ControlPoints!AC101&amp;" "</f>
        <v xml:space="preserve">0 </v>
      </c>
      <c r="G37">
        <f>ControlPoints!N100</f>
        <v>1805212</v>
      </c>
      <c r="H37">
        <f>ControlPoints!O100</f>
        <v>15573</v>
      </c>
      <c r="I37" t="str">
        <f>ControlPoints!G101&amp;" "</f>
        <v xml:space="preserve">None </v>
      </c>
      <c r="J37" t="str">
        <f>ControlPoints!G102&amp;" "</f>
        <v xml:space="preserve"> </v>
      </c>
    </row>
    <row r="38" spans="4:10">
      <c r="D38">
        <f>IF(ISNA(ControlPoints!X104),0,ControlPoints!X104)</f>
        <v>5783422</v>
      </c>
      <c r="E38">
        <f>IF(ISNA(ControlPoints!X105),0,ControlPoints!X105)</f>
        <v>0</v>
      </c>
      <c r="F38" t="str">
        <f>ControlPoints!AC104&amp;" "</f>
        <v xml:space="preserve">0 </v>
      </c>
      <c r="G38">
        <f>ControlPoints!N103</f>
        <v>1805213</v>
      </c>
      <c r="H38">
        <f>ControlPoints!O103</f>
        <v>15573</v>
      </c>
      <c r="I38" t="str">
        <f>ControlPoints!G104&amp;" "</f>
        <v xml:space="preserve">None </v>
      </c>
      <c r="J38" t="str">
        <f>ControlPoints!G105&amp;" "</f>
        <v xml:space="preserve"> </v>
      </c>
    </row>
    <row r="39" spans="4:10">
      <c r="D39">
        <f>IF(ISNA(ControlPoints!X107),0,ControlPoints!X107)</f>
        <v>5783425</v>
      </c>
      <c r="E39">
        <f>IF(ISNA(ControlPoints!X108),0,ControlPoints!X108)</f>
        <v>0</v>
      </c>
      <c r="F39" t="str">
        <f>ControlPoints!AC107&amp;" "</f>
        <v xml:space="preserve">0 </v>
      </c>
      <c r="G39">
        <f>ControlPoints!N106</f>
        <v>1805214</v>
      </c>
      <c r="H39">
        <f>ControlPoints!O106</f>
        <v>15573</v>
      </c>
      <c r="I39" t="str">
        <f>ControlPoints!G107&amp;" "</f>
        <v xml:space="preserve">None </v>
      </c>
      <c r="J39" t="str">
        <f>ControlPoints!G108&amp;" "</f>
        <v xml:space="preserve"> </v>
      </c>
    </row>
    <row r="40" spans="4:10">
      <c r="D40">
        <f>IF(ISNA(ControlPoints!X110),0,ControlPoints!X110)</f>
        <v>5783428</v>
      </c>
      <c r="E40">
        <f>IF(ISNA(ControlPoints!X111),0,ControlPoints!X111)</f>
        <v>0</v>
      </c>
      <c r="F40" t="str">
        <f>ControlPoints!AC110&amp;" "</f>
        <v xml:space="preserve">0 </v>
      </c>
      <c r="G40">
        <f>ControlPoints!N109</f>
        <v>1805215</v>
      </c>
      <c r="H40">
        <f>ControlPoints!O109</f>
        <v>15573</v>
      </c>
      <c r="I40" t="str">
        <f>ControlPoints!G110&amp;" "</f>
        <v xml:space="preserve">None </v>
      </c>
      <c r="J40" t="str">
        <f>ControlPoints!G111&amp;" "</f>
        <v xml:space="preserve"> </v>
      </c>
    </row>
    <row r="41" spans="4:10">
      <c r="D41">
        <f>IF(ISNA(ControlPoints!X113),0,ControlPoints!X113)</f>
        <v>5783431</v>
      </c>
      <c r="E41">
        <f>IF(ISNA(ControlPoints!X114),0,ControlPoints!X114)</f>
        <v>0</v>
      </c>
      <c r="F41" t="str">
        <f>ControlPoints!AC113&amp;" "</f>
        <v xml:space="preserve">0 </v>
      </c>
      <c r="G41">
        <f>ControlPoints!N112</f>
        <v>1805216</v>
      </c>
      <c r="H41">
        <f>ControlPoints!O112</f>
        <v>15573</v>
      </c>
      <c r="I41" t="str">
        <f>ControlPoints!G113&amp;" "</f>
        <v xml:space="preserve">None </v>
      </c>
      <c r="J41" t="str">
        <f>ControlPoints!G114&amp;" "</f>
        <v xml:space="preserve"> </v>
      </c>
    </row>
    <row r="42" spans="4:10">
      <c r="D42">
        <f>IF(ISNA(ControlPoints!X116),0,ControlPoints!X116)</f>
        <v>5783434</v>
      </c>
      <c r="E42">
        <f>IF(ISNA(ControlPoints!X117),0,ControlPoints!X117)</f>
        <v>0</v>
      </c>
      <c r="F42" t="str">
        <f>ControlPoints!AC116&amp;" "</f>
        <v xml:space="preserve">0 </v>
      </c>
      <c r="G42">
        <f>ControlPoints!N115</f>
        <v>1805217</v>
      </c>
      <c r="H42">
        <f>ControlPoints!O115</f>
        <v>15573</v>
      </c>
      <c r="I42" t="str">
        <f>ControlPoints!G116&amp;" "</f>
        <v xml:space="preserve">None </v>
      </c>
      <c r="J42" t="str">
        <f>ControlPoints!G117&amp;" "</f>
        <v xml:space="preserve"> </v>
      </c>
    </row>
    <row r="43" spans="4:10">
      <c r="D43">
        <f>IF(ISNA(ControlPoints!X119),0,ControlPoints!X119)</f>
        <v>5783437</v>
      </c>
      <c r="E43">
        <f>IF(ISNA(ControlPoints!X120),0,ControlPoints!X120)</f>
        <v>0</v>
      </c>
      <c r="F43" t="str">
        <f>ControlPoints!AC119&amp;" "</f>
        <v xml:space="preserve">0 </v>
      </c>
      <c r="G43">
        <f>ControlPoints!N118</f>
        <v>1805218</v>
      </c>
      <c r="H43">
        <f>ControlPoints!O118</f>
        <v>15573</v>
      </c>
      <c r="I43" t="str">
        <f>ControlPoints!G119&amp;" "</f>
        <v xml:space="preserve">None </v>
      </c>
      <c r="J43" t="str">
        <f>ControlPoints!G120&amp;" "</f>
        <v xml:space="preserve"> </v>
      </c>
    </row>
    <row r="44" spans="4:10">
      <c r="D44">
        <f>IF(ISNA(ControlPoints!X122),0,ControlPoints!X122)</f>
        <v>5783440</v>
      </c>
      <c r="E44">
        <f>IF(ISNA(ControlPoints!X123),0,ControlPoints!X123)</f>
        <v>0</v>
      </c>
      <c r="F44" t="str">
        <f>ControlPoints!AC122&amp;" "</f>
        <v xml:space="preserve">0 </v>
      </c>
      <c r="G44">
        <f>ControlPoints!N121</f>
        <v>1805219</v>
      </c>
      <c r="H44">
        <f>ControlPoints!O121</f>
        <v>15573</v>
      </c>
      <c r="I44" t="str">
        <f>ControlPoints!G122&amp;" "</f>
        <v xml:space="preserve">None </v>
      </c>
      <c r="J44" t="str">
        <f>ControlPoints!G123&amp;" "</f>
        <v xml:space="preserve"> </v>
      </c>
    </row>
    <row r="45" spans="4:10">
      <c r="D45">
        <f>IF(ISNA(ControlPoints!X125),0,ControlPoints!X125)</f>
        <v>5783443</v>
      </c>
      <c r="E45">
        <f>IF(ISNA(ControlPoints!X126),0,ControlPoints!X126)</f>
        <v>0</v>
      </c>
      <c r="F45" t="str">
        <f>ControlPoints!AC125&amp;" "</f>
        <v xml:space="preserve">0 </v>
      </c>
      <c r="G45">
        <f>ControlPoints!N124</f>
        <v>1805220</v>
      </c>
      <c r="H45">
        <f>ControlPoints!O124</f>
        <v>15573</v>
      </c>
      <c r="I45" t="str">
        <f>ControlPoints!G125&amp;" "</f>
        <v xml:space="preserve">None </v>
      </c>
      <c r="J45" t="str">
        <f>ControlPoints!G126&amp;" "</f>
        <v xml:space="preserve"> </v>
      </c>
    </row>
    <row r="46" spans="4:10">
      <c r="D46">
        <f>IF(ISNA(ControlPoints!X128),0,ControlPoints!X128)</f>
        <v>5783446</v>
      </c>
      <c r="E46">
        <f>IF(ISNA(ControlPoints!X129),0,ControlPoints!X129)</f>
        <v>0</v>
      </c>
      <c r="F46" t="str">
        <f>ControlPoints!AC128&amp;" "</f>
        <v xml:space="preserve">0 </v>
      </c>
      <c r="G46">
        <f>ControlPoints!N127</f>
        <v>1805221</v>
      </c>
      <c r="H46">
        <f>ControlPoints!O127</f>
        <v>15573</v>
      </c>
      <c r="I46" t="str">
        <f>ControlPoints!G128&amp;" "</f>
        <v xml:space="preserve">None </v>
      </c>
      <c r="J46" t="str">
        <f>ControlPoints!G129&amp;" "</f>
        <v xml:space="preserve"> </v>
      </c>
    </row>
    <row r="47" spans="4:10">
      <c r="D47">
        <f>IF(ISNA(ControlPoints!X131),0,ControlPoints!X131)</f>
        <v>5783449</v>
      </c>
      <c r="E47">
        <f>IF(ISNA(ControlPoints!X132),0,ControlPoints!X132)</f>
        <v>0</v>
      </c>
      <c r="F47" t="str">
        <f>ControlPoints!AC131&amp;" "</f>
        <v xml:space="preserve">0 </v>
      </c>
      <c r="G47">
        <f>ControlPoints!N130</f>
        <v>1805222</v>
      </c>
      <c r="H47">
        <f>ControlPoints!O130</f>
        <v>15573</v>
      </c>
      <c r="I47" t="str">
        <f>ControlPoints!G131&amp;" "</f>
        <v xml:space="preserve">None </v>
      </c>
      <c r="J47" t="str">
        <f>ControlPoints!G132&amp;" "</f>
        <v xml:space="preserve"> </v>
      </c>
    </row>
    <row r="48" spans="4:10">
      <c r="D48">
        <f>IF(ISNA(ControlPoints!X134),0,ControlPoints!X134)</f>
        <v>5783452</v>
      </c>
      <c r="E48">
        <f>IF(ISNA(ControlPoints!X135),0,ControlPoints!X135)</f>
        <v>0</v>
      </c>
      <c r="F48" t="str">
        <f>ControlPoints!AC134&amp;" "</f>
        <v xml:space="preserve">0 </v>
      </c>
      <c r="G48">
        <f>ControlPoints!N133</f>
        <v>1805223</v>
      </c>
      <c r="H48">
        <f>ControlPoints!O133</f>
        <v>15573</v>
      </c>
      <c r="I48" t="str">
        <f>ControlPoints!G134&amp;" "</f>
        <v xml:space="preserve">None </v>
      </c>
      <c r="J48" t="str">
        <f>ControlPoints!G135&amp;" "</f>
        <v xml:space="preserve"> </v>
      </c>
    </row>
    <row r="49" spans="4:10">
      <c r="D49">
        <f>IF(ISNA(ControlPoints!X137),0,ControlPoints!X137)</f>
        <v>5783454</v>
      </c>
      <c r="E49">
        <f>IF(ISNA(ControlPoints!X138),0,ControlPoints!X138)</f>
        <v>0</v>
      </c>
      <c r="F49" t="str">
        <f>ControlPoints!AC137&amp;" "</f>
        <v xml:space="preserve">0 </v>
      </c>
      <c r="G49">
        <f>ControlPoints!N136</f>
        <v>1805224</v>
      </c>
      <c r="H49">
        <f>ControlPoints!O136</f>
        <v>15573</v>
      </c>
      <c r="I49" t="str">
        <f>ControlPoints!G137&amp;" "</f>
        <v xml:space="preserve">None </v>
      </c>
      <c r="J49" t="str">
        <f>ControlPoints!G138&amp;" "</f>
        <v xml:space="preserve"> </v>
      </c>
    </row>
    <row r="50" spans="4:10">
      <c r="D50">
        <f>IF(ISNA(ControlPoints!X140),0,ControlPoints!X140)</f>
        <v>5783456</v>
      </c>
      <c r="E50">
        <f>IF(ISNA(ControlPoints!X141),0,ControlPoints!X141)</f>
        <v>0</v>
      </c>
      <c r="F50" t="str">
        <f>ControlPoints!AC140&amp;" "</f>
        <v xml:space="preserve">0 </v>
      </c>
      <c r="G50">
        <f>ControlPoints!N139</f>
        <v>1805225</v>
      </c>
      <c r="H50">
        <f>ControlPoints!O139</f>
        <v>15573</v>
      </c>
      <c r="I50" t="str">
        <f>ControlPoints!G140&amp;" "</f>
        <v xml:space="preserve">None </v>
      </c>
      <c r="J50" t="str">
        <f>ControlPoints!G141&amp;" "</f>
        <v xml:space="preserve"> </v>
      </c>
    </row>
    <row r="51" spans="4:10">
      <c r="D51">
        <f>IF(ISNA(ControlPoints!X143),0,ControlPoints!X143)</f>
        <v>5783459</v>
      </c>
      <c r="E51">
        <f>IF(ISNA(ControlPoints!X144),0,ControlPoints!X144)</f>
        <v>0</v>
      </c>
      <c r="F51" t="str">
        <f>ControlPoints!AC143&amp;" "</f>
        <v xml:space="preserve">0 </v>
      </c>
      <c r="G51">
        <f>ControlPoints!N142</f>
        <v>1805226</v>
      </c>
      <c r="H51">
        <f>ControlPoints!O142</f>
        <v>15573</v>
      </c>
      <c r="I51" t="str">
        <f>ControlPoints!G143&amp;" "</f>
        <v xml:space="preserve">None </v>
      </c>
      <c r="J51" t="str">
        <f>ControlPoints!G144&amp;" "</f>
        <v xml:space="preserve"> </v>
      </c>
    </row>
    <row r="52" spans="4:10">
      <c r="D52">
        <f>IF(ISNA(ControlPoints!X146),0,ControlPoints!X146)</f>
        <v>5783462</v>
      </c>
      <c r="E52">
        <f>IF(ISNA(ControlPoints!X147),0,ControlPoints!X147)</f>
        <v>0</v>
      </c>
      <c r="F52" t="str">
        <f>ControlPoints!AC146&amp;" "</f>
        <v xml:space="preserve">0 </v>
      </c>
      <c r="G52">
        <f>ControlPoints!N145</f>
        <v>1805227</v>
      </c>
      <c r="H52">
        <f>ControlPoints!O145</f>
        <v>15573</v>
      </c>
      <c r="I52" t="str">
        <f>ControlPoints!G146&amp;" "</f>
        <v xml:space="preserve">None </v>
      </c>
      <c r="J52" t="str">
        <f>ControlPoints!G147&amp;" "</f>
        <v xml:space="preserve"> </v>
      </c>
    </row>
    <row r="53" spans="4:10">
      <c r="D53">
        <f>IF(ISNA(ControlPoints!X149),0,ControlPoints!X149)</f>
        <v>5783465</v>
      </c>
      <c r="E53">
        <f>IF(ISNA(ControlPoints!X150),0,ControlPoints!X150)</f>
        <v>0</v>
      </c>
      <c r="F53" t="str">
        <f>ControlPoints!AC149&amp;" "</f>
        <v xml:space="preserve">0 </v>
      </c>
      <c r="G53">
        <f>ControlPoints!N148</f>
        <v>1805228</v>
      </c>
      <c r="H53">
        <f>ControlPoints!O148</f>
        <v>15573</v>
      </c>
      <c r="I53" t="str">
        <f>ControlPoints!G149&amp;" "</f>
        <v xml:space="preserve">None </v>
      </c>
      <c r="J53" t="str">
        <f>ControlPoints!G150&amp;" "</f>
        <v xml:space="preserve"> </v>
      </c>
    </row>
    <row r="54" spans="4:10">
      <c r="D54">
        <f>IF(ISNA(ControlPoints!X152),0,ControlPoints!X152)</f>
        <v>5783468</v>
      </c>
      <c r="E54">
        <f>IF(ISNA(ControlPoints!X153),0,ControlPoints!X153)</f>
        <v>0</v>
      </c>
      <c r="F54" t="str">
        <f>ControlPoints!AC152&amp;" "</f>
        <v xml:space="preserve">0 </v>
      </c>
      <c r="G54">
        <f>ControlPoints!N151</f>
        <v>1805229</v>
      </c>
      <c r="H54">
        <f>ControlPoints!O151</f>
        <v>15573</v>
      </c>
      <c r="I54" t="str">
        <f>ControlPoints!G152&amp;" "</f>
        <v xml:space="preserve">None </v>
      </c>
      <c r="J54" t="str">
        <f>ControlPoints!G153&amp;" "</f>
        <v xml:space="preserve"> </v>
      </c>
    </row>
    <row r="55" spans="4:10">
      <c r="D55">
        <f>IF(ISNA(ControlPoints!X155),0,ControlPoints!X155)</f>
        <v>5783471</v>
      </c>
      <c r="E55">
        <f>IF(ISNA(ControlPoints!X156),0,ControlPoints!X156)</f>
        <v>0</v>
      </c>
      <c r="F55" t="str">
        <f>ControlPoints!AC155&amp;" "</f>
        <v xml:space="preserve">0 </v>
      </c>
      <c r="G55">
        <f>ControlPoints!N154</f>
        <v>1805230</v>
      </c>
      <c r="H55">
        <f>ControlPoints!O154</f>
        <v>15573</v>
      </c>
      <c r="I55" t="str">
        <f>ControlPoints!G155&amp;" "</f>
        <v xml:space="preserve">None </v>
      </c>
      <c r="J55" t="str">
        <f>ControlPoints!G156&amp;" "</f>
        <v xml:space="preserve"> </v>
      </c>
    </row>
    <row r="56" spans="4:10">
      <c r="D56">
        <f>IF(ISNA(ControlPoints!X158),0,ControlPoints!X158)</f>
        <v>5783474</v>
      </c>
      <c r="E56">
        <f>IF(ISNA(ControlPoints!X159),0,ControlPoints!X159)</f>
        <v>0</v>
      </c>
      <c r="F56" t="str">
        <f>ControlPoints!AC158&amp;" "</f>
        <v xml:space="preserve">0 </v>
      </c>
      <c r="G56">
        <f>ControlPoints!N157</f>
        <v>1805231</v>
      </c>
      <c r="H56">
        <f>ControlPoints!O157</f>
        <v>15573</v>
      </c>
      <c r="I56" t="str">
        <f>ControlPoints!G158&amp;" "</f>
        <v xml:space="preserve">None </v>
      </c>
      <c r="J56" t="str">
        <f>ControlPoints!G159&amp;" "</f>
        <v xml:space="preserve"> </v>
      </c>
    </row>
    <row r="57" spans="4:10">
      <c r="D57">
        <f>IF(ISNA(ControlPoints!X161),0,ControlPoints!X161)</f>
        <v>5783477</v>
      </c>
      <c r="E57">
        <f>IF(ISNA(ControlPoints!X162),0,ControlPoints!X162)</f>
        <v>0</v>
      </c>
      <c r="F57" t="str">
        <f>ControlPoints!AC161&amp;" "</f>
        <v xml:space="preserve">0 </v>
      </c>
      <c r="G57">
        <f>ControlPoints!N160</f>
        <v>1805232</v>
      </c>
      <c r="H57">
        <f>ControlPoints!O160</f>
        <v>15573</v>
      </c>
      <c r="I57" t="str">
        <f>ControlPoints!G161&amp;" "</f>
        <v xml:space="preserve">None </v>
      </c>
      <c r="J57" t="str">
        <f>ControlPoints!G162&amp;" "</f>
        <v xml:space="preserve"> </v>
      </c>
    </row>
    <row r="58" spans="4:10">
      <c r="D58">
        <f>IF(ISNA(ControlPoints!X164),0,ControlPoints!X164)</f>
        <v>5783480</v>
      </c>
      <c r="E58">
        <f>IF(ISNA(ControlPoints!X165),0,ControlPoints!X165)</f>
        <v>0</v>
      </c>
      <c r="F58" t="str">
        <f>ControlPoints!AC164&amp;" "</f>
        <v xml:space="preserve">0 </v>
      </c>
      <c r="G58">
        <f>ControlPoints!N163</f>
        <v>1805233</v>
      </c>
      <c r="H58">
        <f>ControlPoints!O163</f>
        <v>15573</v>
      </c>
      <c r="I58" t="str">
        <f>ControlPoints!G164&amp;" "</f>
        <v xml:space="preserve">None </v>
      </c>
      <c r="J58" t="str">
        <f>ControlPoints!G165&amp;" "</f>
        <v xml:space="preserve"> </v>
      </c>
    </row>
    <row r="59" spans="4:10">
      <c r="D59">
        <f>IF(ISNA(ControlPoints!X167),0,ControlPoints!X167)</f>
        <v>5783481</v>
      </c>
      <c r="E59">
        <f>IF(ISNA(ControlPoints!X168),0,ControlPoints!X168)</f>
        <v>0</v>
      </c>
      <c r="F59" t="str">
        <f>ControlPoints!AC167&amp;" "</f>
        <v xml:space="preserve">0 </v>
      </c>
      <c r="G59">
        <f>ControlPoints!N166</f>
        <v>1805234</v>
      </c>
      <c r="H59">
        <f>ControlPoints!O166</f>
        <v>15573</v>
      </c>
      <c r="I59" t="str">
        <f>ControlPoints!G167&amp;" "</f>
        <v xml:space="preserve">None </v>
      </c>
      <c r="J59" t="str">
        <f>ControlPoints!G168&amp;" "</f>
        <v xml:space="preserve"> </v>
      </c>
    </row>
    <row r="60" spans="4:10">
      <c r="D60">
        <f>IF(ISNA(ControlPoints!X170),0,ControlPoints!X170)</f>
        <v>5783483</v>
      </c>
      <c r="E60">
        <f>IF(ISNA(ControlPoints!X171),0,ControlPoints!X171)</f>
        <v>0</v>
      </c>
      <c r="F60" t="str">
        <f>ControlPoints!AC170&amp;" "</f>
        <v xml:space="preserve">0 </v>
      </c>
      <c r="G60">
        <f>ControlPoints!N169</f>
        <v>1805235</v>
      </c>
      <c r="H60">
        <f>ControlPoints!O169</f>
        <v>15573</v>
      </c>
      <c r="I60" t="str">
        <f>ControlPoints!G170&amp;" "</f>
        <v xml:space="preserve">None </v>
      </c>
      <c r="J60" t="str">
        <f>ControlPoints!G171&amp;" "</f>
        <v xml:space="preserve"> </v>
      </c>
    </row>
    <row r="61" spans="4:10">
      <c r="D61">
        <f>IF(ISNA(ControlPoints!X173),0,ControlPoints!X173)</f>
        <v>5783485</v>
      </c>
      <c r="E61">
        <f>IF(ISNA(ControlPoints!X174),0,ControlPoints!X174)</f>
        <v>0</v>
      </c>
      <c r="F61" t="str">
        <f>ControlPoints!AC173&amp;" "</f>
        <v xml:space="preserve">0 </v>
      </c>
      <c r="G61">
        <f>ControlPoints!N172</f>
        <v>1805236</v>
      </c>
      <c r="H61">
        <f>ControlPoints!O172</f>
        <v>15573</v>
      </c>
      <c r="I61" t="str">
        <f>ControlPoints!G173&amp;" "</f>
        <v xml:space="preserve">None </v>
      </c>
      <c r="J61" t="str">
        <f>ControlPoints!G174&amp;" "</f>
        <v xml:space="preserve"> </v>
      </c>
    </row>
    <row r="62" spans="4:10">
      <c r="D62">
        <f>IF(ISNA(ControlPoints!X176),0,ControlPoints!X176)</f>
        <v>5783488</v>
      </c>
      <c r="E62">
        <f>IF(ISNA(ControlPoints!X177),0,ControlPoints!X177)</f>
        <v>0</v>
      </c>
      <c r="F62" t="str">
        <f>ControlPoints!AC176&amp;" "</f>
        <v xml:space="preserve">0 </v>
      </c>
      <c r="G62">
        <f>ControlPoints!N175</f>
        <v>1805237</v>
      </c>
      <c r="H62">
        <f>ControlPoints!O175</f>
        <v>15573</v>
      </c>
      <c r="I62" t="str">
        <f>ControlPoints!G176&amp;" "</f>
        <v xml:space="preserve">None </v>
      </c>
      <c r="J62" t="str">
        <f>ControlPoints!G177&amp;" "</f>
        <v xml:space="preserve"> </v>
      </c>
    </row>
    <row r="63" spans="4:10">
      <c r="D63">
        <f>IF(ISNA(ControlPoints!X179),0,ControlPoints!X179)</f>
        <v>5782887</v>
      </c>
      <c r="E63">
        <f>IF(ISNA(ControlPoints!X180),0,ControlPoints!X180)</f>
        <v>0</v>
      </c>
      <c r="F63" t="str">
        <f>ControlPoints!AC179&amp;" "</f>
        <v xml:space="preserve">0 </v>
      </c>
      <c r="G63">
        <f>ControlPoints!N178</f>
        <v>1805017</v>
      </c>
      <c r="H63">
        <f>ControlPoints!O178</f>
        <v>15573</v>
      </c>
      <c r="I63" t="str">
        <f>ControlPoints!G179&amp;" "</f>
        <v xml:space="preserve">None </v>
      </c>
      <c r="J63" t="str">
        <f>ControlPoints!G180&amp;" "</f>
        <v xml:space="preserve"> </v>
      </c>
    </row>
    <row r="64" spans="4:10">
      <c r="D64">
        <f>IF(ISNA(ControlPoints!X182),0,ControlPoints!X182)</f>
        <v>5783491</v>
      </c>
      <c r="E64">
        <f>IF(ISNA(ControlPoints!X183),0,ControlPoints!X183)</f>
        <v>0</v>
      </c>
      <c r="F64" t="str">
        <f>ControlPoints!AC182&amp;" "</f>
        <v xml:space="preserve">0 </v>
      </c>
      <c r="G64">
        <f>ControlPoints!N181</f>
        <v>1805238</v>
      </c>
      <c r="H64">
        <f>ControlPoints!O181</f>
        <v>15573</v>
      </c>
      <c r="I64" t="str">
        <f>ControlPoints!G182&amp;" "</f>
        <v xml:space="preserve">None </v>
      </c>
      <c r="J64" t="str">
        <f>ControlPoints!G183&amp;" "</f>
        <v xml:space="preserve"> </v>
      </c>
    </row>
    <row r="65" spans="4:10">
      <c r="D65">
        <f>IF(ISNA(ControlPoints!X185),0,ControlPoints!X185)</f>
        <v>5783201</v>
      </c>
      <c r="E65">
        <f>IF(ISNA(ControlPoints!X186),0,ControlPoints!X186)</f>
        <v>0</v>
      </c>
      <c r="F65" t="str">
        <f>ControlPoints!AC185&amp;" "</f>
        <v xml:space="preserve">0 </v>
      </c>
      <c r="G65">
        <f>ControlPoints!N184</f>
        <v>1805133</v>
      </c>
      <c r="H65">
        <f>ControlPoints!O184</f>
        <v>15573</v>
      </c>
      <c r="I65" t="str">
        <f>ControlPoints!G185&amp;" "</f>
        <v xml:space="preserve">None </v>
      </c>
      <c r="J65" t="str">
        <f>ControlPoints!G186&amp;" "</f>
        <v xml:space="preserve"> </v>
      </c>
    </row>
    <row r="66" spans="4:10">
      <c r="D66">
        <f>IF(ISNA(ControlPoints!X188),0,ControlPoints!X188)</f>
        <v>5783204</v>
      </c>
      <c r="E66">
        <f>IF(ISNA(ControlPoints!X189),0,ControlPoints!X189)</f>
        <v>0</v>
      </c>
      <c r="F66" t="str">
        <f>ControlPoints!AC188&amp;" "</f>
        <v xml:space="preserve">0 </v>
      </c>
      <c r="G66">
        <f>ControlPoints!N187</f>
        <v>1805134</v>
      </c>
      <c r="H66">
        <f>ControlPoints!O187</f>
        <v>15573</v>
      </c>
      <c r="I66" t="str">
        <f>ControlPoints!G188&amp;" "</f>
        <v xml:space="preserve">None </v>
      </c>
      <c r="J66" t="str">
        <f>ControlPoints!G189&amp;" "</f>
        <v xml:space="preserve"> </v>
      </c>
    </row>
    <row r="67" spans="4:10">
      <c r="D67">
        <f>IF(ISNA(ControlPoints!X191),0,ControlPoints!X191)</f>
        <v>5783206</v>
      </c>
      <c r="E67">
        <f>IF(ISNA(ControlPoints!X192),0,ControlPoints!X192)</f>
        <v>0</v>
      </c>
      <c r="F67" t="str">
        <f>ControlPoints!AC191&amp;" "</f>
        <v xml:space="preserve">0 </v>
      </c>
      <c r="G67">
        <f>ControlPoints!N190</f>
        <v>1805135</v>
      </c>
      <c r="H67">
        <f>ControlPoints!O190</f>
        <v>15573</v>
      </c>
      <c r="I67" t="str">
        <f>ControlPoints!G191&amp;" "</f>
        <v xml:space="preserve">None </v>
      </c>
      <c r="J67" t="str">
        <f>ControlPoints!G192&amp;" "</f>
        <v xml:space="preserve"> </v>
      </c>
    </row>
    <row r="68" spans="4:10">
      <c r="D68">
        <f>IF(ISNA(ControlPoints!X194),0,ControlPoints!X194)</f>
        <v>5783209</v>
      </c>
      <c r="E68">
        <f>IF(ISNA(ControlPoints!X195),0,ControlPoints!X195)</f>
        <v>0</v>
      </c>
      <c r="F68" t="str">
        <f>ControlPoints!AC194&amp;" "</f>
        <v xml:space="preserve">0 </v>
      </c>
      <c r="G68">
        <f>ControlPoints!N193</f>
        <v>1805136</v>
      </c>
      <c r="H68">
        <f>ControlPoints!O193</f>
        <v>15573</v>
      </c>
      <c r="I68" t="str">
        <f>ControlPoints!G194&amp;" "</f>
        <v xml:space="preserve">None </v>
      </c>
      <c r="J68" t="str">
        <f>ControlPoints!G195&amp;" "</f>
        <v xml:space="preserve"> </v>
      </c>
    </row>
    <row r="69" spans="4:10">
      <c r="D69">
        <f>IF(ISNA(ControlPoints!X197),0,ControlPoints!X197)</f>
        <v>5783212</v>
      </c>
      <c r="E69">
        <f>IF(ISNA(ControlPoints!X198),0,ControlPoints!X198)</f>
        <v>0</v>
      </c>
      <c r="F69" t="str">
        <f>ControlPoints!AC197&amp;" "</f>
        <v xml:space="preserve">0 </v>
      </c>
      <c r="G69">
        <f>ControlPoints!N196</f>
        <v>1805137</v>
      </c>
      <c r="H69">
        <f>ControlPoints!O196</f>
        <v>15573</v>
      </c>
      <c r="I69" t="str">
        <f>ControlPoints!G197&amp;" "</f>
        <v xml:space="preserve"> </v>
      </c>
      <c r="J69" t="str">
        <f>ControlPoints!G198&amp;" "</f>
        <v xml:space="preserve"> </v>
      </c>
    </row>
    <row r="70" spans="4:10">
      <c r="D70">
        <f>IF(ISNA(ControlPoints!X200),0,ControlPoints!X200)</f>
        <v>5783215</v>
      </c>
      <c r="E70">
        <f>IF(ISNA(ControlPoints!X201),0,ControlPoints!X201)</f>
        <v>0</v>
      </c>
      <c r="F70" t="str">
        <f>ControlPoints!AC200&amp;" "</f>
        <v xml:space="preserve">0 </v>
      </c>
      <c r="G70">
        <f>ControlPoints!N199</f>
        <v>1805138</v>
      </c>
      <c r="H70">
        <f>ControlPoints!O199</f>
        <v>15573</v>
      </c>
      <c r="I70" t="str">
        <f>ControlPoints!G200&amp;" "</f>
        <v xml:space="preserve">None </v>
      </c>
      <c r="J70" t="str">
        <f>ControlPoints!G201&amp;" "</f>
        <v xml:space="preserve"> </v>
      </c>
    </row>
    <row r="71" spans="4:10">
      <c r="D71">
        <f>IF(ISNA(ControlPoints!X203),0,ControlPoints!X203)</f>
        <v>5783218</v>
      </c>
      <c r="E71">
        <f>IF(ISNA(ControlPoints!X204),0,ControlPoints!X204)</f>
        <v>0</v>
      </c>
      <c r="F71" t="str">
        <f>ControlPoints!AC203&amp;" "</f>
        <v xml:space="preserve">0 </v>
      </c>
      <c r="G71">
        <f>ControlPoints!N202</f>
        <v>1805139</v>
      </c>
      <c r="H71">
        <f>ControlPoints!O202</f>
        <v>15573</v>
      </c>
      <c r="I71" t="str">
        <f>ControlPoints!G203&amp;" "</f>
        <v xml:space="preserve">None </v>
      </c>
      <c r="J71" t="str">
        <f>ControlPoints!G204&amp;" "</f>
        <v xml:space="preserve"> </v>
      </c>
    </row>
    <row r="72" spans="4:10">
      <c r="D72">
        <f>IF(ISNA(ControlPoints!X206),0,ControlPoints!X206)</f>
        <v>5783221</v>
      </c>
      <c r="E72">
        <f>IF(ISNA(ControlPoints!X207),0,ControlPoints!X207)</f>
        <v>0</v>
      </c>
      <c r="F72" t="str">
        <f>ControlPoints!AC206&amp;" "</f>
        <v xml:space="preserve">0 </v>
      </c>
      <c r="G72">
        <f>ControlPoints!N205</f>
        <v>1805140</v>
      </c>
      <c r="H72">
        <f>ControlPoints!O205</f>
        <v>15573</v>
      </c>
      <c r="I72" t="str">
        <f>ControlPoints!G206&amp;" "</f>
        <v xml:space="preserve">None </v>
      </c>
      <c r="J72" t="str">
        <f>ControlPoints!G207&amp;" "</f>
        <v xml:space="preserve"> </v>
      </c>
    </row>
    <row r="73" spans="4:10">
      <c r="D73">
        <f>IF(ISNA(ControlPoints!X209),0,ControlPoints!X209)</f>
        <v>5783224</v>
      </c>
      <c r="E73">
        <f>IF(ISNA(ControlPoints!X210),0,ControlPoints!X210)</f>
        <v>0</v>
      </c>
      <c r="F73" t="str">
        <f>ControlPoints!AC209&amp;" "</f>
        <v xml:space="preserve">0 </v>
      </c>
      <c r="G73">
        <f>ControlPoints!N208</f>
        <v>1805141</v>
      </c>
      <c r="H73">
        <f>ControlPoints!O208</f>
        <v>15573</v>
      </c>
      <c r="I73" t="str">
        <f>ControlPoints!G209&amp;" "</f>
        <v xml:space="preserve">None </v>
      </c>
      <c r="J73" t="str">
        <f>ControlPoints!G210&amp;" "</f>
        <v xml:space="preserve"> </v>
      </c>
    </row>
    <row r="74" spans="4:10">
      <c r="D74">
        <f>IF(ISNA(ControlPoints!X212),0,ControlPoints!X212)</f>
        <v>5783227</v>
      </c>
      <c r="E74">
        <f>IF(ISNA(ControlPoints!X213),0,ControlPoints!X213)</f>
        <v>0</v>
      </c>
      <c r="F74" t="str">
        <f>ControlPoints!AC212&amp;" "</f>
        <v xml:space="preserve">0 </v>
      </c>
      <c r="G74">
        <f>ControlPoints!N211</f>
        <v>1805142</v>
      </c>
      <c r="H74">
        <f>ControlPoints!O211</f>
        <v>15573</v>
      </c>
      <c r="I74" t="str">
        <f>ControlPoints!G212&amp;" "</f>
        <v xml:space="preserve">None </v>
      </c>
      <c r="J74" t="str">
        <f>ControlPoints!G213&amp;" "</f>
        <v xml:space="preserve"> </v>
      </c>
    </row>
    <row r="75" spans="4:10">
      <c r="D75">
        <f>IF(ISNA(ControlPoints!X215),0,ControlPoints!X215)</f>
        <v>5783230</v>
      </c>
      <c r="E75">
        <f>IF(ISNA(ControlPoints!X216),0,ControlPoints!X216)</f>
        <v>0</v>
      </c>
      <c r="F75" t="str">
        <f>ControlPoints!AC215&amp;" "</f>
        <v xml:space="preserve">0 </v>
      </c>
      <c r="G75">
        <f>ControlPoints!N214</f>
        <v>1805143</v>
      </c>
      <c r="H75">
        <f>ControlPoints!O214</f>
        <v>15573</v>
      </c>
      <c r="I75" t="str">
        <f>ControlPoints!G215&amp;" "</f>
        <v xml:space="preserve">None </v>
      </c>
      <c r="J75" t="str">
        <f>ControlPoints!G216&amp;" "</f>
        <v xml:space="preserve"> </v>
      </c>
    </row>
    <row r="76" spans="4:10">
      <c r="D76">
        <f>IF(ISNA(ControlPoints!X218),0,ControlPoints!X218)</f>
        <v>5783232</v>
      </c>
      <c r="E76">
        <f>IF(ISNA(ControlPoints!X219),0,ControlPoints!X219)</f>
        <v>0</v>
      </c>
      <c r="F76" t="str">
        <f>ControlPoints!AC218&amp;" "</f>
        <v xml:space="preserve">0 </v>
      </c>
      <c r="G76">
        <f>ControlPoints!N217</f>
        <v>1805144</v>
      </c>
      <c r="H76">
        <f>ControlPoints!O217</f>
        <v>15573</v>
      </c>
      <c r="I76" t="str">
        <f>ControlPoints!G218&amp;" "</f>
        <v xml:space="preserve">None </v>
      </c>
      <c r="J76" t="str">
        <f>ControlPoints!G219&amp;" "</f>
        <v xml:space="preserve"> </v>
      </c>
    </row>
    <row r="77" spans="4:10">
      <c r="D77">
        <f>IF(ISNA(ControlPoints!X221),0,ControlPoints!X221)</f>
        <v>5783235</v>
      </c>
      <c r="E77">
        <f>IF(ISNA(ControlPoints!X222),0,ControlPoints!X222)</f>
        <v>0</v>
      </c>
      <c r="F77" t="str">
        <f>ControlPoints!AC221&amp;" "</f>
        <v xml:space="preserve">0 </v>
      </c>
      <c r="G77">
        <f>ControlPoints!N220</f>
        <v>1805145</v>
      </c>
      <c r="H77">
        <f>ControlPoints!O220</f>
        <v>15573</v>
      </c>
      <c r="I77" t="str">
        <f>ControlPoints!G221&amp;" "</f>
        <v xml:space="preserve">None </v>
      </c>
      <c r="J77" t="str">
        <f>ControlPoints!G222&amp;" "</f>
        <v xml:space="preserve"> </v>
      </c>
    </row>
    <row r="78" spans="4:10">
      <c r="D78">
        <f>IF(ISNA(ControlPoints!X224),0,ControlPoints!X224)</f>
        <v>5783238</v>
      </c>
      <c r="E78">
        <f>IF(ISNA(ControlPoints!X225),0,ControlPoints!X225)</f>
        <v>0</v>
      </c>
      <c r="F78" t="str">
        <f>ControlPoints!AC224&amp;" "</f>
        <v xml:space="preserve">0 </v>
      </c>
      <c r="G78">
        <f>ControlPoints!N223</f>
        <v>1805146</v>
      </c>
      <c r="H78">
        <f>ControlPoints!O223</f>
        <v>15573</v>
      </c>
      <c r="I78" t="str">
        <f>ControlPoints!G224&amp;" "</f>
        <v xml:space="preserve">None </v>
      </c>
      <c r="J78" t="str">
        <f>ControlPoints!G225&amp;" "</f>
        <v xml:space="preserve"> </v>
      </c>
    </row>
    <row r="79" spans="4:10">
      <c r="D79">
        <f>IF(ISNA(ControlPoints!X227),0,ControlPoints!X227)</f>
        <v>5783241</v>
      </c>
      <c r="E79">
        <f>IF(ISNA(ControlPoints!X228),0,ControlPoints!X228)</f>
        <v>0</v>
      </c>
      <c r="F79" t="str">
        <f>ControlPoints!AC227&amp;" "</f>
        <v xml:space="preserve">0 </v>
      </c>
      <c r="G79">
        <f>ControlPoints!N226</f>
        <v>1805147</v>
      </c>
      <c r="H79">
        <f>ControlPoints!O226</f>
        <v>15573</v>
      </c>
      <c r="I79" t="str">
        <f>ControlPoints!G227&amp;" "</f>
        <v xml:space="preserve">None </v>
      </c>
      <c r="J79" t="str">
        <f>ControlPoints!G228&amp;" "</f>
        <v xml:space="preserve"> </v>
      </c>
    </row>
    <row r="80" spans="4:10">
      <c r="D80">
        <f>IF(ISNA(ControlPoints!X230),0,ControlPoints!X230)</f>
        <v>5783244</v>
      </c>
      <c r="E80">
        <f>IF(ISNA(ControlPoints!X231),0,ControlPoints!X231)</f>
        <v>0</v>
      </c>
      <c r="F80" t="str">
        <f>ControlPoints!AC230&amp;" "</f>
        <v xml:space="preserve">0 </v>
      </c>
      <c r="G80">
        <f>ControlPoints!N229</f>
        <v>1805148</v>
      </c>
      <c r="H80">
        <f>ControlPoints!O229</f>
        <v>15573</v>
      </c>
      <c r="I80" t="str">
        <f>ControlPoints!G230&amp;" "</f>
        <v xml:space="preserve">None </v>
      </c>
      <c r="J80" t="str">
        <f>ControlPoints!G231&amp;" "</f>
        <v xml:space="preserve"> </v>
      </c>
    </row>
    <row r="81" spans="4:10">
      <c r="D81">
        <f>IF(ISNA(ControlPoints!X233),0,ControlPoints!X233)</f>
        <v>5783247</v>
      </c>
      <c r="E81">
        <f>IF(ISNA(ControlPoints!X234),0,ControlPoints!X234)</f>
        <v>0</v>
      </c>
      <c r="F81" t="str">
        <f>ControlPoints!AC233&amp;" "</f>
        <v xml:space="preserve">0 </v>
      </c>
      <c r="G81">
        <f>ControlPoints!N232</f>
        <v>1805149</v>
      </c>
      <c r="H81">
        <f>ControlPoints!O232</f>
        <v>15573</v>
      </c>
      <c r="I81" t="str">
        <f>ControlPoints!G233&amp;" "</f>
        <v xml:space="preserve">None </v>
      </c>
      <c r="J81" t="str">
        <f>ControlPoints!G234&amp;" "</f>
        <v xml:space="preserve"> </v>
      </c>
    </row>
    <row r="82" spans="4:10">
      <c r="D82">
        <f>IF(ISNA(ControlPoints!X236),0,ControlPoints!X236)</f>
        <v>5783267</v>
      </c>
      <c r="E82">
        <f>IF(ISNA(ControlPoints!X237),0,ControlPoints!X237)</f>
        <v>0</v>
      </c>
      <c r="F82" t="str">
        <f>ControlPoints!AC236&amp;" "</f>
        <v xml:space="preserve">0 </v>
      </c>
      <c r="G82">
        <f>ControlPoints!N235</f>
        <v>1805156</v>
      </c>
      <c r="H82">
        <f>ControlPoints!O235</f>
        <v>15573</v>
      </c>
      <c r="I82" t="str">
        <f>ControlPoints!G236&amp;" "</f>
        <v xml:space="preserve"> </v>
      </c>
      <c r="J82" t="str">
        <f>ControlPoints!G237&amp;" "</f>
        <v xml:space="preserve"> </v>
      </c>
    </row>
    <row r="83" spans="4:10">
      <c r="D83">
        <f>IF(ISNA(ControlPoints!X239),0,ControlPoints!X239)</f>
        <v>5783270</v>
      </c>
      <c r="E83">
        <f>IF(ISNA(ControlPoints!X240),0,ControlPoints!X240)</f>
        <v>0</v>
      </c>
      <c r="F83" t="str">
        <f>ControlPoints!AC239&amp;" "</f>
        <v xml:space="preserve">0 </v>
      </c>
      <c r="G83">
        <f>ControlPoints!N238</f>
        <v>1805157</v>
      </c>
      <c r="H83">
        <f>ControlPoints!O238</f>
        <v>15573</v>
      </c>
      <c r="I83" t="str">
        <f>ControlPoints!G239&amp;" "</f>
        <v xml:space="preserve">None </v>
      </c>
      <c r="J83" t="str">
        <f>ControlPoints!G240&amp;" "</f>
        <v xml:space="preserve"> </v>
      </c>
    </row>
    <row r="84" spans="4:10">
      <c r="D84">
        <f>IF(ISNA(ControlPoints!X242),0,ControlPoints!X242)</f>
        <v>5783272</v>
      </c>
      <c r="E84">
        <f>IF(ISNA(ControlPoints!X243),0,ControlPoints!X243)</f>
        <v>0</v>
      </c>
      <c r="F84" t="str">
        <f>ControlPoints!AC242&amp;" "</f>
        <v xml:space="preserve">0 </v>
      </c>
      <c r="G84">
        <f>ControlPoints!N241</f>
        <v>1805158</v>
      </c>
      <c r="H84">
        <f>ControlPoints!O241</f>
        <v>15573</v>
      </c>
      <c r="I84" t="str">
        <f>ControlPoints!G242&amp;" "</f>
        <v xml:space="preserve">None </v>
      </c>
      <c r="J84" t="str">
        <f>ControlPoints!G243&amp;" "</f>
        <v xml:space="preserve"> </v>
      </c>
    </row>
    <row r="85" spans="4:10">
      <c r="D85">
        <f>IF(ISNA(ControlPoints!X245),0,ControlPoints!X245)</f>
        <v>5783274</v>
      </c>
      <c r="E85">
        <f>IF(ISNA(ControlPoints!X246),0,ControlPoints!X246)</f>
        <v>0</v>
      </c>
      <c r="F85" t="str">
        <f>ControlPoints!AC245&amp;" "</f>
        <v xml:space="preserve">0 </v>
      </c>
      <c r="G85">
        <f>ControlPoints!N244</f>
        <v>1805159</v>
      </c>
      <c r="H85">
        <f>ControlPoints!O244</f>
        <v>15573</v>
      </c>
      <c r="I85" t="str">
        <f>ControlPoints!G245&amp;" "</f>
        <v xml:space="preserve">None </v>
      </c>
      <c r="J85" t="str">
        <f>ControlPoints!G246&amp;" "</f>
        <v xml:space="preserve"> </v>
      </c>
    </row>
    <row r="86" spans="4:10">
      <c r="D86">
        <f>IF(ISNA(ControlPoints!X248),0,ControlPoints!X248)</f>
        <v>5783276</v>
      </c>
      <c r="E86">
        <f>IF(ISNA(ControlPoints!X249),0,ControlPoints!X249)</f>
        <v>0</v>
      </c>
      <c r="F86" t="str">
        <f>ControlPoints!AC248&amp;" "</f>
        <v xml:space="preserve">0 </v>
      </c>
      <c r="G86">
        <f>ControlPoints!N247</f>
        <v>1805160</v>
      </c>
      <c r="H86">
        <f>ControlPoints!O247</f>
        <v>15573</v>
      </c>
      <c r="I86" t="str">
        <f>ControlPoints!G248&amp;" "</f>
        <v xml:space="preserve">None </v>
      </c>
      <c r="J86" t="str">
        <f>ControlPoints!G249&amp;" "</f>
        <v xml:space="preserve"> </v>
      </c>
    </row>
    <row r="87" spans="4:10">
      <c r="D87">
        <f>IF(ISNA(ControlPoints!X251),0,ControlPoints!X251)</f>
        <v>5783278</v>
      </c>
      <c r="E87">
        <f>IF(ISNA(ControlPoints!X252),0,ControlPoints!X252)</f>
        <v>0</v>
      </c>
      <c r="F87" t="str">
        <f>ControlPoints!AC251&amp;" "</f>
        <v xml:space="preserve">0 </v>
      </c>
      <c r="G87">
        <f>ControlPoints!N250</f>
        <v>1805161</v>
      </c>
      <c r="H87">
        <f>ControlPoints!O250</f>
        <v>15573</v>
      </c>
      <c r="I87" t="str">
        <f>ControlPoints!G251&amp;" "</f>
        <v xml:space="preserve">None </v>
      </c>
      <c r="J87" t="str">
        <f>ControlPoints!G252&amp;" "</f>
        <v xml:space="preserve"> </v>
      </c>
    </row>
    <row r="88" spans="4:10">
      <c r="D88">
        <f>IF(ISNA(ControlPoints!X254),0,ControlPoints!X254)</f>
        <v>5783280</v>
      </c>
      <c r="E88">
        <f>IF(ISNA(ControlPoints!X255),0,ControlPoints!X255)</f>
        <v>0</v>
      </c>
      <c r="F88" t="str">
        <f>ControlPoints!AC254&amp;" "</f>
        <v xml:space="preserve">0 </v>
      </c>
      <c r="G88">
        <f>ControlPoints!N253</f>
        <v>1805162</v>
      </c>
      <c r="H88">
        <f>ControlPoints!O253</f>
        <v>15573</v>
      </c>
      <c r="I88" t="str">
        <f>ControlPoints!G254&amp;" "</f>
        <v xml:space="preserve">None </v>
      </c>
      <c r="J88" t="str">
        <f>ControlPoints!G255&amp;" "</f>
        <v xml:space="preserve"> </v>
      </c>
    </row>
    <row r="89" spans="4:10">
      <c r="D89">
        <f>IF(ISNA(ControlPoints!X257),0,ControlPoints!X257)</f>
        <v>5783282</v>
      </c>
      <c r="E89">
        <f>IF(ISNA(ControlPoints!X258),0,ControlPoints!X258)</f>
        <v>0</v>
      </c>
      <c r="F89" t="str">
        <f>ControlPoints!AC257&amp;" "</f>
        <v xml:space="preserve">0 </v>
      </c>
      <c r="G89">
        <f>ControlPoints!N256</f>
        <v>1805163</v>
      </c>
      <c r="H89">
        <f>ControlPoints!O256</f>
        <v>15573</v>
      </c>
      <c r="I89" t="str">
        <f>ControlPoints!G257&amp;" "</f>
        <v xml:space="preserve">None </v>
      </c>
      <c r="J89" t="str">
        <f>ControlPoints!G258&amp;" "</f>
        <v xml:space="preserve"> </v>
      </c>
    </row>
    <row r="90" spans="4:10">
      <c r="D90">
        <f>IF(ISNA(ControlPoints!X260),0,ControlPoints!X260)</f>
        <v>5783285</v>
      </c>
      <c r="E90">
        <f>IF(ISNA(ControlPoints!X261),0,ControlPoints!X261)</f>
        <v>0</v>
      </c>
      <c r="F90" t="str">
        <f>ControlPoints!AC260&amp;" "</f>
        <v xml:space="preserve">0 </v>
      </c>
      <c r="G90">
        <f>ControlPoints!N259</f>
        <v>1805164</v>
      </c>
      <c r="H90">
        <f>ControlPoints!O259</f>
        <v>15573</v>
      </c>
      <c r="I90" t="str">
        <f>ControlPoints!G260&amp;" "</f>
        <v xml:space="preserve">None </v>
      </c>
      <c r="J90" t="str">
        <f>ControlPoints!G261&amp;" "</f>
        <v xml:space="preserve"> </v>
      </c>
    </row>
    <row r="91" spans="4:10">
      <c r="D91">
        <f>IF(ISNA(ControlPoints!X263),0,ControlPoints!X263)</f>
        <v>5783288</v>
      </c>
      <c r="E91">
        <f>IF(ISNA(ControlPoints!X264),0,ControlPoints!X264)</f>
        <v>0</v>
      </c>
      <c r="F91" t="str">
        <f>ControlPoints!AC263&amp;" "</f>
        <v xml:space="preserve">0 </v>
      </c>
      <c r="G91">
        <f>ControlPoints!N262</f>
        <v>1805165</v>
      </c>
      <c r="H91">
        <f>ControlPoints!O262</f>
        <v>15573</v>
      </c>
      <c r="I91" t="str">
        <f>ControlPoints!G263&amp;" "</f>
        <v xml:space="preserve">None </v>
      </c>
      <c r="J91" t="str">
        <f>ControlPoints!G264&amp;" "</f>
        <v xml:space="preserve"> </v>
      </c>
    </row>
    <row r="92" spans="4:10">
      <c r="D92">
        <f>IF(ISNA(ControlPoints!X266),0,ControlPoints!X266)</f>
        <v>5783291</v>
      </c>
      <c r="E92">
        <f>IF(ISNA(ControlPoints!X267),0,ControlPoints!X267)</f>
        <v>0</v>
      </c>
      <c r="F92" t="str">
        <f>ControlPoints!AC266&amp;" "</f>
        <v xml:space="preserve">0 </v>
      </c>
      <c r="G92">
        <f>ControlPoints!N265</f>
        <v>1805166</v>
      </c>
      <c r="H92">
        <f>ControlPoints!O265</f>
        <v>15573</v>
      </c>
      <c r="I92" t="str">
        <f>ControlPoints!G266&amp;" "</f>
        <v xml:space="preserve">None </v>
      </c>
      <c r="J92" t="str">
        <f>ControlPoints!G267&amp;" "</f>
        <v xml:space="preserve"> </v>
      </c>
    </row>
    <row r="93" spans="4:10">
      <c r="D93">
        <f>IF(ISNA(ControlPoints!X269),0,ControlPoints!X269)</f>
        <v>5783294</v>
      </c>
      <c r="E93">
        <f>IF(ISNA(ControlPoints!X270),0,ControlPoints!X270)</f>
        <v>0</v>
      </c>
      <c r="F93" t="str">
        <f>ControlPoints!AC269&amp;" "</f>
        <v xml:space="preserve">0 </v>
      </c>
      <c r="G93">
        <f>ControlPoints!N268</f>
        <v>1805167</v>
      </c>
      <c r="H93">
        <f>ControlPoints!O268</f>
        <v>15573</v>
      </c>
      <c r="I93" t="str">
        <f>ControlPoints!G269&amp;" "</f>
        <v xml:space="preserve">None </v>
      </c>
      <c r="J93" t="str">
        <f>ControlPoints!G270&amp;" "</f>
        <v xml:space="preserve"> </v>
      </c>
    </row>
    <row r="94" spans="4:10">
      <c r="D94">
        <f>IF(ISNA(ControlPoints!X272),0,ControlPoints!X272)</f>
        <v>5783297</v>
      </c>
      <c r="E94">
        <f>IF(ISNA(ControlPoints!X273),0,ControlPoints!X273)</f>
        <v>0</v>
      </c>
      <c r="F94" t="str">
        <f>ControlPoints!AC272&amp;" "</f>
        <v xml:space="preserve">0 </v>
      </c>
      <c r="G94">
        <f>ControlPoints!N271</f>
        <v>1805168</v>
      </c>
      <c r="H94">
        <f>ControlPoints!O271</f>
        <v>15573</v>
      </c>
      <c r="I94" t="str">
        <f>ControlPoints!G272&amp;" "</f>
        <v xml:space="preserve">None </v>
      </c>
      <c r="J94" t="str">
        <f>ControlPoints!G273&amp;" "</f>
        <v xml:space="preserve"> </v>
      </c>
    </row>
    <row r="95" spans="4:10">
      <c r="D95">
        <f>IF(ISNA(ControlPoints!X275),0,ControlPoints!X275)</f>
        <v>5783250</v>
      </c>
      <c r="E95">
        <f>IF(ISNA(ControlPoints!X276),0,ControlPoints!X276)</f>
        <v>0</v>
      </c>
      <c r="F95" t="str">
        <f>ControlPoints!AC275&amp;" "</f>
        <v xml:space="preserve">0 </v>
      </c>
      <c r="G95">
        <f>ControlPoints!N274</f>
        <v>1805150</v>
      </c>
      <c r="H95">
        <f>ControlPoints!O274</f>
        <v>15573</v>
      </c>
      <c r="I95" t="str">
        <f>ControlPoints!G275&amp;" "</f>
        <v xml:space="preserve">None </v>
      </c>
      <c r="J95" t="str">
        <f>ControlPoints!G276&amp;" "</f>
        <v xml:space="preserve"> </v>
      </c>
    </row>
    <row r="96" spans="4:10">
      <c r="D96">
        <f>IF(ISNA(ControlPoints!X278),0,ControlPoints!X278)</f>
        <v>5783253</v>
      </c>
      <c r="E96">
        <f>IF(ISNA(ControlPoints!X279),0,ControlPoints!X279)</f>
        <v>0</v>
      </c>
      <c r="F96" t="str">
        <f>ControlPoints!AC278&amp;" "</f>
        <v xml:space="preserve">0 </v>
      </c>
      <c r="G96">
        <f>ControlPoints!N277</f>
        <v>1805151</v>
      </c>
      <c r="H96">
        <f>ControlPoints!O277</f>
        <v>15573</v>
      </c>
      <c r="I96" t="str">
        <f>ControlPoints!G278&amp;" "</f>
        <v xml:space="preserve">None </v>
      </c>
      <c r="J96" t="str">
        <f>ControlPoints!G279&amp;" "</f>
        <v xml:space="preserve"> </v>
      </c>
    </row>
    <row r="97" spans="4:10">
      <c r="D97">
        <f>IF(ISNA(ControlPoints!X281),0,ControlPoints!X281)</f>
        <v>5783255</v>
      </c>
      <c r="E97">
        <f>IF(ISNA(ControlPoints!X282),0,ControlPoints!X282)</f>
        <v>0</v>
      </c>
      <c r="F97" t="str">
        <f>ControlPoints!AC281&amp;" "</f>
        <v xml:space="preserve">0 </v>
      </c>
      <c r="G97">
        <f>ControlPoints!N280</f>
        <v>1805152</v>
      </c>
      <c r="H97">
        <f>ControlPoints!O280</f>
        <v>15573</v>
      </c>
      <c r="I97" t="str">
        <f>ControlPoints!G281&amp;" "</f>
        <v xml:space="preserve">None </v>
      </c>
      <c r="J97" t="str">
        <f>ControlPoints!G282&amp;" "</f>
        <v xml:space="preserve"> </v>
      </c>
    </row>
    <row r="98" spans="4:10">
      <c r="D98">
        <f>IF(ISNA(ControlPoints!X284),0,ControlPoints!X284)</f>
        <v>5783258</v>
      </c>
      <c r="E98">
        <f>IF(ISNA(ControlPoints!X285),0,ControlPoints!X285)</f>
        <v>0</v>
      </c>
      <c r="F98" t="str">
        <f>ControlPoints!AC284&amp;" "</f>
        <v xml:space="preserve">0 </v>
      </c>
      <c r="G98">
        <f>ControlPoints!N283</f>
        <v>1805153</v>
      </c>
      <c r="H98">
        <f>ControlPoints!O283</f>
        <v>15573</v>
      </c>
      <c r="I98" t="str">
        <f>ControlPoints!G284&amp;" "</f>
        <v xml:space="preserve">None </v>
      </c>
      <c r="J98" t="str">
        <f>ControlPoints!G285&amp;" "</f>
        <v xml:space="preserve"> </v>
      </c>
    </row>
    <row r="99" spans="4:10">
      <c r="D99">
        <f>IF(ISNA(ControlPoints!X287),0,ControlPoints!X287)</f>
        <v>5783261</v>
      </c>
      <c r="E99">
        <f>IF(ISNA(ControlPoints!X288),0,ControlPoints!X288)</f>
        <v>0</v>
      </c>
      <c r="F99" t="str">
        <f>ControlPoints!AC287&amp;" "</f>
        <v xml:space="preserve">0 </v>
      </c>
      <c r="G99">
        <f>ControlPoints!N286</f>
        <v>1805154</v>
      </c>
      <c r="H99">
        <f>ControlPoints!O286</f>
        <v>15573</v>
      </c>
      <c r="I99" t="str">
        <f>ControlPoints!G287&amp;" "</f>
        <v xml:space="preserve">None </v>
      </c>
      <c r="J99" t="str">
        <f>ControlPoints!G288&amp;" "</f>
        <v xml:space="preserve"> </v>
      </c>
    </row>
    <row r="100" spans="4:10">
      <c r="D100">
        <f>IF(ISNA(ControlPoints!X290),0,ControlPoints!X290)</f>
        <v>5783264</v>
      </c>
      <c r="E100">
        <f>IF(ISNA(ControlPoints!X291),0,ControlPoints!X291)</f>
        <v>0</v>
      </c>
      <c r="F100" t="str">
        <f>ControlPoints!AC290&amp;" "</f>
        <v xml:space="preserve">0 </v>
      </c>
      <c r="G100">
        <f>ControlPoints!N289</f>
        <v>1805155</v>
      </c>
      <c r="H100">
        <f>ControlPoints!O289</f>
        <v>15573</v>
      </c>
      <c r="I100" t="str">
        <f>ControlPoints!G290&amp;" "</f>
        <v xml:space="preserve">None </v>
      </c>
      <c r="J100" t="str">
        <f>ControlPoints!G291&amp;" "</f>
        <v xml:space="preserve"> </v>
      </c>
    </row>
    <row r="101" spans="4:10">
      <c r="D101">
        <f>IF(ISNA(ControlPoints!X293),0,ControlPoints!X293)</f>
        <v>5783300</v>
      </c>
      <c r="E101">
        <f>IF(ISNA(ControlPoints!X294),0,ControlPoints!X294)</f>
        <v>0</v>
      </c>
      <c r="F101" t="str">
        <f>ControlPoints!AC293&amp;" "</f>
        <v xml:space="preserve">0 </v>
      </c>
      <c r="G101">
        <f>ControlPoints!N292</f>
        <v>1805169</v>
      </c>
      <c r="H101">
        <f>ControlPoints!O292</f>
        <v>15573</v>
      </c>
      <c r="I101" t="str">
        <f>ControlPoints!G293&amp;" "</f>
        <v xml:space="preserve">None </v>
      </c>
      <c r="J101" t="str">
        <f>ControlPoints!G294&amp;" "</f>
        <v xml:space="preserve"> </v>
      </c>
    </row>
    <row r="102" spans="4:10">
      <c r="D102">
        <f>IF(ISNA(ControlPoints!X296),0,ControlPoints!X296)</f>
        <v>5783303</v>
      </c>
      <c r="E102">
        <f>IF(ISNA(ControlPoints!X297),0,ControlPoints!X297)</f>
        <v>0</v>
      </c>
      <c r="F102" t="str">
        <f>ControlPoints!AC296&amp;" "</f>
        <v xml:space="preserve">0 </v>
      </c>
      <c r="G102">
        <f>ControlPoints!N295</f>
        <v>1805170</v>
      </c>
      <c r="H102">
        <f>ControlPoints!O295</f>
        <v>15573</v>
      </c>
      <c r="I102" t="str">
        <f>ControlPoints!G296&amp;" "</f>
        <v xml:space="preserve">None </v>
      </c>
      <c r="J102" t="str">
        <f>ControlPoints!G297&amp;" "</f>
        <v xml:space="preserve"> </v>
      </c>
    </row>
    <row r="103" spans="4:10">
      <c r="D103">
        <f>IF(ISNA(ControlPoints!X299),0,ControlPoints!X299)</f>
        <v>5783305</v>
      </c>
      <c r="E103">
        <f>IF(ISNA(ControlPoints!X300),0,ControlPoints!X300)</f>
        <v>0</v>
      </c>
      <c r="F103" t="str">
        <f>ControlPoints!AC299&amp;" "</f>
        <v xml:space="preserve">0 </v>
      </c>
      <c r="G103">
        <f>ControlPoints!N298</f>
        <v>1805171</v>
      </c>
      <c r="H103">
        <f>ControlPoints!O298</f>
        <v>15573</v>
      </c>
      <c r="I103" t="str">
        <f>ControlPoints!G299&amp;" "</f>
        <v xml:space="preserve">None </v>
      </c>
      <c r="J103" t="str">
        <f>ControlPoints!G300&amp;" "</f>
        <v xml:space="preserve"> </v>
      </c>
    </row>
    <row r="104" spans="4:10">
      <c r="D104">
        <f>IF(ISNA(ControlPoints!X302),0,ControlPoints!X302)</f>
        <v>5783308</v>
      </c>
      <c r="E104">
        <f>IF(ISNA(ControlPoints!X303),0,ControlPoints!X303)</f>
        <v>0</v>
      </c>
      <c r="F104" t="str">
        <f>ControlPoints!AC302&amp;" "</f>
        <v xml:space="preserve">0 </v>
      </c>
      <c r="G104">
        <f>ControlPoints!N301</f>
        <v>1805172</v>
      </c>
      <c r="H104">
        <f>ControlPoints!O301</f>
        <v>15573</v>
      </c>
      <c r="I104" t="str">
        <f>ControlPoints!G302&amp;" "</f>
        <v xml:space="preserve">None </v>
      </c>
      <c r="J104" t="str">
        <f>ControlPoints!G303&amp;" "</f>
        <v xml:space="preserve"> </v>
      </c>
    </row>
    <row r="105" spans="4:10">
      <c r="D105">
        <f>IF(ISNA(ControlPoints!X305),0,ControlPoints!X305)</f>
        <v>5783311</v>
      </c>
      <c r="E105">
        <f>IF(ISNA(ControlPoints!X306),0,ControlPoints!X306)</f>
        <v>0</v>
      </c>
      <c r="F105" t="str">
        <f>ControlPoints!AC305&amp;" "</f>
        <v xml:space="preserve">0 </v>
      </c>
      <c r="G105">
        <f>ControlPoints!N304</f>
        <v>1805173</v>
      </c>
      <c r="H105">
        <f>ControlPoints!O304</f>
        <v>15573</v>
      </c>
      <c r="I105" t="str">
        <f>ControlPoints!G305&amp;" "</f>
        <v xml:space="preserve">None </v>
      </c>
      <c r="J105" t="str">
        <f>ControlPoints!G306&amp;" "</f>
        <v xml:space="preserve"> </v>
      </c>
    </row>
    <row r="106" spans="4:10">
      <c r="D106">
        <f>IF(ISNA(ControlPoints!X308),0,ControlPoints!X308)</f>
        <v>5783314</v>
      </c>
      <c r="E106">
        <f>IF(ISNA(ControlPoints!X309),0,ControlPoints!X309)</f>
        <v>0</v>
      </c>
      <c r="F106" t="str">
        <f>ControlPoints!AC308&amp;" "</f>
        <v xml:space="preserve">0 </v>
      </c>
      <c r="G106">
        <f>ControlPoints!N307</f>
        <v>1805174</v>
      </c>
      <c r="H106">
        <f>ControlPoints!O307</f>
        <v>15573</v>
      </c>
      <c r="I106" t="str">
        <f>ControlPoints!G308&amp;" "</f>
        <v xml:space="preserve">None </v>
      </c>
      <c r="J106" t="str">
        <f>ControlPoints!G309&amp;" "</f>
        <v xml:space="preserve"> </v>
      </c>
    </row>
    <row r="107" spans="4:10">
      <c r="D107">
        <f>IF(ISNA(ControlPoints!X311),0,ControlPoints!X311)</f>
        <v>5783317</v>
      </c>
      <c r="E107">
        <f>IF(ISNA(ControlPoints!X312),0,ControlPoints!X312)</f>
        <v>0</v>
      </c>
      <c r="F107" t="str">
        <f>ControlPoints!AC311&amp;" "</f>
        <v xml:space="preserve">0 </v>
      </c>
      <c r="G107">
        <f>ControlPoints!N310</f>
        <v>1805175</v>
      </c>
      <c r="H107">
        <f>ControlPoints!O310</f>
        <v>15573</v>
      </c>
      <c r="I107" t="str">
        <f>ControlPoints!G311&amp;" "</f>
        <v xml:space="preserve">None </v>
      </c>
      <c r="J107" t="str">
        <f>ControlPoints!G312&amp;" "</f>
        <v xml:space="preserve"> </v>
      </c>
    </row>
    <row r="108" spans="4:10">
      <c r="D108">
        <f>IF(ISNA(ControlPoints!X314),0,ControlPoints!X314)</f>
        <v>5783320</v>
      </c>
      <c r="E108">
        <f>IF(ISNA(ControlPoints!X315),0,ControlPoints!X315)</f>
        <v>0</v>
      </c>
      <c r="F108" t="str">
        <f>ControlPoints!AC314&amp;" "</f>
        <v xml:space="preserve">0 </v>
      </c>
      <c r="G108">
        <f>ControlPoints!N313</f>
        <v>1805176</v>
      </c>
      <c r="H108">
        <f>ControlPoints!O313</f>
        <v>15573</v>
      </c>
      <c r="I108" t="str">
        <f>ControlPoints!G314&amp;" "</f>
        <v xml:space="preserve">None </v>
      </c>
      <c r="J108" t="str">
        <f>ControlPoints!G315&amp;" "</f>
        <v xml:space="preserve"> </v>
      </c>
    </row>
    <row r="109" spans="4:10">
      <c r="D109">
        <f>IF(ISNA(ControlPoints!X317),0,ControlPoints!X317)</f>
        <v>5783323</v>
      </c>
      <c r="E109">
        <f>IF(ISNA(ControlPoints!X318),0,ControlPoints!X318)</f>
        <v>0</v>
      </c>
      <c r="F109" t="str">
        <f>ControlPoints!AC317&amp;" "</f>
        <v xml:space="preserve">0 </v>
      </c>
      <c r="G109">
        <f>ControlPoints!N316</f>
        <v>1805177</v>
      </c>
      <c r="H109">
        <f>ControlPoints!O316</f>
        <v>15573</v>
      </c>
      <c r="I109" t="str">
        <f>ControlPoints!G317&amp;" "</f>
        <v xml:space="preserve">None </v>
      </c>
      <c r="J109" t="str">
        <f>ControlPoints!G318&amp;" "</f>
        <v xml:space="preserve"> </v>
      </c>
    </row>
    <row r="110" spans="4:10">
      <c r="D110">
        <f>IF(ISNA(ControlPoints!X320),0,ControlPoints!X320)</f>
        <v>5783326</v>
      </c>
      <c r="E110">
        <f>IF(ISNA(ControlPoints!X321),0,ControlPoints!X321)</f>
        <v>0</v>
      </c>
      <c r="F110" t="str">
        <f>ControlPoints!AC320&amp;" "</f>
        <v xml:space="preserve">0 </v>
      </c>
      <c r="G110">
        <f>ControlPoints!N319</f>
        <v>1805178</v>
      </c>
      <c r="H110">
        <f>ControlPoints!O319</f>
        <v>15573</v>
      </c>
      <c r="I110" t="str">
        <f>ControlPoints!G320&amp;" "</f>
        <v xml:space="preserve">None </v>
      </c>
      <c r="J110" t="str">
        <f>ControlPoints!G321&amp;" "</f>
        <v xml:space="preserve"> </v>
      </c>
    </row>
    <row r="111" spans="4:10">
      <c r="D111">
        <f>IF(ISNA(ControlPoints!X323),0,ControlPoints!X323)</f>
        <v>5783329</v>
      </c>
      <c r="E111">
        <f>IF(ISNA(ControlPoints!X324),0,ControlPoints!X324)</f>
        <v>0</v>
      </c>
      <c r="F111" t="str">
        <f>ControlPoints!AC323&amp;" "</f>
        <v xml:space="preserve">0 </v>
      </c>
      <c r="G111">
        <f>ControlPoints!N322</f>
        <v>1805179</v>
      </c>
      <c r="H111">
        <f>ControlPoints!O322</f>
        <v>15573</v>
      </c>
      <c r="I111" t="str">
        <f>ControlPoints!G323&amp;" "</f>
        <v xml:space="preserve">None </v>
      </c>
      <c r="J111" t="str">
        <f>ControlPoints!G324&amp;" "</f>
        <v xml:space="preserve"> </v>
      </c>
    </row>
    <row r="112" spans="4:10">
      <c r="D112">
        <f>IF(ISNA(ControlPoints!X326),0,ControlPoints!X326)</f>
        <v>5783332</v>
      </c>
      <c r="E112">
        <f>IF(ISNA(ControlPoints!X327),0,ControlPoints!X327)</f>
        <v>0</v>
      </c>
      <c r="F112" t="str">
        <f>ControlPoints!AC326&amp;" "</f>
        <v xml:space="preserve">0 </v>
      </c>
      <c r="G112">
        <f>ControlPoints!N325</f>
        <v>1805180</v>
      </c>
      <c r="H112">
        <f>ControlPoints!O325</f>
        <v>15573</v>
      </c>
      <c r="I112" t="str">
        <f>ControlPoints!G326&amp;" "</f>
        <v xml:space="preserve">None </v>
      </c>
      <c r="J112" t="str">
        <f>ControlPoints!G327&amp;" "</f>
        <v xml:space="preserve"> </v>
      </c>
    </row>
    <row r="113" spans="4:10">
      <c r="D113">
        <f>IF(ISNA(ControlPoints!X329),0,ControlPoints!X329)</f>
        <v>5782890</v>
      </c>
      <c r="E113">
        <f>IF(ISNA(ControlPoints!X330),0,ControlPoints!X330)</f>
        <v>0</v>
      </c>
      <c r="F113" t="str">
        <f>ControlPoints!AC329&amp;" "</f>
        <v xml:space="preserve">0 </v>
      </c>
      <c r="G113">
        <f>ControlPoints!N328</f>
        <v>1805018</v>
      </c>
      <c r="H113">
        <f>ControlPoints!O328</f>
        <v>15573</v>
      </c>
      <c r="I113" t="str">
        <f>ControlPoints!G329&amp;" "</f>
        <v xml:space="preserve">None </v>
      </c>
      <c r="J113" t="str">
        <f>ControlPoints!G330&amp;" "</f>
        <v xml:space="preserve"> </v>
      </c>
    </row>
    <row r="114" spans="4:10">
      <c r="D114">
        <f>IF(ISNA(ControlPoints!X332),0,ControlPoints!X332)</f>
        <v>5782893</v>
      </c>
      <c r="E114">
        <f>IF(ISNA(ControlPoints!X333),0,ControlPoints!X333)</f>
        <v>0</v>
      </c>
      <c r="F114" t="str">
        <f>ControlPoints!AC332&amp;" "</f>
        <v xml:space="preserve">0 </v>
      </c>
      <c r="G114">
        <f>ControlPoints!N331</f>
        <v>1805019</v>
      </c>
      <c r="H114">
        <f>ControlPoints!O331</f>
        <v>15573</v>
      </c>
      <c r="I114" t="str">
        <f>ControlPoints!G332&amp;" "</f>
        <v xml:space="preserve">None </v>
      </c>
      <c r="J114" t="str">
        <f>ControlPoints!G333&amp;" "</f>
        <v xml:space="preserve"> </v>
      </c>
    </row>
    <row r="115" spans="4:10">
      <c r="D115">
        <f>IF(ISNA(ControlPoints!X335),0,ControlPoints!X335)</f>
        <v>5782896</v>
      </c>
      <c r="E115">
        <f>IF(ISNA(ControlPoints!X336),0,ControlPoints!X336)</f>
        <v>0</v>
      </c>
      <c r="F115" t="str">
        <f>ControlPoints!AC335&amp;" "</f>
        <v xml:space="preserve">0 </v>
      </c>
      <c r="G115">
        <f>ControlPoints!N334</f>
        <v>1805020</v>
      </c>
      <c r="H115">
        <f>ControlPoints!O334</f>
        <v>15573</v>
      </c>
      <c r="I115" t="str">
        <f>ControlPoints!G335&amp;" "</f>
        <v xml:space="preserve">None </v>
      </c>
      <c r="J115" t="str">
        <f>ControlPoints!G336&amp;" "</f>
        <v xml:space="preserve"> </v>
      </c>
    </row>
    <row r="116" spans="4:10">
      <c r="D116">
        <f>IF(ISNA(ControlPoints!X338),0,ControlPoints!X338)</f>
        <v>5782899</v>
      </c>
      <c r="E116">
        <f>IF(ISNA(ControlPoints!X339),0,ControlPoints!X339)</f>
        <v>0</v>
      </c>
      <c r="F116" t="str">
        <f>ControlPoints!AC338&amp;" "</f>
        <v xml:space="preserve">0 </v>
      </c>
      <c r="G116">
        <f>ControlPoints!N337</f>
        <v>1805021</v>
      </c>
      <c r="H116">
        <f>ControlPoints!O337</f>
        <v>15573</v>
      </c>
      <c r="I116" t="str">
        <f>ControlPoints!G338&amp;" "</f>
        <v xml:space="preserve">None </v>
      </c>
      <c r="J116" t="str">
        <f>ControlPoints!G339&amp;" "</f>
        <v xml:space="preserve"> </v>
      </c>
    </row>
    <row r="117" spans="4:10">
      <c r="D117">
        <f>IF(ISNA(ControlPoints!X341),0,ControlPoints!X341)</f>
        <v>5782902</v>
      </c>
      <c r="E117">
        <f>IF(ISNA(ControlPoints!X342),0,ControlPoints!X342)</f>
        <v>0</v>
      </c>
      <c r="F117" t="str">
        <f>ControlPoints!AC341&amp;" "</f>
        <v xml:space="preserve">0 </v>
      </c>
      <c r="G117">
        <f>ControlPoints!N340</f>
        <v>1805022</v>
      </c>
      <c r="H117">
        <f>ControlPoints!O340</f>
        <v>15573</v>
      </c>
      <c r="I117" t="str">
        <f>ControlPoints!G341&amp;" "</f>
        <v xml:space="preserve">None </v>
      </c>
      <c r="J117" t="str">
        <f>ControlPoints!G342&amp;" "</f>
        <v xml:space="preserve"> </v>
      </c>
    </row>
    <row r="118" spans="4:10">
      <c r="D118">
        <f>IF(ISNA(ControlPoints!X344),0,ControlPoints!X344)</f>
        <v>5782905</v>
      </c>
      <c r="E118">
        <f>IF(ISNA(ControlPoints!X345),0,ControlPoints!X345)</f>
        <v>0</v>
      </c>
      <c r="F118" t="str">
        <f>ControlPoints!AC344&amp;" "</f>
        <v xml:space="preserve">0 </v>
      </c>
      <c r="G118">
        <f>ControlPoints!N343</f>
        <v>1805023</v>
      </c>
      <c r="H118">
        <f>ControlPoints!O343</f>
        <v>15573</v>
      </c>
      <c r="I118" t="str">
        <f>ControlPoints!G344&amp;" "</f>
        <v xml:space="preserve">None </v>
      </c>
      <c r="J118" t="str">
        <f>ControlPoints!G345&amp;" "</f>
        <v xml:space="preserve"> </v>
      </c>
    </row>
    <row r="119" spans="4:10">
      <c r="D119">
        <f>IF(ISNA(ControlPoints!X347),0,ControlPoints!X347)</f>
        <v>5782908</v>
      </c>
      <c r="E119">
        <f>IF(ISNA(ControlPoints!X348),0,ControlPoints!X348)</f>
        <v>0</v>
      </c>
      <c r="F119" t="str">
        <f>ControlPoints!AC347&amp;" "</f>
        <v xml:space="preserve">0 </v>
      </c>
      <c r="G119">
        <f>ControlPoints!N346</f>
        <v>1805024</v>
      </c>
      <c r="H119">
        <f>ControlPoints!O346</f>
        <v>15573</v>
      </c>
      <c r="I119" t="str">
        <f>ControlPoints!G347&amp;" "</f>
        <v xml:space="preserve">None </v>
      </c>
      <c r="J119" t="str">
        <f>ControlPoints!G348&amp;" "</f>
        <v xml:space="preserve"> </v>
      </c>
    </row>
    <row r="120" spans="4:10">
      <c r="D120">
        <f>IF(ISNA(ControlPoints!X350),0,ControlPoints!X350)</f>
        <v>5782910</v>
      </c>
      <c r="E120">
        <f>IF(ISNA(ControlPoints!X351),0,ControlPoints!X351)</f>
        <v>0</v>
      </c>
      <c r="F120" t="str">
        <f>ControlPoints!AC350&amp;" "</f>
        <v xml:space="preserve">0 </v>
      </c>
      <c r="G120">
        <f>ControlPoints!N349</f>
        <v>1805025</v>
      </c>
      <c r="H120">
        <f>ControlPoints!O349</f>
        <v>15573</v>
      </c>
      <c r="I120" t="str">
        <f>ControlPoints!G350&amp;" "</f>
        <v xml:space="preserve">None </v>
      </c>
      <c r="J120" t="str">
        <f>ControlPoints!G351&amp;" "</f>
        <v xml:space="preserve"> </v>
      </c>
    </row>
    <row r="121" spans="4:10">
      <c r="D121">
        <f>IF(ISNA(ControlPoints!X353),0,ControlPoints!X353)</f>
        <v>5782912</v>
      </c>
      <c r="E121">
        <f>IF(ISNA(ControlPoints!X354),0,ControlPoints!X354)</f>
        <v>0</v>
      </c>
      <c r="F121" t="str">
        <f>ControlPoints!AC353&amp;" "</f>
        <v xml:space="preserve">0 </v>
      </c>
      <c r="G121">
        <f>ControlPoints!N352</f>
        <v>1805026</v>
      </c>
      <c r="H121">
        <f>ControlPoints!O352</f>
        <v>15573</v>
      </c>
      <c r="I121" t="str">
        <f>ControlPoints!G353&amp;" "</f>
        <v xml:space="preserve">None </v>
      </c>
      <c r="J121" t="str">
        <f>ControlPoints!G354&amp;" "</f>
        <v xml:space="preserve"> </v>
      </c>
    </row>
    <row r="122" spans="4:10">
      <c r="D122">
        <f>IF(ISNA(ControlPoints!X356),0,ControlPoints!X356)</f>
        <v>5782914</v>
      </c>
      <c r="E122">
        <f>IF(ISNA(ControlPoints!X357),0,ControlPoints!X357)</f>
        <v>0</v>
      </c>
      <c r="F122" t="str">
        <f>ControlPoints!AC356&amp;" "</f>
        <v xml:space="preserve">0 </v>
      </c>
      <c r="G122">
        <f>ControlPoints!N355</f>
        <v>1805027</v>
      </c>
      <c r="H122">
        <f>ControlPoints!O355</f>
        <v>15573</v>
      </c>
      <c r="I122" t="str">
        <f>ControlPoints!G356&amp;" "</f>
        <v xml:space="preserve">None </v>
      </c>
      <c r="J122" t="str">
        <f>ControlPoints!G357&amp;" "</f>
        <v xml:space="preserve"> </v>
      </c>
    </row>
    <row r="123" spans="4:10">
      <c r="D123">
        <f>IF(ISNA(ControlPoints!X359),0,ControlPoints!X359)</f>
        <v>5782917</v>
      </c>
      <c r="E123">
        <f>IF(ISNA(ControlPoints!X360),0,ControlPoints!X360)</f>
        <v>0</v>
      </c>
      <c r="F123" t="str">
        <f>ControlPoints!AC359&amp;" "</f>
        <v xml:space="preserve">0 </v>
      </c>
      <c r="G123">
        <f>ControlPoints!N358</f>
        <v>1805028</v>
      </c>
      <c r="H123">
        <f>ControlPoints!O358</f>
        <v>15573</v>
      </c>
      <c r="I123" t="str">
        <f>ControlPoints!G359&amp;" "</f>
        <v xml:space="preserve">None </v>
      </c>
      <c r="J123" t="str">
        <f>ControlPoints!G360&amp;" "</f>
        <v xml:space="preserve"> </v>
      </c>
    </row>
    <row r="124" spans="4:10">
      <c r="D124">
        <f>IF(ISNA(ControlPoints!X362),0,ControlPoints!X362)</f>
        <v>5782919</v>
      </c>
      <c r="E124">
        <f>IF(ISNA(ControlPoints!X363),0,ControlPoints!X363)</f>
        <v>0</v>
      </c>
      <c r="F124" t="str">
        <f>ControlPoints!AC362&amp;" "</f>
        <v xml:space="preserve">0 </v>
      </c>
      <c r="G124">
        <f>ControlPoints!N361</f>
        <v>1805029</v>
      </c>
      <c r="H124">
        <f>ControlPoints!O361</f>
        <v>15573</v>
      </c>
      <c r="I124" t="str">
        <f>ControlPoints!G362&amp;" "</f>
        <v xml:space="preserve">None </v>
      </c>
      <c r="J124" t="str">
        <f>ControlPoints!G363&amp;" "</f>
        <v xml:space="preserve"> </v>
      </c>
    </row>
    <row r="125" spans="4:10">
      <c r="D125">
        <f>IF(ISNA(ControlPoints!X365),0,ControlPoints!X365)</f>
        <v>5782921</v>
      </c>
      <c r="E125">
        <f>IF(ISNA(ControlPoints!X366),0,ControlPoints!X366)</f>
        <v>0</v>
      </c>
      <c r="F125" t="str">
        <f>ControlPoints!AC365&amp;" "</f>
        <v xml:space="preserve">0 </v>
      </c>
      <c r="G125">
        <f>ControlPoints!N364</f>
        <v>1805030</v>
      </c>
      <c r="H125">
        <f>ControlPoints!O364</f>
        <v>15573</v>
      </c>
      <c r="I125" t="str">
        <f>ControlPoints!G365&amp;" "</f>
        <v xml:space="preserve">None </v>
      </c>
      <c r="J125" t="str">
        <f>ControlPoints!G366&amp;" "</f>
        <v xml:space="preserve"> </v>
      </c>
    </row>
    <row r="126" spans="4:10">
      <c r="D126">
        <f>IF(ISNA(ControlPoints!X368),0,ControlPoints!X368)</f>
        <v>5782923</v>
      </c>
      <c r="E126">
        <f>IF(ISNA(ControlPoints!X369),0,ControlPoints!X369)</f>
        <v>0</v>
      </c>
      <c r="F126" t="str">
        <f>ControlPoints!AC368&amp;" "</f>
        <v xml:space="preserve">0 </v>
      </c>
      <c r="G126">
        <f>ControlPoints!N367</f>
        <v>1805031</v>
      </c>
      <c r="H126">
        <f>ControlPoints!O367</f>
        <v>15573</v>
      </c>
      <c r="I126" t="str">
        <f>ControlPoints!G368&amp;" "</f>
        <v xml:space="preserve">None </v>
      </c>
      <c r="J126" t="str">
        <f>ControlPoints!G369&amp;" "</f>
        <v xml:space="preserve"> </v>
      </c>
    </row>
    <row r="127" spans="4:10">
      <c r="D127">
        <f>IF(ISNA(ControlPoints!X371),0,ControlPoints!X371)</f>
        <v>5782925</v>
      </c>
      <c r="E127">
        <f>IF(ISNA(ControlPoints!X372),0,ControlPoints!X372)</f>
        <v>0</v>
      </c>
      <c r="F127" t="str">
        <f>ControlPoints!AC371&amp;" "</f>
        <v xml:space="preserve">0 </v>
      </c>
      <c r="G127">
        <f>ControlPoints!N370</f>
        <v>1805032</v>
      </c>
      <c r="H127">
        <f>ControlPoints!O370</f>
        <v>15573</v>
      </c>
      <c r="I127" t="str">
        <f>ControlPoints!G371&amp;" "</f>
        <v xml:space="preserve">None </v>
      </c>
      <c r="J127" t="str">
        <f>ControlPoints!G372&amp;" "</f>
        <v xml:space="preserve"> </v>
      </c>
    </row>
    <row r="128" spans="4:10">
      <c r="D128">
        <f>IF(ISNA(ControlPoints!X374),0,ControlPoints!X374)</f>
        <v>5782927</v>
      </c>
      <c r="E128">
        <f>IF(ISNA(ControlPoints!X375),0,ControlPoints!X375)</f>
        <v>0</v>
      </c>
      <c r="F128" t="str">
        <f>ControlPoints!AC374&amp;" "</f>
        <v xml:space="preserve">0 </v>
      </c>
      <c r="G128">
        <f>ControlPoints!N373</f>
        <v>1805033</v>
      </c>
      <c r="H128">
        <f>ControlPoints!O373</f>
        <v>15573</v>
      </c>
      <c r="I128" t="str">
        <f>ControlPoints!G374&amp;" "</f>
        <v xml:space="preserve">None </v>
      </c>
      <c r="J128" t="str">
        <f>ControlPoints!G375&amp;" "</f>
        <v xml:space="preserve"> </v>
      </c>
    </row>
    <row r="129" spans="4:10">
      <c r="D129">
        <f>IF(ISNA(ControlPoints!X377),0,ControlPoints!X377)</f>
        <v>5782929</v>
      </c>
      <c r="E129">
        <f>IF(ISNA(ControlPoints!X378),0,ControlPoints!X378)</f>
        <v>0</v>
      </c>
      <c r="F129" t="str">
        <f>ControlPoints!AC377&amp;" "</f>
        <v xml:space="preserve">0 </v>
      </c>
      <c r="G129">
        <f>ControlPoints!N376</f>
        <v>1805034</v>
      </c>
      <c r="H129">
        <f>ControlPoints!O376</f>
        <v>15573</v>
      </c>
      <c r="I129" t="str">
        <f>ControlPoints!G377&amp;" "</f>
        <v xml:space="preserve">None </v>
      </c>
      <c r="J129" t="str">
        <f>ControlPoints!G378&amp;" "</f>
        <v xml:space="preserve"> </v>
      </c>
    </row>
    <row r="130" spans="4:10">
      <c r="D130">
        <f>IF(ISNA(ControlPoints!X380),0,ControlPoints!X380)</f>
        <v>5782932</v>
      </c>
      <c r="E130">
        <f>IF(ISNA(ControlPoints!X381),0,ControlPoints!X381)</f>
        <v>0</v>
      </c>
      <c r="F130" t="str">
        <f>ControlPoints!AC380&amp;" "</f>
        <v xml:space="preserve">0 </v>
      </c>
      <c r="G130">
        <f>ControlPoints!N379</f>
        <v>1805035</v>
      </c>
      <c r="H130">
        <f>ControlPoints!O379</f>
        <v>15573</v>
      </c>
      <c r="I130" t="str">
        <f>ControlPoints!G380&amp;" "</f>
        <v xml:space="preserve">None </v>
      </c>
      <c r="J130" t="str">
        <f>ControlPoints!G381&amp;" "</f>
        <v xml:space="preserve"> </v>
      </c>
    </row>
    <row r="131" spans="4:10">
      <c r="D131">
        <f>IF(ISNA(ControlPoints!X383),0,ControlPoints!X383)</f>
        <v>5782935</v>
      </c>
      <c r="E131">
        <f>IF(ISNA(ControlPoints!X384),0,ControlPoints!X384)</f>
        <v>0</v>
      </c>
      <c r="F131" t="str">
        <f>ControlPoints!AC383&amp;" "</f>
        <v xml:space="preserve">0 </v>
      </c>
      <c r="G131">
        <f>ControlPoints!N382</f>
        <v>1805036</v>
      </c>
      <c r="H131">
        <f>ControlPoints!O382</f>
        <v>15573</v>
      </c>
      <c r="I131" t="str">
        <f>ControlPoints!G383&amp;" "</f>
        <v xml:space="preserve">None </v>
      </c>
      <c r="J131" t="str">
        <f>ControlPoints!G384&amp;" "</f>
        <v xml:space="preserve"> </v>
      </c>
    </row>
    <row r="132" spans="4:10">
      <c r="D132">
        <f>IF(ISNA(ControlPoints!X386),0,ControlPoints!X386)</f>
        <v>5782938</v>
      </c>
      <c r="E132">
        <f>IF(ISNA(ControlPoints!X387),0,ControlPoints!X387)</f>
        <v>0</v>
      </c>
      <c r="F132" t="str">
        <f>ControlPoints!AC386&amp;" "</f>
        <v xml:space="preserve">0 </v>
      </c>
      <c r="G132">
        <f>ControlPoints!N385</f>
        <v>1805037</v>
      </c>
      <c r="H132">
        <f>ControlPoints!O385</f>
        <v>15573</v>
      </c>
      <c r="I132" t="str">
        <f>ControlPoints!G386&amp;" "</f>
        <v xml:space="preserve">None </v>
      </c>
      <c r="J132" t="str">
        <f>ControlPoints!G387&amp;" "</f>
        <v xml:space="preserve"> </v>
      </c>
    </row>
    <row r="133" spans="4:10">
      <c r="D133">
        <f>IF(ISNA(ControlPoints!X389),0,ControlPoints!X389)</f>
        <v>5782941</v>
      </c>
      <c r="E133">
        <f>IF(ISNA(ControlPoints!X390),0,ControlPoints!X390)</f>
        <v>0</v>
      </c>
      <c r="F133" t="str">
        <f>ControlPoints!AC389&amp;" "</f>
        <v xml:space="preserve">0 </v>
      </c>
      <c r="G133">
        <f>ControlPoints!N388</f>
        <v>1805038</v>
      </c>
      <c r="H133">
        <f>ControlPoints!O388</f>
        <v>15573</v>
      </c>
      <c r="I133" t="str">
        <f>ControlPoints!G389&amp;" "</f>
        <v xml:space="preserve">None </v>
      </c>
      <c r="J133" t="str">
        <f>ControlPoints!G390&amp;" "</f>
        <v xml:space="preserve"> </v>
      </c>
    </row>
    <row r="134" spans="4:10">
      <c r="D134">
        <f>IF(ISNA(ControlPoints!X392),0,ControlPoints!X392)</f>
        <v>5782943</v>
      </c>
      <c r="E134">
        <f>IF(ISNA(ControlPoints!X393),0,ControlPoints!X393)</f>
        <v>0</v>
      </c>
      <c r="F134" t="str">
        <f>ControlPoints!AC392&amp;" "</f>
        <v xml:space="preserve">0 </v>
      </c>
      <c r="G134">
        <f>ControlPoints!N391</f>
        <v>1805039</v>
      </c>
      <c r="H134">
        <f>ControlPoints!O391</f>
        <v>15573</v>
      </c>
      <c r="I134" t="str">
        <f>ControlPoints!G392&amp;" "</f>
        <v xml:space="preserve">None </v>
      </c>
      <c r="J134" t="str">
        <f>ControlPoints!G393&amp;" "</f>
        <v xml:space="preserve"> </v>
      </c>
    </row>
    <row r="135" spans="4:10">
      <c r="D135">
        <f>IF(ISNA(ControlPoints!X395),0,ControlPoints!X395)</f>
        <v>5782946</v>
      </c>
      <c r="E135">
        <f>IF(ISNA(ControlPoints!X396),0,ControlPoints!X396)</f>
        <v>0</v>
      </c>
      <c r="F135" t="str">
        <f>ControlPoints!AC395&amp;" "</f>
        <v xml:space="preserve">0 </v>
      </c>
      <c r="G135">
        <f>ControlPoints!N394</f>
        <v>1805040</v>
      </c>
      <c r="H135">
        <f>ControlPoints!O394</f>
        <v>15573</v>
      </c>
      <c r="I135" t="str">
        <f>ControlPoints!G395&amp;" "</f>
        <v xml:space="preserve">None </v>
      </c>
      <c r="J135" t="str">
        <f>ControlPoints!G396&amp;" "</f>
        <v xml:space="preserve"> </v>
      </c>
    </row>
    <row r="136" spans="4:10">
      <c r="D136">
        <f>IF(ISNA(ControlPoints!X398),0,ControlPoints!X398)</f>
        <v>5782949</v>
      </c>
      <c r="E136">
        <f>IF(ISNA(ControlPoints!X399),0,ControlPoints!X399)</f>
        <v>0</v>
      </c>
      <c r="F136" t="str">
        <f>ControlPoints!AC398&amp;" "</f>
        <v xml:space="preserve">0 </v>
      </c>
      <c r="G136">
        <f>ControlPoints!N397</f>
        <v>1805041</v>
      </c>
      <c r="H136">
        <f>ControlPoints!O397</f>
        <v>15573</v>
      </c>
      <c r="I136" t="str">
        <f>ControlPoints!G398&amp;" "</f>
        <v xml:space="preserve">None </v>
      </c>
      <c r="J136" t="str">
        <f>ControlPoints!G399&amp;" "</f>
        <v xml:space="preserve"> </v>
      </c>
    </row>
    <row r="137" spans="4:10">
      <c r="D137">
        <f>IF(ISNA(ControlPoints!X401),0,ControlPoints!X401)</f>
        <v>5782952</v>
      </c>
      <c r="E137">
        <f>IF(ISNA(ControlPoints!X402),0,ControlPoints!X402)</f>
        <v>0</v>
      </c>
      <c r="F137" t="str">
        <f>ControlPoints!AC401&amp;" "</f>
        <v xml:space="preserve">0 </v>
      </c>
      <c r="G137">
        <f>ControlPoints!N400</f>
        <v>1805042</v>
      </c>
      <c r="H137">
        <f>ControlPoints!O400</f>
        <v>15573</v>
      </c>
      <c r="I137" t="str">
        <f>ControlPoints!G401&amp;" "</f>
        <v xml:space="preserve">None </v>
      </c>
      <c r="J137" t="str">
        <f>ControlPoints!G402&amp;" "</f>
        <v xml:space="preserve"> </v>
      </c>
    </row>
    <row r="138" spans="4:10">
      <c r="D138">
        <f>IF(ISNA(ControlPoints!X404),0,ControlPoints!X404)</f>
        <v>5782955</v>
      </c>
      <c r="E138">
        <f>IF(ISNA(ControlPoints!X405),0,ControlPoints!X405)</f>
        <v>0</v>
      </c>
      <c r="F138" t="str">
        <f>ControlPoints!AC404&amp;" "</f>
        <v xml:space="preserve">0 </v>
      </c>
      <c r="G138">
        <f>ControlPoints!N403</f>
        <v>1805043</v>
      </c>
      <c r="H138">
        <f>ControlPoints!O403</f>
        <v>15573</v>
      </c>
      <c r="I138" t="str">
        <f>ControlPoints!G404&amp;" "</f>
        <v xml:space="preserve">None </v>
      </c>
      <c r="J138" t="str">
        <f>ControlPoints!G405&amp;" "</f>
        <v xml:space="preserve"> </v>
      </c>
    </row>
    <row r="139" spans="4:10">
      <c r="D139">
        <f>IF(ISNA(ControlPoints!X407),0,ControlPoints!X407)</f>
        <v>5782958</v>
      </c>
      <c r="E139">
        <f>IF(ISNA(ControlPoints!X408),0,ControlPoints!X408)</f>
        <v>0</v>
      </c>
      <c r="F139" t="str">
        <f>ControlPoints!AC407&amp;" "</f>
        <v xml:space="preserve">0 </v>
      </c>
      <c r="G139">
        <f>ControlPoints!N406</f>
        <v>1805044</v>
      </c>
      <c r="H139">
        <f>ControlPoints!O406</f>
        <v>15573</v>
      </c>
      <c r="I139" t="str">
        <f>ControlPoints!G407&amp;" "</f>
        <v xml:space="preserve">None </v>
      </c>
      <c r="J139" t="str">
        <f>ControlPoints!G408&amp;" "</f>
        <v xml:space="preserve"> </v>
      </c>
    </row>
    <row r="140" spans="4:10">
      <c r="D140">
        <f>IF(ISNA(ControlPoints!X410),0,ControlPoints!X410)</f>
        <v>5782961</v>
      </c>
      <c r="E140">
        <f>IF(ISNA(ControlPoints!X411),0,ControlPoints!X411)</f>
        <v>0</v>
      </c>
      <c r="F140" t="str">
        <f>ControlPoints!AC410&amp;" "</f>
        <v xml:space="preserve">0 </v>
      </c>
      <c r="G140">
        <f>ControlPoints!N409</f>
        <v>1805045</v>
      </c>
      <c r="H140">
        <f>ControlPoints!O409</f>
        <v>15573</v>
      </c>
      <c r="I140" t="str">
        <f>ControlPoints!G410&amp;" "</f>
        <v xml:space="preserve">None </v>
      </c>
      <c r="J140" t="str">
        <f>ControlPoints!G411&amp;" "</f>
        <v xml:space="preserve"> </v>
      </c>
    </row>
    <row r="141" spans="4:10">
      <c r="D141">
        <f>IF(ISNA(ControlPoints!X413),0,ControlPoints!X413)</f>
        <v>5782964</v>
      </c>
      <c r="E141">
        <f>IF(ISNA(ControlPoints!X414),0,ControlPoints!X414)</f>
        <v>0</v>
      </c>
      <c r="F141" t="str">
        <f>ControlPoints!AC413&amp;" "</f>
        <v xml:space="preserve">0 </v>
      </c>
      <c r="G141">
        <f>ControlPoints!N412</f>
        <v>1805046</v>
      </c>
      <c r="H141">
        <f>ControlPoints!O412</f>
        <v>15573</v>
      </c>
      <c r="I141" t="str">
        <f>ControlPoints!G413&amp;" "</f>
        <v xml:space="preserve">None </v>
      </c>
      <c r="J141" t="str">
        <f>ControlPoints!G414&amp;" "</f>
        <v xml:space="preserve"> </v>
      </c>
    </row>
    <row r="142" spans="4:10">
      <c r="D142">
        <f>IF(ISNA(ControlPoints!X416),0,ControlPoints!X416)</f>
        <v>5782966</v>
      </c>
      <c r="E142">
        <f>IF(ISNA(ControlPoints!X417),0,ControlPoints!X417)</f>
        <v>0</v>
      </c>
      <c r="F142" t="str">
        <f>ControlPoints!AC416&amp;" "</f>
        <v xml:space="preserve">0 </v>
      </c>
      <c r="G142">
        <f>ControlPoints!N415</f>
        <v>1805047</v>
      </c>
      <c r="H142">
        <f>ControlPoints!O415</f>
        <v>15573</v>
      </c>
      <c r="I142" t="str">
        <f>ControlPoints!G416&amp;" "</f>
        <v xml:space="preserve">None </v>
      </c>
      <c r="J142" t="str">
        <f>ControlPoints!G417&amp;" "</f>
        <v xml:space="preserve"> </v>
      </c>
    </row>
    <row r="143" spans="4:10">
      <c r="D143">
        <f>IF(ISNA(ControlPoints!X419),0,ControlPoints!X419)</f>
        <v>5782968</v>
      </c>
      <c r="E143">
        <f>IF(ISNA(ControlPoints!X420),0,ControlPoints!X420)</f>
        <v>0</v>
      </c>
      <c r="F143" t="str">
        <f>ControlPoints!AC419&amp;" "</f>
        <v xml:space="preserve">0 </v>
      </c>
      <c r="G143">
        <f>ControlPoints!N418</f>
        <v>1805048</v>
      </c>
      <c r="H143">
        <f>ControlPoints!O418</f>
        <v>15573</v>
      </c>
      <c r="I143" t="str">
        <f>ControlPoints!G419&amp;" "</f>
        <v xml:space="preserve">None </v>
      </c>
      <c r="J143" t="str">
        <f>ControlPoints!G420&amp;" "</f>
        <v xml:space="preserve"> </v>
      </c>
    </row>
    <row r="144" spans="4:10">
      <c r="D144">
        <f>IF(ISNA(ControlPoints!X422),0,ControlPoints!X422)</f>
        <v>5782970</v>
      </c>
      <c r="E144">
        <f>IF(ISNA(ControlPoints!X423),0,ControlPoints!X423)</f>
        <v>0</v>
      </c>
      <c r="F144" t="str">
        <f>ControlPoints!AC422&amp;" "</f>
        <v xml:space="preserve">0 </v>
      </c>
      <c r="G144">
        <f>ControlPoints!N421</f>
        <v>1805049</v>
      </c>
      <c r="H144">
        <f>ControlPoints!O421</f>
        <v>15573</v>
      </c>
      <c r="I144" t="str">
        <f>ControlPoints!G422&amp;" "</f>
        <v xml:space="preserve">None </v>
      </c>
      <c r="J144" t="str">
        <f>ControlPoints!G423&amp;" "</f>
        <v xml:space="preserve"> </v>
      </c>
    </row>
    <row r="145" spans="4:10">
      <c r="D145">
        <f>IF(ISNA(ControlPoints!X425),0,ControlPoints!X425)</f>
        <v>5782972</v>
      </c>
      <c r="E145">
        <f>IF(ISNA(ControlPoints!X426),0,ControlPoints!X426)</f>
        <v>0</v>
      </c>
      <c r="F145" t="str">
        <f>ControlPoints!AC425&amp;" "</f>
        <v xml:space="preserve">0 </v>
      </c>
      <c r="G145">
        <f>ControlPoints!N424</f>
        <v>1805050</v>
      </c>
      <c r="H145">
        <f>ControlPoints!O424</f>
        <v>15573</v>
      </c>
      <c r="I145" t="str">
        <f>ControlPoints!G425&amp;" "</f>
        <v xml:space="preserve">None </v>
      </c>
      <c r="J145" t="str">
        <f>ControlPoints!G426&amp;" "</f>
        <v xml:space="preserve"> </v>
      </c>
    </row>
    <row r="146" spans="4:10">
      <c r="D146">
        <f>IF(ISNA(ControlPoints!X428),0,ControlPoints!X428)</f>
        <v>5782974</v>
      </c>
      <c r="E146">
        <f>IF(ISNA(ControlPoints!X429),0,ControlPoints!X429)</f>
        <v>0</v>
      </c>
      <c r="F146" t="str">
        <f>ControlPoints!AC428&amp;" "</f>
        <v xml:space="preserve">0 </v>
      </c>
      <c r="G146">
        <f>ControlPoints!N427</f>
        <v>1805051</v>
      </c>
      <c r="H146">
        <f>ControlPoints!O427</f>
        <v>15573</v>
      </c>
      <c r="I146" t="str">
        <f>ControlPoints!G428&amp;" "</f>
        <v xml:space="preserve">None </v>
      </c>
      <c r="J146" t="str">
        <f>ControlPoints!G429&amp;" "</f>
        <v xml:space="preserve"> </v>
      </c>
    </row>
    <row r="147" spans="4:10">
      <c r="D147">
        <f>IF(ISNA(ControlPoints!X431),0,ControlPoints!X431)</f>
        <v>5782976</v>
      </c>
      <c r="E147">
        <f>IF(ISNA(ControlPoints!X432),0,ControlPoints!X432)</f>
        <v>0</v>
      </c>
      <c r="F147" t="str">
        <f>ControlPoints!AC431&amp;" "</f>
        <v xml:space="preserve">0 </v>
      </c>
      <c r="G147">
        <f>ControlPoints!N430</f>
        <v>1805052</v>
      </c>
      <c r="H147">
        <f>ControlPoints!O430</f>
        <v>15573</v>
      </c>
      <c r="I147" t="str">
        <f>ControlPoints!G431&amp;" "</f>
        <v xml:space="preserve">None </v>
      </c>
      <c r="J147" t="str">
        <f>ControlPoints!G432&amp;" "</f>
        <v xml:space="preserve"> </v>
      </c>
    </row>
    <row r="148" spans="4:10">
      <c r="D148">
        <f>IF(ISNA(ControlPoints!X434),0,ControlPoints!X434)</f>
        <v>5782979</v>
      </c>
      <c r="E148">
        <f>IF(ISNA(ControlPoints!X435),0,ControlPoints!X435)</f>
        <v>0</v>
      </c>
      <c r="F148" t="str">
        <f>ControlPoints!AC434&amp;" "</f>
        <v xml:space="preserve">0 </v>
      </c>
      <c r="G148">
        <f>ControlPoints!N433</f>
        <v>1805053</v>
      </c>
      <c r="H148">
        <f>ControlPoints!O433</f>
        <v>15573</v>
      </c>
      <c r="I148" t="str">
        <f>ControlPoints!G434&amp;" "</f>
        <v xml:space="preserve">None </v>
      </c>
      <c r="J148" t="str">
        <f>ControlPoints!G435&amp;" "</f>
        <v xml:space="preserve"> </v>
      </c>
    </row>
    <row r="149" spans="4:10">
      <c r="D149">
        <f>IF(ISNA(ControlPoints!X437),0,ControlPoints!X437)</f>
        <v>5782981</v>
      </c>
      <c r="E149">
        <f>IF(ISNA(ControlPoints!X438),0,ControlPoints!X438)</f>
        <v>0</v>
      </c>
      <c r="F149" t="str">
        <f>ControlPoints!AC437&amp;" "</f>
        <v xml:space="preserve">0 </v>
      </c>
      <c r="G149">
        <f>ControlPoints!N436</f>
        <v>1805054</v>
      </c>
      <c r="H149">
        <f>ControlPoints!O436</f>
        <v>15573</v>
      </c>
      <c r="I149" t="str">
        <f>ControlPoints!G437&amp;" "</f>
        <v xml:space="preserve">None </v>
      </c>
      <c r="J149" t="str">
        <f>ControlPoints!G438&amp;" "</f>
        <v xml:space="preserve"> </v>
      </c>
    </row>
    <row r="150" spans="4:10">
      <c r="D150">
        <f>IF(ISNA(ControlPoints!X440),0,ControlPoints!X440)</f>
        <v>5782983</v>
      </c>
      <c r="E150">
        <f>IF(ISNA(ControlPoints!X441),0,ControlPoints!X441)</f>
        <v>0</v>
      </c>
      <c r="F150" t="str">
        <f>ControlPoints!AC440&amp;" "</f>
        <v xml:space="preserve">0 </v>
      </c>
      <c r="G150">
        <f>ControlPoints!N439</f>
        <v>1805055</v>
      </c>
      <c r="H150">
        <f>ControlPoints!O439</f>
        <v>15573</v>
      </c>
      <c r="I150" t="str">
        <f>ControlPoints!G440&amp;" "</f>
        <v xml:space="preserve">None </v>
      </c>
      <c r="J150" t="str">
        <f>ControlPoints!G441&amp;" "</f>
        <v xml:space="preserve"> </v>
      </c>
    </row>
    <row r="151" spans="4:10">
      <c r="D151">
        <f>IF(ISNA(ControlPoints!X443),0,ControlPoints!X443)</f>
        <v>5782985</v>
      </c>
      <c r="E151">
        <f>IF(ISNA(ControlPoints!X444),0,ControlPoints!X444)</f>
        <v>0</v>
      </c>
      <c r="F151" t="str">
        <f>ControlPoints!AC443&amp;" "</f>
        <v xml:space="preserve">0 </v>
      </c>
      <c r="G151">
        <f>ControlPoints!N442</f>
        <v>1805056</v>
      </c>
      <c r="H151">
        <f>ControlPoints!O442</f>
        <v>15573</v>
      </c>
      <c r="I151" t="str">
        <f>ControlPoints!G443&amp;" "</f>
        <v xml:space="preserve">None </v>
      </c>
      <c r="J151" t="str">
        <f>ControlPoints!G444&amp;" "</f>
        <v xml:space="preserve"> </v>
      </c>
    </row>
    <row r="152" spans="4:10">
      <c r="D152">
        <f>IF(ISNA(ControlPoints!X446),0,ControlPoints!X446)</f>
        <v>5782988</v>
      </c>
      <c r="E152">
        <f>IF(ISNA(ControlPoints!X447),0,ControlPoints!X447)</f>
        <v>0</v>
      </c>
      <c r="F152" t="str">
        <f>ControlPoints!AC446&amp;" "</f>
        <v xml:space="preserve">0 </v>
      </c>
      <c r="G152">
        <f>ControlPoints!N445</f>
        <v>1805057</v>
      </c>
      <c r="H152">
        <f>ControlPoints!O445</f>
        <v>15573</v>
      </c>
      <c r="I152" t="str">
        <f>ControlPoints!G446&amp;" "</f>
        <v xml:space="preserve">None </v>
      </c>
      <c r="J152" t="str">
        <f>ControlPoints!G447&amp;" "</f>
        <v xml:space="preserve"> </v>
      </c>
    </row>
    <row r="153" spans="4:10">
      <c r="D153">
        <f>IF(ISNA(ControlPoints!X449),0,ControlPoints!X449)</f>
        <v>5782990</v>
      </c>
      <c r="E153">
        <f>IF(ISNA(ControlPoints!X450),0,ControlPoints!X450)</f>
        <v>0</v>
      </c>
      <c r="F153" t="str">
        <f>ControlPoints!AC449&amp;" "</f>
        <v xml:space="preserve">0 </v>
      </c>
      <c r="G153">
        <f>ControlPoints!N448</f>
        <v>1805058</v>
      </c>
      <c r="H153">
        <f>ControlPoints!O448</f>
        <v>15573</v>
      </c>
      <c r="I153" t="str">
        <f>ControlPoints!G449&amp;" "</f>
        <v xml:space="preserve">None </v>
      </c>
      <c r="J153" t="str">
        <f>ControlPoints!G450&amp;" "</f>
        <v xml:space="preserve"> </v>
      </c>
    </row>
    <row r="154" spans="4:10">
      <c r="D154">
        <f>IF(ISNA(ControlPoints!X452),0,ControlPoints!X452)</f>
        <v>5782993</v>
      </c>
      <c r="E154">
        <f>IF(ISNA(ControlPoints!X453),0,ControlPoints!X453)</f>
        <v>0</v>
      </c>
      <c r="F154" t="str">
        <f>ControlPoints!AC452&amp;" "</f>
        <v xml:space="preserve">0 </v>
      </c>
      <c r="G154">
        <f>ControlPoints!N451</f>
        <v>1805059</v>
      </c>
      <c r="H154">
        <f>ControlPoints!O451</f>
        <v>15573</v>
      </c>
      <c r="I154" t="str">
        <f>ControlPoints!G452&amp;" "</f>
        <v xml:space="preserve">None </v>
      </c>
      <c r="J154" t="str">
        <f>ControlPoints!G453&amp;" "</f>
        <v xml:space="preserve"> </v>
      </c>
    </row>
    <row r="155" spans="4:10">
      <c r="D155">
        <f>IF(ISNA(ControlPoints!X455),0,ControlPoints!X455)</f>
        <v>5782995</v>
      </c>
      <c r="E155">
        <f>IF(ISNA(ControlPoints!X456),0,ControlPoints!X456)</f>
        <v>0</v>
      </c>
      <c r="F155" t="str">
        <f>ControlPoints!AC455&amp;" "</f>
        <v xml:space="preserve">0 </v>
      </c>
      <c r="G155">
        <f>ControlPoints!N454</f>
        <v>1805060</v>
      </c>
      <c r="H155">
        <f>ControlPoints!O454</f>
        <v>15573</v>
      </c>
      <c r="I155" t="str">
        <f>ControlPoints!G455&amp;" "</f>
        <v xml:space="preserve">None </v>
      </c>
      <c r="J155" t="str">
        <f>ControlPoints!G456&amp;" "</f>
        <v xml:space="preserve"> </v>
      </c>
    </row>
    <row r="156" spans="4:10">
      <c r="D156">
        <f>IF(ISNA(ControlPoints!X458),0,ControlPoints!X458)</f>
        <v>5782997</v>
      </c>
      <c r="E156">
        <f>IF(ISNA(ControlPoints!X459),0,ControlPoints!X459)</f>
        <v>0</v>
      </c>
      <c r="F156" t="str">
        <f>ControlPoints!AC458&amp;" "</f>
        <v xml:space="preserve">0 </v>
      </c>
      <c r="G156">
        <f>ControlPoints!N457</f>
        <v>1805061</v>
      </c>
      <c r="H156">
        <f>ControlPoints!O457</f>
        <v>15573</v>
      </c>
      <c r="I156" t="str">
        <f>ControlPoints!G458&amp;" "</f>
        <v xml:space="preserve">None </v>
      </c>
      <c r="J156" t="str">
        <f>ControlPoints!G459&amp;" "</f>
        <v xml:space="preserve"> </v>
      </c>
    </row>
    <row r="157" spans="4:10">
      <c r="D157">
        <f>IF(ISNA(ControlPoints!X461),0,ControlPoints!X461)</f>
        <v>5783000</v>
      </c>
      <c r="E157">
        <f>IF(ISNA(ControlPoints!X462),0,ControlPoints!X462)</f>
        <v>0</v>
      </c>
      <c r="F157" t="str">
        <f>ControlPoints!AC461&amp;" "</f>
        <v xml:space="preserve">0 </v>
      </c>
      <c r="G157">
        <f>ControlPoints!N460</f>
        <v>1805062</v>
      </c>
      <c r="H157">
        <f>ControlPoints!O460</f>
        <v>15573</v>
      </c>
      <c r="I157" t="str">
        <f>ControlPoints!G461&amp;" "</f>
        <v xml:space="preserve">None </v>
      </c>
      <c r="J157" t="str">
        <f>ControlPoints!G462&amp;" "</f>
        <v xml:space="preserve"> </v>
      </c>
    </row>
    <row r="158" spans="4:10">
      <c r="D158">
        <f>IF(ISNA(ControlPoints!X464),0,ControlPoints!X464)</f>
        <v>5783003</v>
      </c>
      <c r="E158">
        <f>IF(ISNA(ControlPoints!X465),0,ControlPoints!X465)</f>
        <v>0</v>
      </c>
      <c r="F158" t="str">
        <f>ControlPoints!AC464&amp;" "</f>
        <v xml:space="preserve">0 </v>
      </c>
      <c r="G158">
        <f>ControlPoints!N463</f>
        <v>1805063</v>
      </c>
      <c r="H158">
        <f>ControlPoints!O463</f>
        <v>15573</v>
      </c>
      <c r="I158" t="str">
        <f>ControlPoints!G464&amp;" "</f>
        <v xml:space="preserve">None </v>
      </c>
      <c r="J158" t="str">
        <f>ControlPoints!G465&amp;" "</f>
        <v xml:space="preserve"> </v>
      </c>
    </row>
    <row r="159" spans="4:10">
      <c r="D159">
        <f>IF(ISNA(ControlPoints!X467),0,ControlPoints!X467)</f>
        <v>5783006</v>
      </c>
      <c r="E159">
        <f>IF(ISNA(ControlPoints!X468),0,ControlPoints!X468)</f>
        <v>0</v>
      </c>
      <c r="F159" t="str">
        <f>ControlPoints!AC467&amp;" "</f>
        <v xml:space="preserve">0 </v>
      </c>
      <c r="G159">
        <f>ControlPoints!N466</f>
        <v>1805064</v>
      </c>
      <c r="H159">
        <f>ControlPoints!O466</f>
        <v>15573</v>
      </c>
      <c r="I159" t="str">
        <f>ControlPoints!G467&amp;" "</f>
        <v xml:space="preserve">None </v>
      </c>
      <c r="J159" t="str">
        <f>ControlPoints!G468&amp;" "</f>
        <v xml:space="preserve"> </v>
      </c>
    </row>
    <row r="160" spans="4:10">
      <c r="D160">
        <f>IF(ISNA(ControlPoints!X470),0,ControlPoints!X470)</f>
        <v>5783008</v>
      </c>
      <c r="E160">
        <f>IF(ISNA(ControlPoints!X471),0,ControlPoints!X471)</f>
        <v>0</v>
      </c>
      <c r="F160" t="str">
        <f>ControlPoints!AC470&amp;" "</f>
        <v xml:space="preserve">0 </v>
      </c>
      <c r="G160">
        <f>ControlPoints!N469</f>
        <v>1805065</v>
      </c>
      <c r="H160">
        <f>ControlPoints!O469</f>
        <v>15573</v>
      </c>
      <c r="I160" t="str">
        <f>ControlPoints!G470&amp;" "</f>
        <v xml:space="preserve">None </v>
      </c>
      <c r="J160" t="str">
        <f>ControlPoints!G471&amp;" "</f>
        <v xml:space="preserve"> </v>
      </c>
    </row>
    <row r="161" spans="4:10">
      <c r="D161">
        <f>IF(ISNA(ControlPoints!X473),0,ControlPoints!X473)</f>
        <v>5783010</v>
      </c>
      <c r="E161">
        <f>IF(ISNA(ControlPoints!X474),0,ControlPoints!X474)</f>
        <v>0</v>
      </c>
      <c r="F161" t="str">
        <f>ControlPoints!AC473&amp;" "</f>
        <v xml:space="preserve">0 </v>
      </c>
      <c r="G161">
        <f>ControlPoints!N472</f>
        <v>1805066</v>
      </c>
      <c r="H161">
        <f>ControlPoints!O472</f>
        <v>15573</v>
      </c>
      <c r="I161" t="str">
        <f>ControlPoints!G473&amp;" "</f>
        <v xml:space="preserve">None </v>
      </c>
      <c r="J161" t="str">
        <f>ControlPoints!G474&amp;" "</f>
        <v xml:space="preserve"> </v>
      </c>
    </row>
    <row r="162" spans="4:10">
      <c r="D162">
        <f>IF(ISNA(ControlPoints!X476),0,ControlPoints!X476)</f>
        <v>5783012</v>
      </c>
      <c r="E162">
        <f>IF(ISNA(ControlPoints!X477),0,ControlPoints!X477)</f>
        <v>0</v>
      </c>
      <c r="F162" t="str">
        <f>ControlPoints!AC476&amp;" "</f>
        <v xml:space="preserve">0 </v>
      </c>
      <c r="G162">
        <f>ControlPoints!N475</f>
        <v>1805067</v>
      </c>
      <c r="H162">
        <f>ControlPoints!O475</f>
        <v>15573</v>
      </c>
      <c r="I162" t="str">
        <f>ControlPoints!G476&amp;" "</f>
        <v xml:space="preserve">None </v>
      </c>
      <c r="J162" t="str">
        <f>ControlPoints!G477&amp;" "</f>
        <v xml:space="preserve"> </v>
      </c>
    </row>
    <row r="163" spans="4:10">
      <c r="D163">
        <f>IF(ISNA(ControlPoints!X479),0,ControlPoints!X479)</f>
        <v>5783015</v>
      </c>
      <c r="E163">
        <f>IF(ISNA(ControlPoints!X480),0,ControlPoints!X480)</f>
        <v>0</v>
      </c>
      <c r="F163" t="str">
        <f>ControlPoints!AC479&amp;" "</f>
        <v xml:space="preserve">0 </v>
      </c>
      <c r="G163">
        <f>ControlPoints!N478</f>
        <v>1805068</v>
      </c>
      <c r="H163">
        <f>ControlPoints!O478</f>
        <v>15573</v>
      </c>
      <c r="I163" t="str">
        <f>ControlPoints!G479&amp;" "</f>
        <v xml:space="preserve">None </v>
      </c>
      <c r="J163" t="str">
        <f>ControlPoints!G480&amp;" "</f>
        <v xml:space="preserve"> </v>
      </c>
    </row>
    <row r="164" spans="4:10">
      <c r="D164">
        <f>IF(ISNA(ControlPoints!X482),0,ControlPoints!X482)</f>
        <v>5783017</v>
      </c>
      <c r="E164">
        <f>IF(ISNA(ControlPoints!X483),0,ControlPoints!X483)</f>
        <v>0</v>
      </c>
      <c r="F164" t="str">
        <f>ControlPoints!AC482&amp;" "</f>
        <v xml:space="preserve">0 </v>
      </c>
      <c r="G164">
        <f>ControlPoints!N481</f>
        <v>1805069</v>
      </c>
      <c r="H164">
        <f>ControlPoints!O481</f>
        <v>15573</v>
      </c>
      <c r="I164" t="str">
        <f>ControlPoints!G482&amp;" "</f>
        <v xml:space="preserve">None </v>
      </c>
      <c r="J164" t="str">
        <f>ControlPoints!G483&amp;" "</f>
        <v xml:space="preserve"> </v>
      </c>
    </row>
    <row r="165" spans="4:10">
      <c r="D165">
        <f>IF(ISNA(ControlPoints!X485),0,ControlPoints!X485)</f>
        <v>5783020</v>
      </c>
      <c r="E165">
        <f>IF(ISNA(ControlPoints!X486),0,ControlPoints!X486)</f>
        <v>0</v>
      </c>
      <c r="F165" t="str">
        <f>ControlPoints!AC485&amp;" "</f>
        <v xml:space="preserve">0 </v>
      </c>
      <c r="G165">
        <f>ControlPoints!N484</f>
        <v>1805070</v>
      </c>
      <c r="H165">
        <f>ControlPoints!O484</f>
        <v>15573</v>
      </c>
      <c r="I165" t="str">
        <f>ControlPoints!G485&amp;" "</f>
        <v xml:space="preserve">None </v>
      </c>
      <c r="J165" t="str">
        <f>ControlPoints!G486&amp;" "</f>
        <v xml:space="preserve"> </v>
      </c>
    </row>
    <row r="166" spans="4:10">
      <c r="D166">
        <f>IF(ISNA(ControlPoints!X488),0,ControlPoints!X488)</f>
        <v>5783023</v>
      </c>
      <c r="E166">
        <f>IF(ISNA(ControlPoints!X489),0,ControlPoints!X489)</f>
        <v>0</v>
      </c>
      <c r="F166" t="str">
        <f>ControlPoints!AC488&amp;" "</f>
        <v xml:space="preserve">0 </v>
      </c>
      <c r="G166">
        <f>ControlPoints!N487</f>
        <v>1805071</v>
      </c>
      <c r="H166">
        <f>ControlPoints!O487</f>
        <v>15573</v>
      </c>
      <c r="I166" t="str">
        <f>ControlPoints!G488&amp;" "</f>
        <v xml:space="preserve">None </v>
      </c>
      <c r="J166" t="str">
        <f>ControlPoints!G489&amp;" "</f>
        <v xml:space="preserve"> </v>
      </c>
    </row>
    <row r="167" spans="4:10">
      <c r="D167">
        <f>IF(ISNA(ControlPoints!X491),0,ControlPoints!X491)</f>
        <v>5783026</v>
      </c>
      <c r="E167">
        <f>IF(ISNA(ControlPoints!X492),0,ControlPoints!X492)</f>
        <v>0</v>
      </c>
      <c r="F167" t="str">
        <f>ControlPoints!AC491&amp;" "</f>
        <v xml:space="preserve">0 </v>
      </c>
      <c r="G167">
        <f>ControlPoints!N490</f>
        <v>1805072</v>
      </c>
      <c r="H167">
        <f>ControlPoints!O490</f>
        <v>15573</v>
      </c>
      <c r="I167" t="str">
        <f>ControlPoints!G491&amp;" "</f>
        <v xml:space="preserve">None </v>
      </c>
      <c r="J167" t="str">
        <f>ControlPoints!G492&amp;" "</f>
        <v xml:space="preserve"> </v>
      </c>
    </row>
    <row r="168" spans="4:10">
      <c r="D168">
        <f>IF(ISNA(ControlPoints!X494),0,ControlPoints!X494)</f>
        <v>5783029</v>
      </c>
      <c r="E168">
        <f>IF(ISNA(ControlPoints!X495),0,ControlPoints!X495)</f>
        <v>0</v>
      </c>
      <c r="F168" t="str">
        <f>ControlPoints!AC494&amp;" "</f>
        <v xml:space="preserve">0 </v>
      </c>
      <c r="G168">
        <f>ControlPoints!N493</f>
        <v>1805073</v>
      </c>
      <c r="H168">
        <f>ControlPoints!O493</f>
        <v>15573</v>
      </c>
      <c r="I168" t="str">
        <f>ControlPoints!G494&amp;" "</f>
        <v xml:space="preserve">None </v>
      </c>
      <c r="J168" t="str">
        <f>ControlPoints!G495&amp;" "</f>
        <v xml:space="preserve"> </v>
      </c>
    </row>
    <row r="169" spans="4:10">
      <c r="D169">
        <f>IF(ISNA(ControlPoints!X497),0,ControlPoints!X497)</f>
        <v>5783032</v>
      </c>
      <c r="E169">
        <f>IF(ISNA(ControlPoints!X498),0,ControlPoints!X498)</f>
        <v>0</v>
      </c>
      <c r="F169" t="str">
        <f>ControlPoints!AC497&amp;" "</f>
        <v xml:space="preserve">0 </v>
      </c>
      <c r="G169">
        <f>ControlPoints!N496</f>
        <v>1805074</v>
      </c>
      <c r="H169">
        <f>ControlPoints!O496</f>
        <v>15573</v>
      </c>
      <c r="I169" t="str">
        <f>ControlPoints!G497&amp;" "</f>
        <v xml:space="preserve">None </v>
      </c>
      <c r="J169" t="str">
        <f>ControlPoints!G498&amp;" "</f>
        <v xml:space="preserve"> </v>
      </c>
    </row>
    <row r="170" spans="4:10">
      <c r="D170">
        <f>IF(ISNA(ControlPoints!X500),0,ControlPoints!X500)</f>
        <v>5783035</v>
      </c>
      <c r="E170">
        <f>IF(ISNA(ControlPoints!X501),0,ControlPoints!X501)</f>
        <v>0</v>
      </c>
      <c r="F170" t="str">
        <f>ControlPoints!AC500&amp;" "</f>
        <v xml:space="preserve">0 </v>
      </c>
      <c r="G170">
        <f>ControlPoints!N499</f>
        <v>1805075</v>
      </c>
      <c r="H170">
        <f>ControlPoints!O499</f>
        <v>15573</v>
      </c>
      <c r="I170" t="str">
        <f>ControlPoints!G500&amp;" "</f>
        <v xml:space="preserve">None </v>
      </c>
      <c r="J170" t="str">
        <f>ControlPoints!G501&amp;" "</f>
        <v xml:space="preserve"> </v>
      </c>
    </row>
    <row r="171" spans="4:10">
      <c r="D171">
        <f>IF(ISNA(ControlPoints!X503),0,ControlPoints!X503)</f>
        <v>5783038</v>
      </c>
      <c r="E171">
        <f>IF(ISNA(ControlPoints!X504),0,ControlPoints!X504)</f>
        <v>0</v>
      </c>
      <c r="F171" t="str">
        <f>ControlPoints!AC503&amp;" "</f>
        <v xml:space="preserve">0 </v>
      </c>
      <c r="G171">
        <f>ControlPoints!N502</f>
        <v>1805076</v>
      </c>
      <c r="H171">
        <f>ControlPoints!O502</f>
        <v>15573</v>
      </c>
      <c r="I171" t="str">
        <f>ControlPoints!G503&amp;" "</f>
        <v xml:space="preserve"> </v>
      </c>
      <c r="J171" t="str">
        <f>ControlPoints!G504&amp;" "</f>
        <v xml:space="preserve"> </v>
      </c>
    </row>
    <row r="172" spans="4:10">
      <c r="D172">
        <f>IF(ISNA(ControlPoints!X506),0,ControlPoints!X506)</f>
        <v>5783041</v>
      </c>
      <c r="E172">
        <f>IF(ISNA(ControlPoints!X507),0,ControlPoints!X507)</f>
        <v>0</v>
      </c>
      <c r="F172" t="str">
        <f>ControlPoints!AC506&amp;" "</f>
        <v xml:space="preserve">0 </v>
      </c>
      <c r="G172">
        <f>ControlPoints!N505</f>
        <v>1805077</v>
      </c>
      <c r="H172">
        <f>ControlPoints!O505</f>
        <v>15573</v>
      </c>
      <c r="I172" t="str">
        <f>ControlPoints!G506&amp;" "</f>
        <v xml:space="preserve">None </v>
      </c>
      <c r="J172" t="str">
        <f>ControlPoints!G507&amp;" "</f>
        <v xml:space="preserve"> </v>
      </c>
    </row>
    <row r="173" spans="4:10">
      <c r="D173">
        <f>IF(ISNA(ControlPoints!X509),0,ControlPoints!X509)</f>
        <v>5783044</v>
      </c>
      <c r="E173">
        <f>IF(ISNA(ControlPoints!X510),0,ControlPoints!X510)</f>
        <v>0</v>
      </c>
      <c r="F173" t="str">
        <f>ControlPoints!AC509&amp;" "</f>
        <v xml:space="preserve">0 </v>
      </c>
      <c r="G173">
        <f>ControlPoints!N508</f>
        <v>1805078</v>
      </c>
      <c r="H173">
        <f>ControlPoints!O508</f>
        <v>15573</v>
      </c>
      <c r="I173" t="str">
        <f>ControlPoints!G509&amp;" "</f>
        <v xml:space="preserve">None </v>
      </c>
      <c r="J173" t="str">
        <f>ControlPoints!G510&amp;" "</f>
        <v xml:space="preserve"> </v>
      </c>
    </row>
    <row r="174" spans="4:10">
      <c r="D174">
        <f>IF(ISNA(ControlPoints!X512),0,ControlPoints!X512)</f>
        <v>5783047</v>
      </c>
      <c r="E174">
        <f>IF(ISNA(ControlPoints!X513),0,ControlPoints!X513)</f>
        <v>0</v>
      </c>
      <c r="F174" t="str">
        <f>ControlPoints!AC512&amp;" "</f>
        <v xml:space="preserve">0 </v>
      </c>
      <c r="G174">
        <f>ControlPoints!N511</f>
        <v>1805079</v>
      </c>
      <c r="H174">
        <f>ControlPoints!O511</f>
        <v>15573</v>
      </c>
      <c r="I174" t="str">
        <f>ControlPoints!G512&amp;" "</f>
        <v xml:space="preserve">None </v>
      </c>
      <c r="J174" t="str">
        <f>ControlPoints!G513&amp;" "</f>
        <v xml:space="preserve"> </v>
      </c>
    </row>
    <row r="175" spans="4:10">
      <c r="D175">
        <f>IF(ISNA(ControlPoints!X515),0,ControlPoints!X515)</f>
        <v>5783050</v>
      </c>
      <c r="E175">
        <f>IF(ISNA(ControlPoints!X516),0,ControlPoints!X516)</f>
        <v>0</v>
      </c>
      <c r="F175" t="str">
        <f>ControlPoints!AC515&amp;" "</f>
        <v xml:space="preserve">0 </v>
      </c>
      <c r="G175">
        <f>ControlPoints!N514</f>
        <v>1805080</v>
      </c>
      <c r="H175">
        <f>ControlPoints!O514</f>
        <v>15573</v>
      </c>
      <c r="I175" t="str">
        <f>ControlPoints!G515&amp;" "</f>
        <v xml:space="preserve">None </v>
      </c>
      <c r="J175" t="str">
        <f>ControlPoints!G516&amp;" "</f>
        <v xml:space="preserve"> </v>
      </c>
    </row>
    <row r="176" spans="4:10">
      <c r="D176">
        <f>IF(ISNA(ControlPoints!X518),0,ControlPoints!X518)</f>
        <v>5783053</v>
      </c>
      <c r="E176">
        <f>IF(ISNA(ControlPoints!X519),0,ControlPoints!X519)</f>
        <v>0</v>
      </c>
      <c r="F176" t="str">
        <f>ControlPoints!AC518&amp;" "</f>
        <v xml:space="preserve">0 </v>
      </c>
      <c r="G176">
        <f>ControlPoints!N517</f>
        <v>1805081</v>
      </c>
      <c r="H176">
        <f>ControlPoints!O517</f>
        <v>15573</v>
      </c>
      <c r="I176" t="str">
        <f>ControlPoints!G518&amp;" "</f>
        <v xml:space="preserve">None </v>
      </c>
      <c r="J176" t="str">
        <f>ControlPoints!G519&amp;" "</f>
        <v xml:space="preserve"> </v>
      </c>
    </row>
    <row r="177" spans="4:10">
      <c r="D177">
        <f>IF(ISNA(ControlPoints!X521),0,ControlPoints!X521)</f>
        <v>5783056</v>
      </c>
      <c r="E177">
        <f>IF(ISNA(ControlPoints!X522),0,ControlPoints!X522)</f>
        <v>0</v>
      </c>
      <c r="F177" t="str">
        <f>ControlPoints!AC521&amp;" "</f>
        <v xml:space="preserve">0 </v>
      </c>
      <c r="G177">
        <f>ControlPoints!N520</f>
        <v>1805082</v>
      </c>
      <c r="H177">
        <f>ControlPoints!O520</f>
        <v>15573</v>
      </c>
      <c r="I177" t="str">
        <f>ControlPoints!G521&amp;" "</f>
        <v xml:space="preserve">None </v>
      </c>
      <c r="J177" t="str">
        <f>ControlPoints!G522&amp;" "</f>
        <v xml:space="preserve"> </v>
      </c>
    </row>
    <row r="178" spans="4:10">
      <c r="D178">
        <f>IF(ISNA(ControlPoints!X524),0,ControlPoints!X524)</f>
        <v>5783059</v>
      </c>
      <c r="E178">
        <f>IF(ISNA(ControlPoints!X525),0,ControlPoints!X525)</f>
        <v>0</v>
      </c>
      <c r="F178" t="str">
        <f>ControlPoints!AC524&amp;" "</f>
        <v xml:space="preserve">0 </v>
      </c>
      <c r="G178">
        <f>ControlPoints!N523</f>
        <v>1805083</v>
      </c>
      <c r="H178">
        <f>ControlPoints!O523</f>
        <v>15573</v>
      </c>
      <c r="I178" t="str">
        <f>ControlPoints!G524&amp;" "</f>
        <v xml:space="preserve">None </v>
      </c>
      <c r="J178" t="str">
        <f>ControlPoints!G525&amp;" "</f>
        <v xml:space="preserve"> </v>
      </c>
    </row>
    <row r="179" spans="4:10">
      <c r="D179">
        <f>IF(ISNA(ControlPoints!X527),0,ControlPoints!X527)</f>
        <v>5783062</v>
      </c>
      <c r="E179">
        <f>IF(ISNA(ControlPoints!X528),0,ControlPoints!X528)</f>
        <v>0</v>
      </c>
      <c r="F179" t="str">
        <f>ControlPoints!AC527&amp;" "</f>
        <v xml:space="preserve">0 </v>
      </c>
      <c r="G179">
        <f>ControlPoints!N526</f>
        <v>1805084</v>
      </c>
      <c r="H179">
        <f>ControlPoints!O526</f>
        <v>15573</v>
      </c>
      <c r="I179" t="str">
        <f>ControlPoints!G527&amp;" "</f>
        <v xml:space="preserve">None </v>
      </c>
      <c r="J179" t="str">
        <f>ControlPoints!G528&amp;" "</f>
        <v xml:space="preserve"> </v>
      </c>
    </row>
    <row r="180" spans="4:10">
      <c r="D180">
        <f>IF(ISNA(ControlPoints!X530),0,ControlPoints!X530)</f>
        <v>5783065</v>
      </c>
      <c r="E180">
        <f>IF(ISNA(ControlPoints!X531),0,ControlPoints!X531)</f>
        <v>0</v>
      </c>
      <c r="F180" t="str">
        <f>ControlPoints!AC530&amp;" "</f>
        <v xml:space="preserve">0 </v>
      </c>
      <c r="G180">
        <f>ControlPoints!N529</f>
        <v>1805085</v>
      </c>
      <c r="H180">
        <f>ControlPoints!O529</f>
        <v>15573</v>
      </c>
      <c r="I180" t="str">
        <f>ControlPoints!G530&amp;" "</f>
        <v xml:space="preserve">None </v>
      </c>
      <c r="J180" t="str">
        <f>ControlPoints!G531&amp;" "</f>
        <v xml:space="preserve"> </v>
      </c>
    </row>
    <row r="181" spans="4:10">
      <c r="D181">
        <f>IF(ISNA(ControlPoints!X533),0,ControlPoints!X533)</f>
        <v>5783068</v>
      </c>
      <c r="E181">
        <f>IF(ISNA(ControlPoints!X534),0,ControlPoints!X534)</f>
        <v>0</v>
      </c>
      <c r="F181" t="str">
        <f>ControlPoints!AC533&amp;" "</f>
        <v xml:space="preserve">0 </v>
      </c>
      <c r="G181">
        <f>ControlPoints!N532</f>
        <v>1805086</v>
      </c>
      <c r="H181">
        <f>ControlPoints!O532</f>
        <v>15573</v>
      </c>
      <c r="I181" t="str">
        <f>ControlPoints!G533&amp;" "</f>
        <v xml:space="preserve">None </v>
      </c>
      <c r="J181" t="str">
        <f>ControlPoints!G534&amp;" "</f>
        <v xml:space="preserve"> </v>
      </c>
    </row>
    <row r="182" spans="4:10">
      <c r="D182">
        <f>IF(ISNA(ControlPoints!X536),0,ControlPoints!X536)</f>
        <v>5783071</v>
      </c>
      <c r="E182">
        <f>IF(ISNA(ControlPoints!X537),0,ControlPoints!X537)</f>
        <v>0</v>
      </c>
      <c r="F182" t="str">
        <f>ControlPoints!AC536&amp;" "</f>
        <v xml:space="preserve">0 </v>
      </c>
      <c r="G182">
        <f>ControlPoints!N535</f>
        <v>1805087</v>
      </c>
      <c r="H182">
        <f>ControlPoints!O535</f>
        <v>15573</v>
      </c>
      <c r="I182" t="str">
        <f>ControlPoints!G536&amp;" "</f>
        <v xml:space="preserve">None </v>
      </c>
      <c r="J182" t="str">
        <f>ControlPoints!G537&amp;" "</f>
        <v xml:space="preserve"> </v>
      </c>
    </row>
    <row r="183" spans="4:10">
      <c r="D183">
        <f>IF(ISNA(ControlPoints!X539),0,ControlPoints!X539)</f>
        <v>5783074</v>
      </c>
      <c r="E183">
        <f>IF(ISNA(ControlPoints!X540),0,ControlPoints!X540)</f>
        <v>0</v>
      </c>
      <c r="F183" t="str">
        <f>ControlPoints!AC539&amp;" "</f>
        <v xml:space="preserve">0 </v>
      </c>
      <c r="G183">
        <f>ControlPoints!N538</f>
        <v>1805088</v>
      </c>
      <c r="H183">
        <f>ControlPoints!O538</f>
        <v>15573</v>
      </c>
      <c r="I183" t="str">
        <f>ControlPoints!G539&amp;" "</f>
        <v xml:space="preserve">None </v>
      </c>
      <c r="J183" t="str">
        <f>ControlPoints!G540&amp;" "</f>
        <v xml:space="preserve"> </v>
      </c>
    </row>
    <row r="184" spans="4:10">
      <c r="D184">
        <f>IF(ISNA(ControlPoints!X542),0,ControlPoints!X542)</f>
        <v>5783076</v>
      </c>
      <c r="E184">
        <f>IF(ISNA(ControlPoints!X543),0,ControlPoints!X543)</f>
        <v>0</v>
      </c>
      <c r="F184" t="str">
        <f>ControlPoints!AC542&amp;" "</f>
        <v xml:space="preserve">0 </v>
      </c>
      <c r="G184">
        <f>ControlPoints!N541</f>
        <v>1805089</v>
      </c>
      <c r="H184">
        <f>ControlPoints!O541</f>
        <v>15573</v>
      </c>
      <c r="I184" t="str">
        <f>ControlPoints!G542&amp;" "</f>
        <v xml:space="preserve">None </v>
      </c>
      <c r="J184" t="str">
        <f>ControlPoints!G543&amp;" "</f>
        <v xml:space="preserve"> </v>
      </c>
    </row>
    <row r="185" spans="4:10">
      <c r="D185">
        <f>IF(ISNA(ControlPoints!X545),0,ControlPoints!X545)</f>
        <v>5783079</v>
      </c>
      <c r="E185">
        <f>IF(ISNA(ControlPoints!X546),0,ControlPoints!X546)</f>
        <v>0</v>
      </c>
      <c r="F185" t="str">
        <f>ControlPoints!AC545&amp;" "</f>
        <v xml:space="preserve">0 </v>
      </c>
      <c r="G185">
        <f>ControlPoints!N544</f>
        <v>1805090</v>
      </c>
      <c r="H185">
        <f>ControlPoints!O544</f>
        <v>15573</v>
      </c>
      <c r="I185" t="str">
        <f>ControlPoints!G545&amp;" "</f>
        <v xml:space="preserve">None </v>
      </c>
      <c r="J185" t="str">
        <f>ControlPoints!G546&amp;" "</f>
        <v xml:space="preserve"> </v>
      </c>
    </row>
    <row r="186" spans="4:10">
      <c r="D186">
        <f>IF(ISNA(ControlPoints!X548),0,ControlPoints!X548)</f>
        <v>5783088</v>
      </c>
      <c r="E186">
        <f>IF(ISNA(ControlPoints!X549),0,ControlPoints!X549)</f>
        <v>0</v>
      </c>
      <c r="F186" t="str">
        <f>ControlPoints!AC548&amp;" "</f>
        <v xml:space="preserve">0 </v>
      </c>
      <c r="G186">
        <f>ControlPoints!N547</f>
        <v>1805093</v>
      </c>
      <c r="H186">
        <f>ControlPoints!O547</f>
        <v>15573</v>
      </c>
      <c r="I186" t="str">
        <f>ControlPoints!G548&amp;" "</f>
        <v xml:space="preserve">None </v>
      </c>
      <c r="J186" t="str">
        <f>ControlPoints!G549&amp;" "</f>
        <v xml:space="preserve"> </v>
      </c>
    </row>
    <row r="187" spans="4:10">
      <c r="D187">
        <f>IF(ISNA(ControlPoints!X551),0,ControlPoints!X551)</f>
        <v>5783090</v>
      </c>
      <c r="E187">
        <f>IF(ISNA(ControlPoints!X552),0,ControlPoints!X552)</f>
        <v>0</v>
      </c>
      <c r="F187" t="str">
        <f>ControlPoints!AC551&amp;" "</f>
        <v xml:space="preserve">0 </v>
      </c>
      <c r="G187">
        <f>ControlPoints!N550</f>
        <v>1805094</v>
      </c>
      <c r="H187">
        <f>ControlPoints!O550</f>
        <v>15573</v>
      </c>
      <c r="I187" t="str">
        <f>ControlPoints!G551&amp;" "</f>
        <v xml:space="preserve">None </v>
      </c>
      <c r="J187" t="str">
        <f>ControlPoints!G552&amp;" "</f>
        <v xml:space="preserve"> </v>
      </c>
    </row>
    <row r="188" spans="4:10">
      <c r="D188">
        <f>IF(ISNA(ControlPoints!X554),0,ControlPoints!X554)</f>
        <v>5783093</v>
      </c>
      <c r="E188">
        <f>IF(ISNA(ControlPoints!X555),0,ControlPoints!X555)</f>
        <v>0</v>
      </c>
      <c r="F188" t="str">
        <f>ControlPoints!AC554&amp;" "</f>
        <v xml:space="preserve">0 </v>
      </c>
      <c r="G188">
        <f>ControlPoints!N553</f>
        <v>1805095</v>
      </c>
      <c r="H188">
        <f>ControlPoints!O553</f>
        <v>15573</v>
      </c>
      <c r="I188" t="str">
        <f>ControlPoints!G554&amp;" "</f>
        <v xml:space="preserve">None </v>
      </c>
      <c r="J188" t="str">
        <f>ControlPoints!G555&amp;" "</f>
        <v xml:space="preserve"> </v>
      </c>
    </row>
    <row r="189" spans="4:10">
      <c r="D189">
        <f>IF(ISNA(ControlPoints!X557),0,ControlPoints!X557)</f>
        <v>5783095</v>
      </c>
      <c r="E189">
        <f>IF(ISNA(ControlPoints!X558),0,ControlPoints!X558)</f>
        <v>0</v>
      </c>
      <c r="F189" t="str">
        <f>ControlPoints!AC557&amp;" "</f>
        <v xml:space="preserve">0 </v>
      </c>
      <c r="G189">
        <f>ControlPoints!N556</f>
        <v>1805096</v>
      </c>
      <c r="H189">
        <f>ControlPoints!O556</f>
        <v>15573</v>
      </c>
      <c r="I189" t="str">
        <f>ControlPoints!G557&amp;" "</f>
        <v xml:space="preserve">None </v>
      </c>
      <c r="J189" t="str">
        <f>ControlPoints!G558&amp;" "</f>
        <v xml:space="preserve"> </v>
      </c>
    </row>
    <row r="190" spans="4:10">
      <c r="D190">
        <f>IF(ISNA(ControlPoints!X560),0,ControlPoints!X560)</f>
        <v>5783098</v>
      </c>
      <c r="E190">
        <f>IF(ISNA(ControlPoints!X561),0,ControlPoints!X561)</f>
        <v>0</v>
      </c>
      <c r="F190" t="str">
        <f>ControlPoints!AC560&amp;" "</f>
        <v xml:space="preserve">0 </v>
      </c>
      <c r="G190">
        <f>ControlPoints!N559</f>
        <v>1805097</v>
      </c>
      <c r="H190">
        <f>ControlPoints!O559</f>
        <v>15573</v>
      </c>
      <c r="I190" t="str">
        <f>ControlPoints!G560&amp;" "</f>
        <v xml:space="preserve">None </v>
      </c>
      <c r="J190" t="str">
        <f>ControlPoints!G561&amp;" "</f>
        <v xml:space="preserve"> </v>
      </c>
    </row>
    <row r="191" spans="4:10">
      <c r="D191">
        <f>IF(ISNA(ControlPoints!X563),0,ControlPoints!X563)</f>
        <v>5783101</v>
      </c>
      <c r="E191">
        <f>IF(ISNA(ControlPoints!X564),0,ControlPoints!X564)</f>
        <v>0</v>
      </c>
      <c r="F191" t="str">
        <f>ControlPoints!AC563&amp;" "</f>
        <v xml:space="preserve">0 </v>
      </c>
      <c r="G191">
        <f>ControlPoints!N562</f>
        <v>1805098</v>
      </c>
      <c r="H191">
        <f>ControlPoints!O562</f>
        <v>15573</v>
      </c>
      <c r="I191" t="str">
        <f>ControlPoints!G563&amp;" "</f>
        <v xml:space="preserve">None </v>
      </c>
      <c r="J191" t="str">
        <f>ControlPoints!G564&amp;" "</f>
        <v xml:space="preserve"> </v>
      </c>
    </row>
    <row r="192" spans="4:10">
      <c r="D192">
        <f>IF(ISNA(ControlPoints!X566),0,ControlPoints!X566)</f>
        <v>5783104</v>
      </c>
      <c r="E192">
        <f>IF(ISNA(ControlPoints!X567),0,ControlPoints!X567)</f>
        <v>0</v>
      </c>
      <c r="F192" t="str">
        <f>ControlPoints!AC566&amp;" "</f>
        <v xml:space="preserve">0 </v>
      </c>
      <c r="G192">
        <f>ControlPoints!N565</f>
        <v>1805099</v>
      </c>
      <c r="H192">
        <f>ControlPoints!O565</f>
        <v>15573</v>
      </c>
      <c r="I192" t="str">
        <f>ControlPoints!G566&amp;" "</f>
        <v xml:space="preserve">None </v>
      </c>
      <c r="J192" t="str">
        <f>ControlPoints!G567&amp;" "</f>
        <v xml:space="preserve"> </v>
      </c>
    </row>
    <row r="193" spans="4:10">
      <c r="D193">
        <f>IF(ISNA(ControlPoints!X569),0,ControlPoints!X569)</f>
        <v>5783106</v>
      </c>
      <c r="E193">
        <f>IF(ISNA(ControlPoints!X570),0,ControlPoints!X570)</f>
        <v>0</v>
      </c>
      <c r="F193" t="str">
        <f>ControlPoints!AC569&amp;" "</f>
        <v xml:space="preserve">0 </v>
      </c>
      <c r="G193">
        <f>ControlPoints!N568</f>
        <v>1805100</v>
      </c>
      <c r="H193">
        <f>ControlPoints!O568</f>
        <v>15573</v>
      </c>
      <c r="I193" t="str">
        <f>ControlPoints!G569&amp;" "</f>
        <v xml:space="preserve">None </v>
      </c>
      <c r="J193" t="str">
        <f>ControlPoints!G570&amp;" "</f>
        <v xml:space="preserve"> </v>
      </c>
    </row>
    <row r="194" spans="4:10">
      <c r="D194">
        <f>IF(ISNA(ControlPoints!X572),0,ControlPoints!X572)</f>
        <v>5783109</v>
      </c>
      <c r="E194">
        <f>IF(ISNA(ControlPoints!X573),0,ControlPoints!X573)</f>
        <v>0</v>
      </c>
      <c r="F194" t="str">
        <f>ControlPoints!AC572&amp;" "</f>
        <v xml:space="preserve">0 </v>
      </c>
      <c r="G194">
        <f>ControlPoints!N571</f>
        <v>1805101</v>
      </c>
      <c r="H194">
        <f>ControlPoints!O571</f>
        <v>15573</v>
      </c>
      <c r="I194" t="str">
        <f>ControlPoints!G572&amp;" "</f>
        <v xml:space="preserve">None </v>
      </c>
      <c r="J194" t="str">
        <f>ControlPoints!G573&amp;" "</f>
        <v xml:space="preserve"> </v>
      </c>
    </row>
    <row r="195" spans="4:10">
      <c r="D195">
        <f>IF(ISNA(ControlPoints!X575),0,ControlPoints!X575)</f>
        <v>5783112</v>
      </c>
      <c r="E195">
        <f>IF(ISNA(ControlPoints!X576),0,ControlPoints!X576)</f>
        <v>0</v>
      </c>
      <c r="F195" t="str">
        <f>ControlPoints!AC575&amp;" "</f>
        <v xml:space="preserve">0 </v>
      </c>
      <c r="G195">
        <f>ControlPoints!N574</f>
        <v>1805102</v>
      </c>
      <c r="H195">
        <f>ControlPoints!O574</f>
        <v>15573</v>
      </c>
      <c r="I195" t="str">
        <f>ControlPoints!G575&amp;" "</f>
        <v xml:space="preserve">None </v>
      </c>
      <c r="J195" t="str">
        <f>ControlPoints!G576&amp;" "</f>
        <v xml:space="preserve"> </v>
      </c>
    </row>
    <row r="196" spans="4:10">
      <c r="D196">
        <f>IF(ISNA(ControlPoints!X578),0,ControlPoints!X578)</f>
        <v>5783115</v>
      </c>
      <c r="E196">
        <f>IF(ISNA(ControlPoints!X579),0,ControlPoints!X579)</f>
        <v>0</v>
      </c>
      <c r="F196" t="str">
        <f>ControlPoints!AC578&amp;" "</f>
        <v xml:space="preserve">0 </v>
      </c>
      <c r="G196">
        <f>ControlPoints!N577</f>
        <v>1805103</v>
      </c>
      <c r="H196">
        <f>ControlPoints!O577</f>
        <v>15573</v>
      </c>
      <c r="I196" t="str">
        <f>ControlPoints!G578&amp;" "</f>
        <v xml:space="preserve">None </v>
      </c>
      <c r="J196" t="str">
        <f>ControlPoints!G579&amp;" "</f>
        <v xml:space="preserve"> </v>
      </c>
    </row>
    <row r="197" spans="4:10">
      <c r="D197">
        <f>IF(ISNA(ControlPoints!X581),0,ControlPoints!X581)</f>
        <v>5783118</v>
      </c>
      <c r="E197">
        <f>IF(ISNA(ControlPoints!X582),0,ControlPoints!X582)</f>
        <v>0</v>
      </c>
      <c r="F197" t="str">
        <f>ControlPoints!AC581&amp;" "</f>
        <v xml:space="preserve">0 </v>
      </c>
      <c r="G197">
        <f>ControlPoints!N580</f>
        <v>1805104</v>
      </c>
      <c r="H197">
        <f>ControlPoints!O580</f>
        <v>15573</v>
      </c>
      <c r="I197" t="str">
        <f>ControlPoints!G581&amp;" "</f>
        <v xml:space="preserve">None </v>
      </c>
      <c r="J197" t="str">
        <f>ControlPoints!G582&amp;" "</f>
        <v xml:space="preserve"> </v>
      </c>
    </row>
    <row r="198" spans="4:10">
      <c r="D198">
        <f>IF(ISNA(ControlPoints!X584),0,ControlPoints!X584)</f>
        <v>5783121</v>
      </c>
      <c r="E198">
        <f>IF(ISNA(ControlPoints!X585),0,ControlPoints!X585)</f>
        <v>0</v>
      </c>
      <c r="F198" t="str">
        <f>ControlPoints!AC584&amp;" "</f>
        <v xml:space="preserve">0 </v>
      </c>
      <c r="G198">
        <f>ControlPoints!N583</f>
        <v>1805105</v>
      </c>
      <c r="H198">
        <f>ControlPoints!O583</f>
        <v>15573</v>
      </c>
      <c r="I198" t="str">
        <f>ControlPoints!G584&amp;" "</f>
        <v xml:space="preserve">None </v>
      </c>
      <c r="J198" t="str">
        <f>ControlPoints!G585&amp;" "</f>
        <v xml:space="preserve"> </v>
      </c>
    </row>
    <row r="199" spans="4:10">
      <c r="D199">
        <f>IF(ISNA(ControlPoints!X587),0,ControlPoints!X587)</f>
        <v>5783124</v>
      </c>
      <c r="E199">
        <f>IF(ISNA(ControlPoints!X588),0,ControlPoints!X588)</f>
        <v>0</v>
      </c>
      <c r="F199" t="str">
        <f>ControlPoints!AC587&amp;" "</f>
        <v xml:space="preserve">0 </v>
      </c>
      <c r="G199">
        <f>ControlPoints!N586</f>
        <v>1805106</v>
      </c>
      <c r="H199">
        <f>ControlPoints!O586</f>
        <v>15573</v>
      </c>
      <c r="I199" t="str">
        <f>ControlPoints!G587&amp;" "</f>
        <v xml:space="preserve">None </v>
      </c>
      <c r="J199" t="str">
        <f>ControlPoints!G588&amp;" "</f>
        <v xml:space="preserve"> </v>
      </c>
    </row>
    <row r="200" spans="4:10">
      <c r="D200">
        <f>IF(ISNA(ControlPoints!X590),0,ControlPoints!X590)</f>
        <v>5783127</v>
      </c>
      <c r="E200">
        <f>IF(ISNA(ControlPoints!X591),0,ControlPoints!X591)</f>
        <v>0</v>
      </c>
      <c r="F200" t="str">
        <f>ControlPoints!AC590&amp;" "</f>
        <v xml:space="preserve">0 </v>
      </c>
      <c r="G200">
        <f>ControlPoints!N589</f>
        <v>1805107</v>
      </c>
      <c r="H200">
        <f>ControlPoints!O589</f>
        <v>15573</v>
      </c>
      <c r="I200" t="str">
        <f>ControlPoints!G590&amp;" "</f>
        <v xml:space="preserve">None </v>
      </c>
      <c r="J200" t="str">
        <f>ControlPoints!G591&amp;" "</f>
        <v xml:space="preserve"> </v>
      </c>
    </row>
    <row r="201" spans="4:10">
      <c r="D201">
        <f>IF(ISNA(ControlPoints!X593),0,ControlPoints!X593)</f>
        <v>5783130</v>
      </c>
      <c r="E201">
        <f>IF(ISNA(ControlPoints!X594),0,ControlPoints!X594)</f>
        <v>0</v>
      </c>
      <c r="F201" t="str">
        <f>ControlPoints!AC593&amp;" "</f>
        <v xml:space="preserve">0 </v>
      </c>
      <c r="G201">
        <f>ControlPoints!N592</f>
        <v>1805108</v>
      </c>
      <c r="H201">
        <f>ControlPoints!O592</f>
        <v>15573</v>
      </c>
      <c r="I201" t="str">
        <f>ControlPoints!G593&amp;" "</f>
        <v xml:space="preserve">None </v>
      </c>
      <c r="J201" t="str">
        <f>ControlPoints!G594&amp;" "</f>
        <v xml:space="preserve"> </v>
      </c>
    </row>
    <row r="202" spans="4:10">
      <c r="D202">
        <f>IF(ISNA(ControlPoints!X596),0,ControlPoints!X596)</f>
        <v>5783133</v>
      </c>
      <c r="E202">
        <f>IF(ISNA(ControlPoints!X597),0,ControlPoints!X597)</f>
        <v>0</v>
      </c>
      <c r="F202" t="str">
        <f>ControlPoints!AC596&amp;" "</f>
        <v xml:space="preserve">0 </v>
      </c>
      <c r="G202">
        <f>ControlPoints!N595</f>
        <v>1805109</v>
      </c>
      <c r="H202">
        <f>ControlPoints!O595</f>
        <v>15573</v>
      </c>
      <c r="I202" t="str">
        <f>ControlPoints!G596&amp;" "</f>
        <v xml:space="preserve">None </v>
      </c>
      <c r="J202" t="str">
        <f>ControlPoints!G597&amp;" "</f>
        <v xml:space="preserve"> </v>
      </c>
    </row>
    <row r="203" spans="4:10">
      <c r="D203">
        <f>IF(ISNA(ControlPoints!X599),0,ControlPoints!X599)</f>
        <v>5783136</v>
      </c>
      <c r="E203">
        <f>IF(ISNA(ControlPoints!X600),0,ControlPoints!X600)</f>
        <v>0</v>
      </c>
      <c r="F203" t="str">
        <f>ControlPoints!AC599&amp;" "</f>
        <v xml:space="preserve">0 </v>
      </c>
      <c r="G203">
        <f>ControlPoints!N598</f>
        <v>1805110</v>
      </c>
      <c r="H203">
        <f>ControlPoints!O598</f>
        <v>15573</v>
      </c>
      <c r="I203" t="str">
        <f>ControlPoints!G599&amp;" "</f>
        <v xml:space="preserve">None </v>
      </c>
      <c r="J203" t="str">
        <f>ControlPoints!G600&amp;" "</f>
        <v xml:space="preserve"> </v>
      </c>
    </row>
    <row r="204" spans="4:10">
      <c r="D204">
        <f>IF(ISNA(ControlPoints!X602),0,ControlPoints!X602)</f>
        <v>5783139</v>
      </c>
      <c r="E204">
        <f>IF(ISNA(ControlPoints!X603),0,ControlPoints!X603)</f>
        <v>0</v>
      </c>
      <c r="F204" t="str">
        <f>ControlPoints!AC602&amp;" "</f>
        <v xml:space="preserve">0 </v>
      </c>
      <c r="G204">
        <f>ControlPoints!N601</f>
        <v>1805111</v>
      </c>
      <c r="H204">
        <f>ControlPoints!O601</f>
        <v>15573</v>
      </c>
      <c r="I204" t="str">
        <f>ControlPoints!G602&amp;" "</f>
        <v xml:space="preserve">None </v>
      </c>
      <c r="J204" t="str">
        <f>ControlPoints!G603&amp;" "</f>
        <v xml:space="preserve"> </v>
      </c>
    </row>
    <row r="205" spans="4:10">
      <c r="D205">
        <f>IF(ISNA(ControlPoints!X605),0,ControlPoints!X605)</f>
        <v>5783142</v>
      </c>
      <c r="E205">
        <f>IF(ISNA(ControlPoints!X606),0,ControlPoints!X606)</f>
        <v>0</v>
      </c>
      <c r="F205" t="str">
        <f>ControlPoints!AC605&amp;" "</f>
        <v xml:space="preserve">0 </v>
      </c>
      <c r="G205">
        <f>ControlPoints!N604</f>
        <v>1805112</v>
      </c>
      <c r="H205">
        <f>ControlPoints!O604</f>
        <v>15573</v>
      </c>
      <c r="I205" t="str">
        <f>ControlPoints!G605&amp;" "</f>
        <v xml:space="preserve">None </v>
      </c>
      <c r="J205" t="str">
        <f>ControlPoints!G606&amp;" "</f>
        <v xml:space="preserve"> </v>
      </c>
    </row>
    <row r="206" spans="4:10">
      <c r="D206">
        <f>IF(ISNA(ControlPoints!X608),0,ControlPoints!X608)</f>
        <v>5783145</v>
      </c>
      <c r="E206">
        <f>IF(ISNA(ControlPoints!X609),0,ControlPoints!X609)</f>
        <v>0</v>
      </c>
      <c r="F206" t="str">
        <f>ControlPoints!AC608&amp;" "</f>
        <v xml:space="preserve">0 </v>
      </c>
      <c r="G206">
        <f>ControlPoints!N607</f>
        <v>1805113</v>
      </c>
      <c r="H206">
        <f>ControlPoints!O607</f>
        <v>15573</v>
      </c>
      <c r="I206" t="str">
        <f>ControlPoints!G608&amp;" "</f>
        <v xml:space="preserve">None </v>
      </c>
      <c r="J206" t="str">
        <f>ControlPoints!G609&amp;" "</f>
        <v xml:space="preserve"> </v>
      </c>
    </row>
    <row r="207" spans="4:10">
      <c r="D207">
        <f>IF(ISNA(ControlPoints!X611),0,ControlPoints!X611)</f>
        <v>5783148</v>
      </c>
      <c r="E207">
        <f>IF(ISNA(ControlPoints!X612),0,ControlPoints!X612)</f>
        <v>0</v>
      </c>
      <c r="F207" t="str">
        <f>ControlPoints!AC611&amp;" "</f>
        <v xml:space="preserve">0 </v>
      </c>
      <c r="G207">
        <f>ControlPoints!N610</f>
        <v>1805114</v>
      </c>
      <c r="H207">
        <f>ControlPoints!O610</f>
        <v>15573</v>
      </c>
      <c r="I207" t="str">
        <f>ControlPoints!G611&amp;" "</f>
        <v xml:space="preserve">None </v>
      </c>
      <c r="J207" t="str">
        <f>ControlPoints!G612&amp;" "</f>
        <v xml:space="preserve"> </v>
      </c>
    </row>
    <row r="208" spans="4:10">
      <c r="D208">
        <f>IF(ISNA(ControlPoints!X614),0,ControlPoints!X614)</f>
        <v>5783151</v>
      </c>
      <c r="E208">
        <f>IF(ISNA(ControlPoints!X615),0,ControlPoints!X615)</f>
        <v>0</v>
      </c>
      <c r="F208" t="str">
        <f>ControlPoints!AC614&amp;" "</f>
        <v xml:space="preserve">0 </v>
      </c>
      <c r="G208">
        <f>ControlPoints!N613</f>
        <v>1805115</v>
      </c>
      <c r="H208">
        <f>ControlPoints!O613</f>
        <v>15573</v>
      </c>
      <c r="I208" t="str">
        <f>ControlPoints!G614&amp;" "</f>
        <v xml:space="preserve">None </v>
      </c>
      <c r="J208" t="str">
        <f>ControlPoints!G615&amp;" "</f>
        <v xml:space="preserve"> </v>
      </c>
    </row>
    <row r="209" spans="4:10">
      <c r="D209">
        <f>IF(ISNA(ControlPoints!X617),0,ControlPoints!X617)</f>
        <v>5783154</v>
      </c>
      <c r="E209">
        <f>IF(ISNA(ControlPoints!X618),0,ControlPoints!X618)</f>
        <v>0</v>
      </c>
      <c r="F209" t="str">
        <f>ControlPoints!AC617&amp;" "</f>
        <v xml:space="preserve">0 </v>
      </c>
      <c r="G209">
        <f>ControlPoints!N616</f>
        <v>1805116</v>
      </c>
      <c r="H209">
        <f>ControlPoints!O616</f>
        <v>15573</v>
      </c>
      <c r="I209" t="str">
        <f>ControlPoints!G617&amp;" "</f>
        <v xml:space="preserve">None </v>
      </c>
      <c r="J209" t="str">
        <f>ControlPoints!G618&amp;" "</f>
        <v xml:space="preserve"> </v>
      </c>
    </row>
    <row r="210" spans="4:10">
      <c r="D210">
        <f>IF(ISNA(ControlPoints!X620),0,ControlPoints!X620)</f>
        <v>5783157</v>
      </c>
      <c r="E210">
        <f>IF(ISNA(ControlPoints!X621),0,ControlPoints!X621)</f>
        <v>0</v>
      </c>
      <c r="F210" t="str">
        <f>ControlPoints!AC620&amp;" "</f>
        <v xml:space="preserve">0 </v>
      </c>
      <c r="G210">
        <f>ControlPoints!N619</f>
        <v>1805117</v>
      </c>
      <c r="H210">
        <f>ControlPoints!O619</f>
        <v>15573</v>
      </c>
      <c r="I210" t="str">
        <f>ControlPoints!G620&amp;" "</f>
        <v xml:space="preserve">None </v>
      </c>
      <c r="J210" t="str">
        <f>ControlPoints!G621&amp;" "</f>
        <v xml:space="preserve"> </v>
      </c>
    </row>
    <row r="211" spans="4:10">
      <c r="D211">
        <f>IF(ISNA(ControlPoints!X623),0,ControlPoints!X623)</f>
        <v>5783159</v>
      </c>
      <c r="E211">
        <f>IF(ISNA(ControlPoints!X624),0,ControlPoints!X624)</f>
        <v>0</v>
      </c>
      <c r="F211" t="str">
        <f>ControlPoints!AC623&amp;" "</f>
        <v xml:space="preserve">0 </v>
      </c>
      <c r="G211">
        <f>ControlPoints!N622</f>
        <v>1805118</v>
      </c>
      <c r="H211">
        <f>ControlPoints!O622</f>
        <v>15573</v>
      </c>
      <c r="I211" t="str">
        <f>ControlPoints!G623&amp;" "</f>
        <v xml:space="preserve">None </v>
      </c>
      <c r="J211" t="str">
        <f>ControlPoints!G624&amp;" "</f>
        <v xml:space="preserve"> </v>
      </c>
    </row>
    <row r="212" spans="4:10">
      <c r="D212">
        <f>IF(ISNA(ControlPoints!X626),0,ControlPoints!X626)</f>
        <v>5783161</v>
      </c>
      <c r="E212">
        <f>IF(ISNA(ControlPoints!X627),0,ControlPoints!X627)</f>
        <v>0</v>
      </c>
      <c r="F212" t="str">
        <f>ControlPoints!AC626&amp;" "</f>
        <v xml:space="preserve">0 </v>
      </c>
      <c r="G212">
        <f>ControlPoints!N625</f>
        <v>1805119</v>
      </c>
      <c r="H212">
        <f>ControlPoints!O625</f>
        <v>15573</v>
      </c>
      <c r="I212" t="str">
        <f>ControlPoints!G626&amp;" "</f>
        <v xml:space="preserve">None </v>
      </c>
      <c r="J212" t="str">
        <f>ControlPoints!G627&amp;" "</f>
        <v xml:space="preserve"> </v>
      </c>
    </row>
    <row r="213" spans="4:10">
      <c r="D213">
        <f>IF(ISNA(ControlPoints!X629),0,ControlPoints!X629)</f>
        <v>5783164</v>
      </c>
      <c r="E213">
        <f>IF(ISNA(ControlPoints!X630),0,ControlPoints!X630)</f>
        <v>0</v>
      </c>
      <c r="F213" t="str">
        <f>ControlPoints!AC629&amp;" "</f>
        <v xml:space="preserve">0 </v>
      </c>
      <c r="G213">
        <f>ControlPoints!N628</f>
        <v>1805120</v>
      </c>
      <c r="H213">
        <f>ControlPoints!O628</f>
        <v>15573</v>
      </c>
      <c r="I213" t="str">
        <f>ControlPoints!G629&amp;" "</f>
        <v xml:space="preserve">None </v>
      </c>
      <c r="J213" t="str">
        <f>ControlPoints!G630&amp;" "</f>
        <v xml:space="preserve"> </v>
      </c>
    </row>
    <row r="214" spans="4:10">
      <c r="D214">
        <f>IF(ISNA(ControlPoints!X632),0,ControlPoints!X632)</f>
        <v>5783167</v>
      </c>
      <c r="E214">
        <f>IF(ISNA(ControlPoints!X633),0,ControlPoints!X633)</f>
        <v>0</v>
      </c>
      <c r="F214" t="str">
        <f>ControlPoints!AC632&amp;" "</f>
        <v xml:space="preserve">0 </v>
      </c>
      <c r="G214">
        <f>ControlPoints!N631</f>
        <v>1805121</v>
      </c>
      <c r="H214">
        <f>ControlPoints!O631</f>
        <v>15573</v>
      </c>
      <c r="I214" t="str">
        <f>ControlPoints!G632&amp;" "</f>
        <v xml:space="preserve">None </v>
      </c>
      <c r="J214" t="str">
        <f>ControlPoints!G633&amp;" "</f>
        <v xml:space="preserve"> </v>
      </c>
    </row>
    <row r="215" spans="4:10">
      <c r="D215">
        <f>IF(ISNA(ControlPoints!X635),0,ControlPoints!X635)</f>
        <v>5783170</v>
      </c>
      <c r="E215">
        <f>IF(ISNA(ControlPoints!X636),0,ControlPoints!X636)</f>
        <v>0</v>
      </c>
      <c r="F215" t="str">
        <f>ControlPoints!AC635&amp;" "</f>
        <v xml:space="preserve">0 </v>
      </c>
      <c r="G215">
        <f>ControlPoints!N634</f>
        <v>1805122</v>
      </c>
      <c r="H215">
        <f>ControlPoints!O634</f>
        <v>15573</v>
      </c>
      <c r="I215" t="str">
        <f>ControlPoints!G635&amp;" "</f>
        <v xml:space="preserve">None </v>
      </c>
      <c r="J215" t="str">
        <f>ControlPoints!G636&amp;" "</f>
        <v xml:space="preserve"> </v>
      </c>
    </row>
    <row r="216" spans="4:10">
      <c r="D216">
        <f>IF(ISNA(ControlPoints!X638),0,ControlPoints!X638)</f>
        <v>5783175</v>
      </c>
      <c r="E216">
        <f>IF(ISNA(ControlPoints!X639),0,ControlPoints!X639)</f>
        <v>0</v>
      </c>
      <c r="F216" t="str">
        <f>ControlPoints!AC638&amp;" "</f>
        <v xml:space="preserve">0 </v>
      </c>
      <c r="G216">
        <f>ControlPoints!N637</f>
        <v>1805123</v>
      </c>
      <c r="H216">
        <f>ControlPoints!O637</f>
        <v>15573</v>
      </c>
      <c r="I216" t="str">
        <f>ControlPoints!G638&amp;" "</f>
        <v xml:space="preserve">None </v>
      </c>
      <c r="J216" t="str">
        <f>ControlPoints!G639&amp;" "</f>
        <v xml:space="preserve"> </v>
      </c>
    </row>
    <row r="217" spans="4:10">
      <c r="D217">
        <f>IF(ISNA(ControlPoints!X641),0,ControlPoints!X641)</f>
        <v>5783176</v>
      </c>
      <c r="E217">
        <f>IF(ISNA(ControlPoints!X642),0,ControlPoints!X642)</f>
        <v>0</v>
      </c>
      <c r="F217" t="str">
        <f>ControlPoints!AC641&amp;" "</f>
        <v xml:space="preserve">0 </v>
      </c>
      <c r="G217">
        <f>ControlPoints!N640</f>
        <v>1805124</v>
      </c>
      <c r="H217">
        <f>ControlPoints!O640</f>
        <v>15573</v>
      </c>
      <c r="I217" t="str">
        <f>ControlPoints!G641&amp;" "</f>
        <v xml:space="preserve">None </v>
      </c>
      <c r="J217" t="str">
        <f>ControlPoints!G642&amp;" "</f>
        <v xml:space="preserve"> </v>
      </c>
    </row>
    <row r="218" spans="4:10">
      <c r="D218">
        <f>IF(ISNA(ControlPoints!X644),0,ControlPoints!X644)</f>
        <v>5783179</v>
      </c>
      <c r="E218">
        <f>IF(ISNA(ControlPoints!X645),0,ControlPoints!X645)</f>
        <v>0</v>
      </c>
      <c r="F218" t="str">
        <f>ControlPoints!AC644&amp;" "</f>
        <v xml:space="preserve">0 </v>
      </c>
      <c r="G218">
        <f>ControlPoints!N643</f>
        <v>1805125</v>
      </c>
      <c r="H218">
        <f>ControlPoints!O643</f>
        <v>15573</v>
      </c>
      <c r="I218" t="str">
        <f>ControlPoints!G644&amp;" "</f>
        <v xml:space="preserve">None </v>
      </c>
      <c r="J218" t="str">
        <f>ControlPoints!G645&amp;" "</f>
        <v xml:space="preserve"> </v>
      </c>
    </row>
    <row r="219" spans="4:10">
      <c r="D219">
        <f>IF(ISNA(ControlPoints!X647),0,ControlPoints!X647)</f>
        <v>5783181</v>
      </c>
      <c r="E219">
        <f>IF(ISNA(ControlPoints!X648),0,ControlPoints!X648)</f>
        <v>0</v>
      </c>
      <c r="F219" t="str">
        <f>ControlPoints!AC647&amp;" "</f>
        <v xml:space="preserve">0 </v>
      </c>
      <c r="G219">
        <f>ControlPoints!N646</f>
        <v>1805126</v>
      </c>
      <c r="H219">
        <f>ControlPoints!O646</f>
        <v>15573</v>
      </c>
      <c r="I219" t="str">
        <f>ControlPoints!G647&amp;" "</f>
        <v xml:space="preserve">None </v>
      </c>
      <c r="J219" t="str">
        <f>ControlPoints!G648&amp;" "</f>
        <v xml:space="preserve"> </v>
      </c>
    </row>
    <row r="220" spans="4:10">
      <c r="D220">
        <f>IF(ISNA(ControlPoints!X650),0,ControlPoints!X650)</f>
        <v>5783184</v>
      </c>
      <c r="E220">
        <f>IF(ISNA(ControlPoints!X651),0,ControlPoints!X651)</f>
        <v>0</v>
      </c>
      <c r="F220" t="str">
        <f>ControlPoints!AC650&amp;" "</f>
        <v xml:space="preserve">0 </v>
      </c>
      <c r="G220">
        <f>ControlPoints!N649</f>
        <v>1805127</v>
      </c>
      <c r="H220">
        <f>ControlPoints!O649</f>
        <v>15573</v>
      </c>
      <c r="I220" t="str">
        <f>ControlPoints!G650&amp;" "</f>
        <v xml:space="preserve">None </v>
      </c>
      <c r="J220" t="str">
        <f>ControlPoints!G651&amp;" "</f>
        <v xml:space="preserve"> </v>
      </c>
    </row>
    <row r="221" spans="4:10">
      <c r="D221">
        <f>IF(ISNA(ControlPoints!X653),0,ControlPoints!X653)</f>
        <v>5783187</v>
      </c>
      <c r="E221">
        <f>IF(ISNA(ControlPoints!X654),0,ControlPoints!X654)</f>
        <v>0</v>
      </c>
      <c r="F221" t="str">
        <f>ControlPoints!AC653&amp;" "</f>
        <v xml:space="preserve">0 </v>
      </c>
      <c r="G221">
        <f>ControlPoints!N652</f>
        <v>1805128</v>
      </c>
      <c r="H221">
        <f>ControlPoints!O652</f>
        <v>15573</v>
      </c>
      <c r="I221" t="str">
        <f>ControlPoints!G653&amp;" "</f>
        <v xml:space="preserve">None </v>
      </c>
      <c r="J221" t="str">
        <f>ControlPoints!G654&amp;" "</f>
        <v xml:space="preserve"> </v>
      </c>
    </row>
    <row r="222" spans="4:10">
      <c r="D222">
        <f>IF(ISNA(ControlPoints!X656),0,ControlPoints!X656)</f>
        <v>5783190</v>
      </c>
      <c r="E222">
        <f>IF(ISNA(ControlPoints!X657),0,ControlPoints!X657)</f>
        <v>0</v>
      </c>
      <c r="F222" t="str">
        <f>ControlPoints!AC656&amp;" "</f>
        <v xml:space="preserve">0 </v>
      </c>
      <c r="G222">
        <f>ControlPoints!N655</f>
        <v>1805129</v>
      </c>
      <c r="H222">
        <f>ControlPoints!O655</f>
        <v>15573</v>
      </c>
      <c r="I222" t="str">
        <f>ControlPoints!G656&amp;" "</f>
        <v xml:space="preserve">None </v>
      </c>
      <c r="J222" t="str">
        <f>ControlPoints!G657&amp;" "</f>
        <v xml:space="preserve"> </v>
      </c>
    </row>
    <row r="223" spans="4:10">
      <c r="D223">
        <f>IF(ISNA(ControlPoints!X659),0,ControlPoints!X659)</f>
        <v>5783192</v>
      </c>
      <c r="E223">
        <f>IF(ISNA(ControlPoints!X660),0,ControlPoints!X660)</f>
        <v>0</v>
      </c>
      <c r="F223" t="str">
        <f>ControlPoints!AC659&amp;" "</f>
        <v xml:space="preserve">0 </v>
      </c>
      <c r="G223">
        <f>ControlPoints!N658</f>
        <v>1805130</v>
      </c>
      <c r="H223">
        <f>ControlPoints!O658</f>
        <v>15573</v>
      </c>
      <c r="I223" t="str">
        <f>ControlPoints!G659&amp;" "</f>
        <v xml:space="preserve">None </v>
      </c>
      <c r="J223" t="str">
        <f>ControlPoints!G660&amp;" "</f>
        <v xml:space="preserve"> </v>
      </c>
    </row>
    <row r="224" spans="4:10">
      <c r="D224">
        <f>IF(ISNA(ControlPoints!X662),0,ControlPoints!X662)</f>
        <v>5783195</v>
      </c>
      <c r="E224">
        <f>IF(ISNA(ControlPoints!X663),0,ControlPoints!X663)</f>
        <v>0</v>
      </c>
      <c r="F224" t="str">
        <f>ControlPoints!AC662&amp;" "</f>
        <v xml:space="preserve">0 </v>
      </c>
      <c r="G224">
        <f>ControlPoints!N661</f>
        <v>1805131</v>
      </c>
      <c r="H224">
        <f>ControlPoints!O661</f>
        <v>15573</v>
      </c>
      <c r="I224" t="str">
        <f>ControlPoints!G662&amp;" "</f>
        <v xml:space="preserve">None </v>
      </c>
      <c r="J224" t="str">
        <f>ControlPoints!G663&amp;" "</f>
        <v xml:space="preserve"> </v>
      </c>
    </row>
    <row r="225" spans="4:10">
      <c r="D225">
        <f>IF(ISNA(ControlPoints!X665),0,ControlPoints!X665)</f>
        <v>5783198</v>
      </c>
      <c r="E225">
        <f>IF(ISNA(ControlPoints!X666),0,ControlPoints!X666)</f>
        <v>0</v>
      </c>
      <c r="F225" t="str">
        <f>ControlPoints!AC665&amp;" "</f>
        <v xml:space="preserve">0 </v>
      </c>
      <c r="G225">
        <f>ControlPoints!N664</f>
        <v>1805132</v>
      </c>
      <c r="H225">
        <f>ControlPoints!O664</f>
        <v>15573</v>
      </c>
      <c r="I225" t="str">
        <f>ControlPoints!G665&amp;" "</f>
        <v xml:space="preserve">None </v>
      </c>
      <c r="J225" t="str">
        <f>ControlPoints!G666&amp;" "</f>
        <v xml:space="preserve"> </v>
      </c>
    </row>
    <row r="226" spans="4:10">
      <c r="D226">
        <f>IF(ISNA(ControlPoints!X668),0,ControlPoints!X668)</f>
        <v>5783082</v>
      </c>
      <c r="E226">
        <f>IF(ISNA(ControlPoints!X669),0,ControlPoints!X669)</f>
        <v>0</v>
      </c>
      <c r="F226" t="str">
        <f>ControlPoints!AC668&amp;" "</f>
        <v xml:space="preserve">0 </v>
      </c>
      <c r="G226">
        <f>ControlPoints!N667</f>
        <v>1805091</v>
      </c>
      <c r="H226">
        <f>ControlPoints!O667</f>
        <v>15573</v>
      </c>
      <c r="I226" t="str">
        <f>ControlPoints!G668&amp;" "</f>
        <v xml:space="preserve">None </v>
      </c>
      <c r="J226" t="str">
        <f>ControlPoints!G669&amp;" "</f>
        <v xml:space="preserve"> </v>
      </c>
    </row>
    <row r="227" spans="4:10">
      <c r="D227">
        <f>IF(ISNA(ControlPoints!X671),0,ControlPoints!X671)</f>
        <v>5783085</v>
      </c>
      <c r="E227">
        <f>IF(ISNA(ControlPoints!X672),0,ControlPoints!X672)</f>
        <v>0</v>
      </c>
      <c r="F227" t="str">
        <f>ControlPoints!AC671&amp;" "</f>
        <v xml:space="preserve">0 </v>
      </c>
      <c r="G227">
        <f>ControlPoints!N670</f>
        <v>1805092</v>
      </c>
      <c r="H227">
        <f>ControlPoints!O670</f>
        <v>15573</v>
      </c>
      <c r="I227" t="str">
        <f>ControlPoints!G671&amp;" "</f>
        <v xml:space="preserve">None </v>
      </c>
      <c r="J227" t="str">
        <f>ControlPoints!G672&amp;" "</f>
        <v xml:space="preserve"> </v>
      </c>
    </row>
    <row r="228" spans="4:10">
      <c r="D228">
        <f>IF(ISNA(ControlPoints!X674),0,ControlPoints!X674)</f>
        <v>6027751</v>
      </c>
      <c r="E228">
        <f>IF(ISNA(ControlPoints!X675),0,ControlPoints!X675)</f>
        <v>0</v>
      </c>
      <c r="F228" t="str">
        <f>ControlPoints!AC674&amp;" "</f>
        <v xml:space="preserve">0 </v>
      </c>
      <c r="G228">
        <f>ControlPoints!N673</f>
        <v>1875360</v>
      </c>
      <c r="H228">
        <f>ControlPoints!O673</f>
        <v>15573</v>
      </c>
      <c r="I228" t="str">
        <f>ControlPoints!G674&amp;" "</f>
        <v xml:space="preserve"> </v>
      </c>
      <c r="J228" t="str">
        <f>ControlPoints!G675&amp;" "</f>
        <v xml:space="preserve"> </v>
      </c>
    </row>
    <row r="229" spans="4:10">
      <c r="D229">
        <f>IF(ISNA(ControlPoints!X677),0,ControlPoints!X677)</f>
        <v>6027753</v>
      </c>
      <c r="E229">
        <f>IF(ISNA(ControlPoints!X678),0,ControlPoints!X678)</f>
        <v>0</v>
      </c>
      <c r="F229" t="str">
        <f>ControlPoints!AC677&amp;" "</f>
        <v xml:space="preserve">0 </v>
      </c>
      <c r="G229">
        <f>ControlPoints!N676</f>
        <v>1875361</v>
      </c>
      <c r="H229">
        <f>ControlPoints!O676</f>
        <v>15573</v>
      </c>
      <c r="I229" t="str">
        <f>ControlPoints!G677&amp;" "</f>
        <v xml:space="preserve"> </v>
      </c>
      <c r="J229" t="str">
        <f>ControlPoints!G678&amp;" "</f>
        <v xml:space="preserve"> </v>
      </c>
    </row>
    <row r="230" spans="4:10">
      <c r="D230">
        <f>IF(ISNA(ControlPoints!X680),0,ControlPoints!X680)</f>
        <v>6027755</v>
      </c>
      <c r="E230">
        <f>IF(ISNA(ControlPoints!X681),0,ControlPoints!X681)</f>
        <v>0</v>
      </c>
      <c r="F230" t="str">
        <f>ControlPoints!AC680&amp;" "</f>
        <v xml:space="preserve">0 </v>
      </c>
      <c r="G230">
        <f>ControlPoints!N679</f>
        <v>1875362</v>
      </c>
      <c r="H230">
        <f>ControlPoints!O679</f>
        <v>15573</v>
      </c>
      <c r="I230" t="str">
        <f>ControlPoints!G680&amp;" "</f>
        <v xml:space="preserve"> </v>
      </c>
      <c r="J230" t="str">
        <f>ControlPoints!G681&amp;" "</f>
        <v xml:space="preserve"> </v>
      </c>
    </row>
    <row r="231" spans="4:10">
      <c r="D231">
        <f>IF(ISNA(ControlPoints!X683),0,ControlPoints!X683)</f>
        <v>6027757</v>
      </c>
      <c r="E231">
        <f>IF(ISNA(ControlPoints!X684),0,ControlPoints!X684)</f>
        <v>0</v>
      </c>
      <c r="F231" t="str">
        <f>ControlPoints!AC683&amp;" "</f>
        <v xml:space="preserve">0 </v>
      </c>
      <c r="G231">
        <f>ControlPoints!N682</f>
        <v>1875363</v>
      </c>
      <c r="H231">
        <f>ControlPoints!O682</f>
        <v>15573</v>
      </c>
      <c r="I231" t="str">
        <f>ControlPoints!G683&amp;" "</f>
        <v xml:space="preserve"> </v>
      </c>
      <c r="J231" t="str">
        <f>ControlPoints!G684&amp;" "</f>
        <v xml:space="preserve"> </v>
      </c>
    </row>
    <row r="328" spans="1:1">
      <c r="A328" t="s">
        <v>39</v>
      </c>
    </row>
  </sheetData>
  <sheetProtection password="960B" sheet="1" objects="1" scenarios="1"/>
  <customSheetViews>
    <customSheetView guid="{7DA07996-06D1-47BC-BC6A-CCE2EA0F4462}">
      <selection activeCell="O2" sqref="O2"/>
      <pageMargins left="0.75" right="0.75" top="1" bottom="1" header="0.5" footer="0.5"/>
      <pageSetup paperSize="9" orientation="portrait" horizontalDpi="4294967293" verticalDpi="0" r:id="rId1"/>
      <headerFooter alignWithMargins="0"/>
    </customSheetView>
  </customSheetViews>
  <phoneticPr fontId="2" type="noConversion"/>
  <pageMargins left="0.75" right="0.75" top="1" bottom="1" header="0.5" footer="0.5"/>
  <pageSetup paperSize="9" orientation="portrait" horizontalDpi="4294967293" r:id="rId2"/>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
  <sheetViews>
    <sheetView workbookViewId="0"/>
  </sheetViews>
  <sheetFormatPr defaultRowHeight="12.75"/>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12</vt:i4>
      </vt:variant>
    </vt:vector>
  </HeadingPairs>
  <TitlesOfParts>
    <vt:vector size="28" baseType="lpstr">
      <vt:lpstr>Instructions</vt:lpstr>
      <vt:lpstr>Client</vt:lpstr>
      <vt:lpstr>RegisteredCrops</vt:lpstr>
      <vt:lpstr>ProductHandling</vt:lpstr>
      <vt:lpstr>InspectionNotes</vt:lpstr>
      <vt:lpstr>ControlPoints</vt:lpstr>
      <vt:lpstr>Non_Compliance_Report</vt:lpstr>
      <vt:lpstr>QMSChecklist1</vt:lpstr>
      <vt:lpstr>QMSChecklist2</vt:lpstr>
      <vt:lpstr>CPSourceData</vt:lpstr>
      <vt:lpstr>Labels</vt:lpstr>
      <vt:lpstr>Countries</vt:lpstr>
      <vt:lpstr>Crops</vt:lpstr>
      <vt:lpstr>Scores</vt:lpstr>
      <vt:lpstr>Data</vt:lpstr>
      <vt:lpstr>CopyComments</vt:lpstr>
      <vt:lpstr>Non_Compliance_Report!CESendEvidence</vt:lpstr>
      <vt:lpstr>GGFLAG</vt:lpstr>
      <vt:lpstr>InspectionNotes!Print_Area</vt:lpstr>
      <vt:lpstr>Non_Compliance_Report!Print_Area</vt:lpstr>
      <vt:lpstr>RegisteredCrops!Print_Area</vt:lpstr>
      <vt:lpstr>Non_Compliance_Report!Print_Titles</vt:lpstr>
      <vt:lpstr>RegisteredCrops!Print_Titles</vt:lpstr>
      <vt:lpstr>QID</vt:lpstr>
      <vt:lpstr>QMSFLAG</vt:lpstr>
      <vt:lpstr>TemplateVersion</vt:lpstr>
      <vt:lpstr>Test</vt:lpstr>
      <vt:lpstr>TNCFLAG</vt:lpstr>
    </vt:vector>
  </TitlesOfParts>
  <Company>Checkmate International plc</Company>
  <LinksUpToDate>false</LinksUpToDate>
  <SharedDoc>false</SharedDoc>
  <HyperlinksChanged>false</HyperlinksChanged>
  <AppVersion>16.0300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2009-06-16T14:38:48Z</dcterms:created>
  <dc:creator>Simon Edwardes</dc:creator>
  <lastModifiedBy>David Prophet</lastModifiedBy>
  <lastPrinted>2009-06-16T14:38:48Z</lastPrinted>
  <dcterms:modified xsi:type="dcterms:W3CDTF">2019-11-06T09:32:01Z</dcterms:modified>
</coreProperties>
</file>