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340" yWindow="0" windowWidth="12015" windowHeight="9975"/>
  </bookViews>
  <sheets>
    <sheet name="Calculation" sheetId="8" r:id="rId1"/>
    <sheet name="Utilisation Table" sheetId="9" r:id="rId2"/>
    <sheet name="Creep DF table" sheetId="10" r:id="rId3"/>
  </sheets>
  <calcPr calcId="124519"/>
</workbook>
</file>

<file path=xl/calcChain.xml><?xml version="1.0" encoding="utf-8"?>
<calcChain xmlns="http://schemas.openxmlformats.org/spreadsheetml/2006/main">
  <c r="F11" i="8"/>
  <c r="F10"/>
  <c r="D13"/>
  <c r="B12"/>
  <c r="B11"/>
  <c r="B10"/>
  <c r="B9"/>
  <c r="D11" l="1"/>
  <c r="B13"/>
  <c r="D9" s="1"/>
  <c r="D10"/>
</calcChain>
</file>

<file path=xl/sharedStrings.xml><?xml version="1.0" encoding="utf-8"?>
<sst xmlns="http://schemas.openxmlformats.org/spreadsheetml/2006/main" count="36" uniqueCount="36">
  <si>
    <t>Pipe Master</t>
  </si>
  <si>
    <t>Year In service (YIS)</t>
  </si>
  <si>
    <t>Equipment No</t>
  </si>
  <si>
    <t>Operating Temp</t>
  </si>
  <si>
    <t>Present Year</t>
  </si>
  <si>
    <t>OD mm</t>
  </si>
  <si>
    <t>Thk mm</t>
  </si>
  <si>
    <t>Efficiency</t>
  </si>
  <si>
    <t>Operating Pressure (KPA)</t>
  </si>
  <si>
    <t>Corrosion Allowance</t>
  </si>
  <si>
    <t>POF-CREEP Claculation</t>
  </si>
  <si>
    <t>Thk Inches</t>
  </si>
  <si>
    <t>Temp correction</t>
  </si>
  <si>
    <t>Actual Hours</t>
  </si>
  <si>
    <t>Material Grade</t>
  </si>
  <si>
    <t>601.GC1001</t>
  </si>
  <si>
    <t>Temp F</t>
  </si>
  <si>
    <t>POF</t>
  </si>
  <si>
    <t>% utilisation</t>
  </si>
  <si>
    <t>&lt;10</t>
  </si>
  <si>
    <t>&gt;60%</t>
  </si>
  <si>
    <t>21-40%</t>
  </si>
  <si>
    <t>11-20%</t>
  </si>
  <si>
    <t>41-60%</t>
  </si>
  <si>
    <t>Calculation</t>
  </si>
  <si>
    <t>Pressure in PSI</t>
  </si>
  <si>
    <t>OD in inches</t>
  </si>
  <si>
    <t>CA in inches</t>
  </si>
  <si>
    <t>Radius</t>
  </si>
  <si>
    <t>Effective Thk</t>
  </si>
  <si>
    <t>LAS-P91</t>
  </si>
  <si>
    <t>Analysis Year</t>
  </si>
  <si>
    <t>Stress Ksi</t>
  </si>
  <si>
    <t>Utilisation (Table)</t>
  </si>
  <si>
    <t>ID in inches</t>
  </si>
  <si>
    <t>Damage Factor (from Table)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</si>
</sst>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16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9" xfId="0" applyBorder="1" applyAlignment="1"/>
    <xf numFmtId="0" fontId="0" fillId="0" borderId="10" xfId="0" applyBorder="1" applyAlignment="1"/>
    <xf numFmtId="0" fontId="0" fillId="2" borderId="10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3" fillId="0" borderId="12" xfId="0" applyFont="1" applyFill="1" applyBorder="1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14" xfId="0" applyFill="1" applyBorder="1"/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9" sqref="E9"/>
    </sheetView>
  </sheetViews>
  <sheetFormatPr defaultRowHeight="15"/>
  <cols>
    <col min="1" max="1" width="23.85546875" customWidth="1"/>
    <col min="2" max="2" width="8.5703125" customWidth="1"/>
    <col min="3" max="4" width="15.5703125" bestFit="1" customWidth="1"/>
    <col min="5" max="5" width="14.140625" bestFit="1" customWidth="1"/>
    <col min="6" max="6" width="9" bestFit="1" customWidth="1"/>
  </cols>
  <sheetData>
    <row r="1" spans="1:6" ht="18.75">
      <c r="A1" s="22" t="s">
        <v>10</v>
      </c>
      <c r="B1" s="22"/>
      <c r="C1" s="22"/>
      <c r="D1" s="22"/>
      <c r="E1" s="22"/>
      <c r="F1" s="22"/>
    </row>
    <row r="2" spans="1:6" ht="9.75" customHeight="1" thickBot="1"/>
    <row r="3" spans="1:6" ht="15.75" thickBot="1">
      <c r="A3" s="7" t="s">
        <v>2</v>
      </c>
      <c r="B3" s="7" t="s">
        <v>15</v>
      </c>
      <c r="C3" s="13"/>
      <c r="D3" s="14" t="s">
        <v>31</v>
      </c>
      <c r="E3" s="14">
        <v>2020</v>
      </c>
      <c r="F3" s="14"/>
    </row>
    <row r="4" spans="1:6" ht="17.25" customHeight="1" thickBot="1">
      <c r="A4" s="5" t="s">
        <v>0</v>
      </c>
      <c r="B4" s="6"/>
      <c r="C4" s="13"/>
      <c r="D4" s="14"/>
      <c r="E4" s="14"/>
      <c r="F4" s="14"/>
    </row>
    <row r="5" spans="1:6" ht="15.75" thickBot="1">
      <c r="A5" s="8" t="s">
        <v>1</v>
      </c>
      <c r="B5" s="9">
        <v>1990</v>
      </c>
      <c r="C5" s="14" t="s">
        <v>5</v>
      </c>
      <c r="D5" s="15">
        <v>42.16</v>
      </c>
      <c r="E5" s="4" t="s">
        <v>14</v>
      </c>
      <c r="F5" s="25" t="s">
        <v>30</v>
      </c>
    </row>
    <row r="6" spans="1:6" ht="15.75" thickBot="1">
      <c r="A6" s="4" t="s">
        <v>3</v>
      </c>
      <c r="B6" s="24">
        <v>100</v>
      </c>
      <c r="C6" s="14" t="s">
        <v>6</v>
      </c>
      <c r="D6" s="15">
        <v>3.1</v>
      </c>
      <c r="E6" s="12" t="s">
        <v>4</v>
      </c>
      <c r="F6" s="26">
        <v>2020</v>
      </c>
    </row>
    <row r="7" spans="1:6" ht="15.75" thickBot="1">
      <c r="A7" s="4" t="s">
        <v>8</v>
      </c>
      <c r="B7" s="24">
        <v>1000</v>
      </c>
      <c r="C7" s="14" t="s">
        <v>7</v>
      </c>
      <c r="D7" s="15">
        <v>1</v>
      </c>
      <c r="E7" s="3" t="s">
        <v>9</v>
      </c>
      <c r="F7" s="27">
        <v>1.6</v>
      </c>
    </row>
    <row r="8" spans="1:6" s="2" customFormat="1">
      <c r="A8" s="21" t="s">
        <v>24</v>
      </c>
      <c r="C8" s="11"/>
      <c r="D8" s="11"/>
      <c r="E8" s="11"/>
      <c r="F8" s="11"/>
    </row>
    <row r="9" spans="1:6" s="2" customFormat="1">
      <c r="A9" s="16" t="s">
        <v>25</v>
      </c>
      <c r="B9" s="20">
        <f>B7*0.145</f>
        <v>145</v>
      </c>
      <c r="C9" s="17" t="s">
        <v>28</v>
      </c>
      <c r="D9" s="20">
        <f>(B13+(2*B12))/2</f>
        <v>0.77086614173228341</v>
      </c>
      <c r="E9" s="17" t="s">
        <v>35</v>
      </c>
      <c r="F9" s="23">
        <v>9.9999999999999995E-7</v>
      </c>
    </row>
    <row r="10" spans="1:6" s="2" customFormat="1">
      <c r="A10" s="16" t="s">
        <v>26</v>
      </c>
      <c r="B10" s="20">
        <f>D5/25.4</f>
        <v>1.6598425196850393</v>
      </c>
      <c r="C10" s="17" t="s">
        <v>29</v>
      </c>
      <c r="D10" s="20">
        <f>B11-B12</f>
        <v>5.9055118110236213E-2</v>
      </c>
      <c r="E10" s="18" t="s">
        <v>13</v>
      </c>
      <c r="F10" s="19">
        <f>(E3-B5)*365*24</f>
        <v>262800</v>
      </c>
    </row>
    <row r="11" spans="1:6" s="2" customFormat="1">
      <c r="A11" s="16" t="s">
        <v>11</v>
      </c>
      <c r="B11" s="20">
        <f>D6/25.4</f>
        <v>0.12204724409448819</v>
      </c>
      <c r="C11" s="17" t="s">
        <v>32</v>
      </c>
      <c r="D11" s="20">
        <f>(B9/D7)*((D9/D10)+0.6)/1000</f>
        <v>1.9797333333333333</v>
      </c>
      <c r="E11" s="17" t="s">
        <v>33</v>
      </c>
      <c r="F11" s="19">
        <f>(F9*F10)*100</f>
        <v>26.279999999999998</v>
      </c>
    </row>
    <row r="12" spans="1:6" s="2" customFormat="1">
      <c r="A12" s="16" t="s">
        <v>27</v>
      </c>
      <c r="B12" s="20">
        <f>F7/25.4</f>
        <v>6.2992125984251982E-2</v>
      </c>
      <c r="C12" s="17" t="s">
        <v>12</v>
      </c>
      <c r="D12" s="20">
        <v>50</v>
      </c>
      <c r="E12" s="18"/>
      <c r="F12" s="19"/>
    </row>
    <row r="13" spans="1:6" s="2" customFormat="1">
      <c r="A13" s="16" t="s">
        <v>34</v>
      </c>
      <c r="B13" s="20">
        <f>B10-(2*B11)</f>
        <v>1.4157480314960629</v>
      </c>
      <c r="C13" s="17" t="s">
        <v>16</v>
      </c>
      <c r="D13" s="20">
        <f>((B6*(9/5))+32+D12)</f>
        <v>262</v>
      </c>
      <c r="E13" s="18"/>
      <c r="F13" s="19"/>
    </row>
    <row r="14" spans="1:6" s="2" customFormat="1">
      <c r="C14" s="11"/>
      <c r="D14" s="11"/>
      <c r="E14" s="11"/>
      <c r="F14" s="11"/>
    </row>
  </sheetData>
  <mergeCells count="1">
    <mergeCell ref="A1:F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7" sqref="C17"/>
    </sheetView>
  </sheetViews>
  <sheetFormatPr defaultRowHeight="15"/>
  <cols>
    <col min="1" max="1" width="12" bestFit="1" customWidth="1"/>
    <col min="2" max="2" width="15.42578125" customWidth="1"/>
  </cols>
  <sheetData>
    <row r="1" spans="1:2">
      <c r="A1" s="1" t="s">
        <v>18</v>
      </c>
      <c r="B1" s="1" t="s">
        <v>17</v>
      </c>
    </row>
    <row r="2" spans="1:2">
      <c r="A2" s="1" t="s">
        <v>19</v>
      </c>
      <c r="B2" s="1">
        <v>5</v>
      </c>
    </row>
    <row r="3" spans="1:2">
      <c r="A3" s="10" t="s">
        <v>22</v>
      </c>
      <c r="B3" s="1">
        <v>4</v>
      </c>
    </row>
    <row r="4" spans="1:2">
      <c r="A4" s="10" t="s">
        <v>21</v>
      </c>
      <c r="B4" s="1">
        <v>3</v>
      </c>
    </row>
    <row r="5" spans="1:2">
      <c r="A5" s="1" t="s">
        <v>23</v>
      </c>
      <c r="B5" s="1">
        <v>2</v>
      </c>
    </row>
    <row r="6" spans="1:2">
      <c r="A6" s="1" t="s">
        <v>20</v>
      </c>
      <c r="B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Utilisation Table</vt:lpstr>
      <vt:lpstr>Creep DF table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L108066</cp:lastModifiedBy>
  <cp:lastPrinted>2019-12-16T09:41:17Z</cp:lastPrinted>
  <dcterms:created xsi:type="dcterms:W3CDTF">2019-11-20T06:10:31Z</dcterms:created>
  <dcterms:modified xsi:type="dcterms:W3CDTF">2020-05-31T11:31:52Z</dcterms:modified>
</cp:coreProperties>
</file>