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quickStyle2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2.xml" ContentType="application/vnd.openxmlformats-officedocument.drawingml.diagramData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Override PartName="/xl/diagrams/colors2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iagrams/drawing2.xml" ContentType="application/vnd.ms-office.drawingml.diagramDrawing+xml"/>
  <Override PartName="/xl/diagrams/drawing1.xml" ContentType="application/vnd.ms-office.drawingml.diagram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iagrams/layout2.xml" ContentType="application/vnd.openxmlformats-officedocument.drawingml.diagramLayou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0730" windowHeight="9975" activeTab="1"/>
  </bookViews>
  <sheets>
    <sheet name="POF-EC" sheetId="11" r:id="rId1"/>
    <sheet name="EC master" sheetId="8" r:id="rId2"/>
  </sheets>
  <calcPr calcId="145621"/>
</workbook>
</file>

<file path=xl/calcChain.xml><?xml version="1.0" encoding="utf-8"?>
<calcChain xmlns="http://schemas.openxmlformats.org/spreadsheetml/2006/main">
  <c r="B32" i="8"/>
  <c r="B27"/>
  <c r="F16"/>
  <c r="B31" l="1"/>
  <c r="B34"/>
  <c r="B53" l="1"/>
  <c r="B30"/>
  <c r="B35" s="1"/>
  <c r="B29"/>
  <c r="B39"/>
  <c r="B38"/>
  <c r="B37"/>
  <c r="B33" l="1"/>
  <c r="C47" s="1"/>
  <c r="B54"/>
  <c r="B55" s="1"/>
  <c r="B41"/>
  <c r="B43"/>
  <c r="B42"/>
  <c r="B47" l="1"/>
  <c r="C48"/>
  <c r="B48" s="1"/>
  <c r="C49"/>
  <c r="B49" s="1"/>
  <c r="B51" l="1"/>
  <c r="D51" s="1"/>
  <c r="E51" s="1"/>
</calcChain>
</file>

<file path=xl/sharedStrings.xml><?xml version="1.0" encoding="utf-8"?>
<sst xmlns="http://schemas.openxmlformats.org/spreadsheetml/2006/main" count="443" uniqueCount="230">
  <si>
    <t>POF</t>
  </si>
  <si>
    <t>Damage Factor</t>
  </si>
  <si>
    <t>Material Table</t>
  </si>
  <si>
    <r>
      <t>A</t>
    </r>
    <r>
      <rPr>
        <vertAlign val="subscript"/>
        <sz val="11"/>
        <color theme="1"/>
        <rFont val="Calibri"/>
        <family val="2"/>
        <scheme val="minor"/>
      </rPr>
      <t>rt</t>
    </r>
  </si>
  <si>
    <t>Flow Stress (FS)</t>
  </si>
  <si>
    <t>Stength Ratio (SR)</t>
  </si>
  <si>
    <t>D</t>
  </si>
  <si>
    <t>C</t>
  </si>
  <si>
    <t>B</t>
  </si>
  <si>
    <t>1* corrosion rate (CoP-1)</t>
  </si>
  <si>
    <t>3* corrosion rate (CoP-3)</t>
  </si>
  <si>
    <t>2* corrosion rate (CoP-2)</t>
  </si>
  <si>
    <t>Calculation of Posterior Probability</t>
  </si>
  <si>
    <t>Calculation of Beta 1,2,3</t>
  </si>
  <si>
    <t>Beta-1</t>
  </si>
  <si>
    <t>Beta-2</t>
  </si>
  <si>
    <t>Beta-3</t>
  </si>
  <si>
    <t>Pipe Master</t>
  </si>
  <si>
    <t>Material Std</t>
  </si>
  <si>
    <t>Corrosion Allowance</t>
  </si>
  <si>
    <t>TML table</t>
  </si>
  <si>
    <t>Inspection Confidence Table</t>
  </si>
  <si>
    <t>Very High</t>
  </si>
  <si>
    <t>High</t>
  </si>
  <si>
    <t>Med</t>
  </si>
  <si>
    <t>Low</t>
  </si>
  <si>
    <t>No</t>
  </si>
  <si>
    <t>Calculations</t>
  </si>
  <si>
    <t>Present Year (PRY)</t>
  </si>
  <si>
    <t>Year In service (YIS)</t>
  </si>
  <si>
    <t>Material grade</t>
  </si>
  <si>
    <t>Min Req Thk (MRT)</t>
  </si>
  <si>
    <t>Effective Corr Rate (ECR)</t>
  </si>
  <si>
    <t>ECR*EAGE/ETHK</t>
  </si>
  <si>
    <t>Effective Age (EAGE)</t>
  </si>
  <si>
    <t>Effective Thk (ETHK)</t>
  </si>
  <si>
    <t>Efficiency of weld (E)</t>
  </si>
  <si>
    <t>Youngs Modulus (Y)</t>
  </si>
  <si>
    <t>(S*E*MRT)/(FS*ETHK)</t>
  </si>
  <si>
    <t>PRP-1</t>
  </si>
  <si>
    <t>PRP-2</t>
  </si>
  <si>
    <t>PRP-3</t>
  </si>
  <si>
    <t>PRP table</t>
  </si>
  <si>
    <t>if LCR not null then take value from Medium confidence data</t>
  </si>
  <si>
    <t>else from low confidence data</t>
  </si>
  <si>
    <t>2* corrosion rate (IE-2)</t>
  </si>
  <si>
    <t>4* corrosion rate (IE-3)</t>
  </si>
  <si>
    <t>1* corrosion rate (IE-1)</t>
  </si>
  <si>
    <t>Table 4.6 (Conditional Probability for Inspection effectiveness (constant values)</t>
  </si>
  <si>
    <t>A</t>
  </si>
  <si>
    <t>E</t>
  </si>
  <si>
    <t>Levels of confidence</t>
  </si>
  <si>
    <t>Inspection Effectiveness Factor as per equation 2.19</t>
  </si>
  <si>
    <t>B15*(POWER(F26,B19)*POWER(E26,B20)*POWER(D26,B21)*POWER(C26,B22))</t>
  </si>
  <si>
    <t>B16*(POWER(F27,B19)*POWER(E27,B20)*POWER(D27,B21)*POWER(C27,B22))</t>
  </si>
  <si>
    <t>B17*(POWER(F28,B19)*POWER(E28,B20)*POWER(D28,B21)*POWER(C28,B22))</t>
  </si>
  <si>
    <t xml:space="preserve"> 1* corrosion rate (PosP-1)</t>
  </si>
  <si>
    <t xml:space="preserve"> 2* corrosion rate (PosP-1)</t>
  </si>
  <si>
    <t xml:space="preserve"> 4* corrosion rate (Posp-1)</t>
  </si>
  <si>
    <t>B35/(B35+B36+B37)</t>
  </si>
  <si>
    <t>B36/(B36+B37+B35)</t>
  </si>
  <si>
    <t>B37/(B36+B37+B35)</t>
  </si>
  <si>
    <t>Equipment No</t>
  </si>
  <si>
    <t>DS values</t>
  </si>
  <si>
    <t>(POWER(D43,2) * POWER(B31,2)*POWER(B43,2))+(POWER(1-(D43*B31),2))*(POWER(B43,2))+(POWER(B33,2)*POWER(B43,2))</t>
  </si>
  <si>
    <t>601.AL1001</t>
  </si>
  <si>
    <t>Half Life Analysis</t>
  </si>
  <si>
    <t>Half Life</t>
  </si>
  <si>
    <t>POF-Half Life</t>
  </si>
  <si>
    <t>2.6-5</t>
  </si>
  <si>
    <t>&lt;1</t>
  </si>
  <si>
    <t>1.1-2.5</t>
  </si>
  <si>
    <t>5.1-10</t>
  </si>
  <si>
    <t>&gt;10</t>
  </si>
  <si>
    <t>ETHK-MRT</t>
  </si>
  <si>
    <t>Available thk (ATHK)</t>
  </si>
  <si>
    <t>ATHK/ECR</t>
  </si>
  <si>
    <t>Remaining Life (RL)</t>
  </si>
  <si>
    <t xml:space="preserve"> RL/2</t>
  </si>
  <si>
    <t>based on table</t>
  </si>
  <si>
    <t>RL value</t>
  </si>
  <si>
    <t>Overall POF</t>
  </si>
  <si>
    <t>Lower of POFs</t>
  </si>
  <si>
    <t>Calculation of base damage factor and POF</t>
  </si>
  <si>
    <t>A285</t>
  </si>
  <si>
    <t>(P*D/2(SE-0.6p) ) or (Nomthk-CA)</t>
  </si>
  <si>
    <t xml:space="preserve"> ((YS+TS)/2)*1.1*E</t>
  </si>
  <si>
    <t>COVt</t>
  </si>
  <si>
    <t>COVsf</t>
  </si>
  <si>
    <t>COVp</t>
  </si>
  <si>
    <t>Nom thk (NT) inches</t>
  </si>
  <si>
    <t>Nom Dia (D) inches</t>
  </si>
  <si>
    <t>Design Temp degF</t>
  </si>
  <si>
    <t>Design Pressure (P) Psi</t>
  </si>
  <si>
    <t>Yield Strength (YS) KSI</t>
  </si>
  <si>
    <t>Tensile Stregth (TS) Ksi</t>
  </si>
  <si>
    <t>Allowable Stress (S) Psi</t>
  </si>
  <si>
    <t>Coating Quality- CQ(H/M/L)</t>
  </si>
  <si>
    <t>M</t>
  </si>
  <si>
    <t>Table 15.2M Corrosion rate (climate)</t>
  </si>
  <si>
    <t>External Corrosion POF Claculation</t>
  </si>
  <si>
    <t>Paint condition</t>
  </si>
  <si>
    <t>Repainted Year (RPY) or YIS (from pipe rep or YIS)</t>
  </si>
  <si>
    <t>EC driver (climate) M/T/D/S</t>
  </si>
  <si>
    <t>Long Corr Rate (LECR)</t>
  </si>
  <si>
    <t>Short Corr Rate (SECR)</t>
  </si>
  <si>
    <t>Adjusted Ex corr rate</t>
  </si>
  <si>
    <t>Theoritical Ex Corr Rate (TECR)</t>
  </si>
  <si>
    <t>Soil Interface or Condensation</t>
  </si>
  <si>
    <t>Y</t>
  </si>
  <si>
    <t>Good</t>
  </si>
  <si>
    <t>Coat Adjustment</t>
  </si>
  <si>
    <t>Coating age (COATAGE)</t>
  </si>
  <si>
    <t>If (PRY-RPY)&gt;COATAGE and CQ=L then 0 else if (PRY-RPY)&gt;COATAGE and CQ=M then min of( 5 or COATAGE) else if (PRY-RPY)&gt;COATAGE and CQ=H then min of( 15 or COATAGE) else if (PRY-RPY)&lt;COATAGE and CQ=L then 0 else if (PRY-RPY)&lt;COATAGE and CQ=M then (min of( 5 or COATAGE)-min of(5, (coatage-PRY-RPY)) else if (PRY-RPY)&lt;COATAGE and CQ=H then (min of(1 5 or COATAGE)-min of(15, (coatage-PRY-RPY))</t>
  </si>
  <si>
    <t>Last Measured Year (LMY) (if no thk then YIS</t>
  </si>
  <si>
    <t>H</t>
  </si>
  <si>
    <t>Coat Age- Coat Ajustment</t>
  </si>
  <si>
    <t>Last Measured Thk (LMET)</t>
  </si>
  <si>
    <t>if LMY not NULL then LMET else NT</t>
  </si>
  <si>
    <t>if LCR is not NULL then LCR else Adjusted Ex Corr rate</t>
  </si>
  <si>
    <t>Coloumn Desc.</t>
  </si>
  <si>
    <t>Coloumn Name</t>
  </si>
  <si>
    <t>Data Type</t>
  </si>
  <si>
    <t>Nullable</t>
  </si>
  <si>
    <t>Data Default</t>
  </si>
  <si>
    <t>Coloumn No</t>
  </si>
  <si>
    <t>Cluster  ID</t>
  </si>
  <si>
    <t>REC_NO</t>
  </si>
  <si>
    <t>NUMBER(38,0)</t>
  </si>
  <si>
    <t>Primary</t>
  </si>
  <si>
    <t>VARCHAR2(25 BYTE)</t>
  </si>
  <si>
    <t>Unique Key</t>
  </si>
  <si>
    <t>Material Code</t>
  </si>
  <si>
    <t>PM_MATERIAL_CODE</t>
  </si>
  <si>
    <t>VARCHAR2(5 BYTE)</t>
  </si>
  <si>
    <t>DM Code</t>
  </si>
  <si>
    <t>DM_CODE</t>
  </si>
  <si>
    <t>NUMBER(2,0)</t>
  </si>
  <si>
    <t>Created On</t>
  </si>
  <si>
    <t>CREATED_ON</t>
  </si>
  <si>
    <t>VARCHAR2(8 BYTE)</t>
  </si>
  <si>
    <t>SYSDATE [YYYYMMDD]</t>
  </si>
  <si>
    <t>This is auto calculated table for External corrosion. For each of the pipe line (when created in pipe master table) a line is created in this table automatically with the following data populated from following tables  whenever there is a create or amend.</t>
  </si>
  <si>
    <t>POF Auto Calculation table (External Corrosion) Table Name : POF-EC</t>
  </si>
  <si>
    <t xml:space="preserve">Year_In_service </t>
  </si>
  <si>
    <t>NUMBER(3,0)</t>
  </si>
  <si>
    <t>FROM PIPE MASTER</t>
  </si>
  <si>
    <t>Nom_Dia</t>
  </si>
  <si>
    <t>Nom_thk</t>
  </si>
  <si>
    <t xml:space="preserve">Design_Temp </t>
  </si>
  <si>
    <t>Design_Pressure</t>
  </si>
  <si>
    <t>Material_Std</t>
  </si>
  <si>
    <t>Material_grade</t>
  </si>
  <si>
    <t>Corrosion_Allowance</t>
  </si>
  <si>
    <t>Coating_Quality_CQ</t>
  </si>
  <si>
    <t>Soil Interface_Condensation</t>
  </si>
  <si>
    <t>Very_High</t>
  </si>
  <si>
    <t>Last_Measured_Thk</t>
  </si>
  <si>
    <t>Last_Measured_Year</t>
  </si>
  <si>
    <t xml:space="preserve">Long_Corr_Rate </t>
  </si>
  <si>
    <t>Short_Corr_Rate</t>
  </si>
  <si>
    <t>Yield_Strength</t>
  </si>
  <si>
    <t xml:space="preserve">Tensile_Stregth </t>
  </si>
  <si>
    <t>Efficiency_of_weld</t>
  </si>
  <si>
    <t xml:space="preserve">Allowable_Stress </t>
  </si>
  <si>
    <t>Youngs_Modulus</t>
  </si>
  <si>
    <t>Paint_condition</t>
  </si>
  <si>
    <t xml:space="preserve">Repainted Year_YIS </t>
  </si>
  <si>
    <t>EC_driver</t>
  </si>
  <si>
    <t>Theoritical_Ex_Corr_Rate</t>
  </si>
  <si>
    <t>Adjusted_Ex_corr_rate</t>
  </si>
  <si>
    <t>PRP_1</t>
  </si>
  <si>
    <t>PRP_2</t>
  </si>
  <si>
    <t>PRP_3</t>
  </si>
  <si>
    <t>CoP_1</t>
  </si>
  <si>
    <t>CoP_2</t>
  </si>
  <si>
    <t>CoP_3</t>
  </si>
  <si>
    <t>Coating_age</t>
  </si>
  <si>
    <t>Coat_Adjustment</t>
  </si>
  <si>
    <t xml:space="preserve">Effective_Age </t>
  </si>
  <si>
    <t xml:space="preserve">Effective_Thk </t>
  </si>
  <si>
    <t xml:space="preserve">Min Req_Thk </t>
  </si>
  <si>
    <t xml:space="preserve">Effective_Corr_Rate </t>
  </si>
  <si>
    <t xml:space="preserve">Flow_Stress </t>
  </si>
  <si>
    <t>Stength_Ratio</t>
  </si>
  <si>
    <t>IE_1</t>
  </si>
  <si>
    <t>IE_2</t>
  </si>
  <si>
    <t>IE_3</t>
  </si>
  <si>
    <t>Beta_1</t>
  </si>
  <si>
    <t>Beta_2</t>
  </si>
  <si>
    <t>Beta_3</t>
  </si>
  <si>
    <t>Available_thk</t>
  </si>
  <si>
    <t xml:space="preserve">Remaining_Life </t>
  </si>
  <si>
    <t>Half_Life</t>
  </si>
  <si>
    <t>POF_Half_Life</t>
  </si>
  <si>
    <t>Overall_POF</t>
  </si>
  <si>
    <r>
      <t>A</t>
    </r>
    <r>
      <rPr>
        <vertAlign val="subscript"/>
        <sz val="8"/>
        <color theme="1"/>
        <rFont val="Calibri"/>
        <family val="2"/>
        <scheme val="minor"/>
      </rPr>
      <t>rt</t>
    </r>
  </si>
  <si>
    <t>Constarints</t>
  </si>
  <si>
    <t>NUMBER(4,0)</t>
  </si>
  <si>
    <t>NUMBER(5,0)</t>
  </si>
  <si>
    <t>VARCHAR2(1 BYTE)</t>
  </si>
  <si>
    <t>Soil Interface or Condensation (Y/N)</t>
  </si>
  <si>
    <t>NUMBER(5,2)</t>
  </si>
  <si>
    <t>NUMBER(4,2)</t>
  </si>
  <si>
    <t>NUMBER(8,0)</t>
  </si>
  <si>
    <t>VARCHAR2(10 BYTE)</t>
  </si>
  <si>
    <t>NUMBER(6,4)</t>
  </si>
  <si>
    <t>NUMBER(8,4)</t>
  </si>
  <si>
    <t>Equipment Number</t>
  </si>
  <si>
    <t>Unit_No</t>
  </si>
  <si>
    <t>Analysis service (PRY)</t>
  </si>
  <si>
    <t xml:space="preserve">Analysis_year </t>
  </si>
  <si>
    <t>Present Year</t>
  </si>
  <si>
    <t>Auto "EC"</t>
  </si>
  <si>
    <t>Mang-Table</t>
  </si>
  <si>
    <t>Created Date</t>
  </si>
  <si>
    <t>NUMBER(5,3)</t>
  </si>
  <si>
    <t>NUMBER(10,0)</t>
  </si>
  <si>
    <t>NUMBER(5,5)</t>
  </si>
  <si>
    <t>Ext-His</t>
  </si>
  <si>
    <t>NUMBER(6,3)</t>
  </si>
  <si>
    <t>Ds1</t>
  </si>
  <si>
    <t>DS2</t>
  </si>
  <si>
    <t>DS3</t>
  </si>
  <si>
    <t>DF_EC</t>
  </si>
  <si>
    <t>NUMBER(6,2)</t>
  </si>
  <si>
    <t>DF calculation &amp; POF</t>
  </si>
  <si>
    <t>Management Table</t>
  </si>
  <si>
    <t>External History Table</t>
  </si>
  <si>
    <t>rev:</t>
  </si>
</sst>
</file>

<file path=xl/styles.xml><?xml version="1.0" encoding="utf-8"?>
<styleSheet xmlns="http://schemas.openxmlformats.org/spreadsheetml/2006/main">
  <numFmts count="1">
    <numFmt numFmtId="164" formatCode="0.00000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Times New Roman"/>
      <family val="1"/>
    </font>
    <font>
      <u/>
      <sz val="10"/>
      <color rgb="FF000000"/>
      <name val="Arial"/>
      <family val="2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vertAlign val="subscript"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2" fontId="0" fillId="0" borderId="1" xfId="0" applyNumberFormat="1" applyBorder="1"/>
    <xf numFmtId="0" fontId="0" fillId="2" borderId="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0" fillId="0" borderId="12" xfId="0" applyBorder="1"/>
    <xf numFmtId="0" fontId="0" fillId="0" borderId="11" xfId="0" applyBorder="1"/>
    <xf numFmtId="0" fontId="3" fillId="0" borderId="0" xfId="0" applyFont="1" applyBorder="1" applyAlignment="1"/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24" xfId="0" applyFill="1" applyBorder="1"/>
    <xf numFmtId="0" fontId="0" fillId="0" borderId="25" xfId="0" applyFill="1" applyBorder="1"/>
    <xf numFmtId="0" fontId="0" fillId="0" borderId="24" xfId="0" applyBorder="1"/>
    <xf numFmtId="0" fontId="3" fillId="0" borderId="7" xfId="0" applyFont="1" applyBorder="1"/>
    <xf numFmtId="0" fontId="0" fillId="0" borderId="27" xfId="0" applyBorder="1" applyAlignment="1">
      <alignment horizontal="center"/>
    </xf>
    <xf numFmtId="0" fontId="3" fillId="0" borderId="24" xfId="0" applyFont="1" applyBorder="1"/>
    <xf numFmtId="0" fontId="0" fillId="0" borderId="10" xfId="0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0" fillId="0" borderId="25" xfId="0" applyBorder="1"/>
    <xf numFmtId="0" fontId="5" fillId="0" borderId="2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3" fillId="0" borderId="29" xfId="0" applyFont="1" applyBorder="1"/>
    <xf numFmtId="0" fontId="0" fillId="0" borderId="30" xfId="0" applyBorder="1"/>
    <xf numFmtId="0" fontId="0" fillId="0" borderId="21" xfId="0" applyBorder="1"/>
    <xf numFmtId="0" fontId="0" fillId="0" borderId="26" xfId="0" applyFill="1" applyBorder="1"/>
    <xf numFmtId="2" fontId="0" fillId="0" borderId="20" xfId="0" applyNumberFormat="1" applyBorder="1"/>
    <xf numFmtId="0" fontId="0" fillId="2" borderId="2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9" xfId="0" applyFill="1" applyBorder="1"/>
    <xf numFmtId="0" fontId="0" fillId="2" borderId="20" xfId="0" applyFill="1" applyBorder="1"/>
    <xf numFmtId="0" fontId="0" fillId="3" borderId="1" xfId="0" applyFill="1" applyBorder="1"/>
    <xf numFmtId="16" fontId="0" fillId="0" borderId="1" xfId="0" applyNumberFormat="1" applyBorder="1"/>
    <xf numFmtId="0" fontId="0" fillId="3" borderId="20" xfId="0" applyFill="1" applyBorder="1"/>
    <xf numFmtId="0" fontId="0" fillId="0" borderId="20" xfId="0" applyFill="1" applyBorder="1"/>
    <xf numFmtId="0" fontId="0" fillId="0" borderId="40" xfId="0" applyFill="1" applyBorder="1"/>
    <xf numFmtId="2" fontId="0" fillId="0" borderId="6" xfId="0" applyNumberFormat="1" applyBorder="1"/>
    <xf numFmtId="0" fontId="3" fillId="0" borderId="26" xfId="0" applyFont="1" applyFill="1" applyBorder="1" applyAlignment="1">
      <alignment horizontal="left"/>
    </xf>
    <xf numFmtId="0" fontId="3" fillId="0" borderId="19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5" fillId="0" borderId="25" xfId="0" applyFont="1" applyFill="1" applyBorder="1"/>
    <xf numFmtId="0" fontId="5" fillId="0" borderId="20" xfId="0" applyFont="1" applyBorder="1"/>
    <xf numFmtId="0" fontId="0" fillId="4" borderId="39" xfId="0" applyFill="1" applyBorder="1"/>
    <xf numFmtId="0" fontId="1" fillId="4" borderId="27" xfId="0" applyFont="1" applyFill="1" applyBorder="1"/>
    <xf numFmtId="1" fontId="0" fillId="4" borderId="27" xfId="0" applyNumberFormat="1" applyFont="1" applyFill="1" applyBorder="1"/>
    <xf numFmtId="164" fontId="1" fillId="4" borderId="27" xfId="0" applyNumberFormat="1" applyFont="1" applyFill="1" applyBorder="1"/>
    <xf numFmtId="11" fontId="1" fillId="4" borderId="27" xfId="0" applyNumberFormat="1" applyFont="1" applyFill="1" applyBorder="1" applyAlignment="1">
      <alignment horizontal="left"/>
    </xf>
    <xf numFmtId="0" fontId="0" fillId="4" borderId="38" xfId="0" applyFill="1" applyBorder="1"/>
    <xf numFmtId="0" fontId="0" fillId="4" borderId="10" xfId="0" applyFill="1" applyBorder="1"/>
    <xf numFmtId="0" fontId="0" fillId="0" borderId="24" xfId="0" applyFill="1" applyBorder="1" applyAlignment="1"/>
    <xf numFmtId="0" fontId="0" fillId="2" borderId="33" xfId="0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right" vertical="center"/>
    </xf>
    <xf numFmtId="0" fontId="0" fillId="2" borderId="22" xfId="0" applyFill="1" applyBorder="1"/>
    <xf numFmtId="0" fontId="0" fillId="2" borderId="34" xfId="0" applyFill="1" applyBorder="1"/>
    <xf numFmtId="0" fontId="0" fillId="2" borderId="5" xfId="0" applyFill="1" applyBorder="1"/>
    <xf numFmtId="0" fontId="0" fillId="2" borderId="5" xfId="0" applyFill="1" applyBorder="1" applyAlignment="1">
      <alignment horizontal="right"/>
    </xf>
    <xf numFmtId="0" fontId="6" fillId="0" borderId="7" xfId="0" applyFont="1" applyBorder="1"/>
    <xf numFmtId="0" fontId="0" fillId="0" borderId="40" xfId="0" applyBorder="1"/>
    <xf numFmtId="0" fontId="0" fillId="3" borderId="6" xfId="0" applyFill="1" applyBorder="1"/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left"/>
    </xf>
    <xf numFmtId="0" fontId="12" fillId="0" borderId="9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0" fillId="0" borderId="15" xfId="0" applyBorder="1"/>
    <xf numFmtId="0" fontId="3" fillId="0" borderId="0" xfId="0" applyFont="1" applyBorder="1"/>
    <xf numFmtId="0" fontId="3" fillId="4" borderId="10" xfId="0" applyFont="1" applyFill="1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  <xf numFmtId="0" fontId="11" fillId="0" borderId="7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/>
    <xf numFmtId="0" fontId="14" fillId="0" borderId="10" xfId="0" applyFont="1" applyFill="1" applyBorder="1" applyAlignment="1">
      <alignment vertical="center"/>
    </xf>
    <xf numFmtId="0" fontId="15" fillId="0" borderId="10" xfId="0" applyFont="1" applyFill="1" applyBorder="1"/>
    <xf numFmtId="0" fontId="7" fillId="0" borderId="7" xfId="0" applyFont="1" applyBorder="1" applyAlignment="1"/>
    <xf numFmtId="0" fontId="7" fillId="0" borderId="17" xfId="0" applyFont="1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10" fillId="0" borderId="14" xfId="0" applyFont="1" applyFill="1" applyBorder="1" applyAlignment="1"/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right" vertical="center"/>
    </xf>
    <xf numFmtId="0" fontId="15" fillId="0" borderId="1" xfId="0" applyFont="1" applyFill="1" applyBorder="1"/>
    <xf numFmtId="0" fontId="15" fillId="0" borderId="1" xfId="0" applyFont="1" applyBorder="1"/>
    <xf numFmtId="0" fontId="15" fillId="0" borderId="1" xfId="0" applyFont="1" applyBorder="1" applyAlignment="1">
      <alignment wrapText="1"/>
    </xf>
    <xf numFmtId="0" fontId="15" fillId="0" borderId="1" xfId="0" applyFont="1" applyFill="1" applyBorder="1" applyAlignment="1"/>
    <xf numFmtId="1" fontId="15" fillId="0" borderId="1" xfId="0" applyNumberFormat="1" applyFont="1" applyFill="1" applyBorder="1"/>
    <xf numFmtId="0" fontId="13" fillId="0" borderId="2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0" borderId="24" xfId="0" applyFont="1" applyBorder="1" applyAlignment="1">
      <alignment vertical="center" wrapText="1"/>
    </xf>
    <xf numFmtId="0" fontId="15" fillId="0" borderId="24" xfId="0" applyFont="1" applyFill="1" applyBorder="1" applyAlignment="1">
      <alignment wrapText="1"/>
    </xf>
    <xf numFmtId="0" fontId="15" fillId="0" borderId="24" xfId="0" applyFont="1" applyBorder="1" applyAlignment="1">
      <alignment wrapText="1"/>
    </xf>
    <xf numFmtId="1" fontId="15" fillId="0" borderId="24" xfId="0" applyNumberFormat="1" applyFont="1" applyFill="1" applyBorder="1" applyAlignment="1">
      <alignment wrapText="1"/>
    </xf>
    <xf numFmtId="0" fontId="15" fillId="0" borderId="25" xfId="0" applyFont="1" applyFill="1" applyBorder="1" applyAlignment="1">
      <alignment wrapText="1"/>
    </xf>
    <xf numFmtId="0" fontId="15" fillId="0" borderId="20" xfId="0" applyFont="1" applyFill="1" applyBorder="1"/>
    <xf numFmtId="0" fontId="15" fillId="0" borderId="20" xfId="0" applyFont="1" applyBorder="1"/>
    <xf numFmtId="0" fontId="15" fillId="0" borderId="44" xfId="0" applyFont="1" applyBorder="1" applyAlignment="1">
      <alignment wrapText="1"/>
    </xf>
    <xf numFmtId="0" fontId="15" fillId="0" borderId="43" xfId="0" applyFont="1" applyBorder="1" applyAlignment="1">
      <alignment wrapText="1"/>
    </xf>
    <xf numFmtId="0" fontId="15" fillId="0" borderId="43" xfId="0" applyFont="1" applyBorder="1" applyAlignment="1"/>
    <xf numFmtId="0" fontId="15" fillId="0" borderId="44" xfId="0" applyFont="1" applyFill="1" applyBorder="1" applyAlignment="1">
      <alignment vertical="top" wrapText="1"/>
    </xf>
    <xf numFmtId="0" fontId="15" fillId="0" borderId="43" xfId="0" applyFont="1" applyFill="1" applyBorder="1" applyAlignment="1">
      <alignment vertical="top" wrapText="1"/>
    </xf>
    <xf numFmtId="0" fontId="14" fillId="0" borderId="43" xfId="0" applyFont="1" applyBorder="1" applyAlignment="1">
      <alignment vertical="center"/>
    </xf>
    <xf numFmtId="0" fontId="15" fillId="0" borderId="24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0" fontId="14" fillId="0" borderId="20" xfId="0" applyFont="1" applyBorder="1" applyAlignment="1">
      <alignment vertical="center"/>
    </xf>
    <xf numFmtId="0" fontId="0" fillId="0" borderId="45" xfId="0" applyBorder="1"/>
    <xf numFmtId="0" fontId="0" fillId="0" borderId="45" xfId="0" applyFill="1" applyBorder="1"/>
    <xf numFmtId="0" fontId="0" fillId="0" borderId="44" xfId="0" applyFill="1" applyBorder="1"/>
    <xf numFmtId="0" fontId="0" fillId="4" borderId="4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5" xfId="0" applyFill="1" applyBorder="1" applyAlignment="1">
      <alignment horizontal="left"/>
    </xf>
    <xf numFmtId="0" fontId="11" fillId="0" borderId="9" xfId="0" applyFont="1" applyBorder="1" applyAlignment="1">
      <alignment horizontal="left" wrapText="1"/>
    </xf>
    <xf numFmtId="0" fontId="11" fillId="0" borderId="0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6" fillId="0" borderId="10" xfId="0" applyFont="1" applyFill="1" applyBorder="1" applyAlignment="1">
      <alignment horizontal="center" wrapText="1"/>
    </xf>
    <xf numFmtId="0" fontId="15" fillId="0" borderId="10" xfId="0" applyFont="1" applyFill="1" applyBorder="1" applyAlignment="1">
      <alignment horizontal="center" wrapText="1"/>
    </xf>
    <xf numFmtId="0" fontId="15" fillId="0" borderId="10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15" xfId="0" applyFont="1" applyBorder="1" applyAlignment="1">
      <alignment horizontal="center" wrapText="1"/>
    </xf>
    <xf numFmtId="0" fontId="8" fillId="0" borderId="37" xfId="0" applyFont="1" applyBorder="1" applyAlignment="1">
      <alignment horizontal="center" wrapText="1"/>
    </xf>
    <xf numFmtId="0" fontId="8" fillId="0" borderId="18" xfId="0" applyFont="1" applyBorder="1" applyAlignment="1">
      <alignment horizontal="center" wrapText="1"/>
    </xf>
    <xf numFmtId="0" fontId="8" fillId="0" borderId="16" xfId="0" applyFont="1" applyBorder="1" applyAlignment="1">
      <alignment horizontal="center" wrapText="1"/>
    </xf>
    <xf numFmtId="0" fontId="3" fillId="4" borderId="7" xfId="0" applyFont="1" applyFill="1" applyBorder="1" applyAlignment="1">
      <alignment horizontal="left"/>
    </xf>
    <xf numFmtId="0" fontId="3" fillId="4" borderId="17" xfId="0" applyFont="1" applyFill="1" applyBorder="1" applyAlignment="1">
      <alignment horizontal="left"/>
    </xf>
    <xf numFmtId="0" fontId="3" fillId="4" borderId="14" xfId="0" applyFont="1" applyFill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3" fillId="0" borderId="29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7" xfId="0" applyFont="1" applyFill="1" applyBorder="1" applyAlignment="1">
      <alignment horizontal="left" wrapText="1"/>
    </xf>
    <xf numFmtId="0" fontId="3" fillId="0" borderId="14" xfId="0" applyFont="1" applyFill="1" applyBorder="1" applyAlignment="1">
      <alignment horizontal="left" wrapText="1"/>
    </xf>
    <xf numFmtId="0" fontId="0" fillId="0" borderId="24" xfId="0" applyFill="1" applyBorder="1" applyAlignment="1">
      <alignment horizontal="center" vertical="top" wrapText="1"/>
    </xf>
    <xf numFmtId="0" fontId="0" fillId="4" borderId="32" xfId="0" applyFill="1" applyBorder="1" applyAlignment="1">
      <alignment horizontal="center" wrapText="1"/>
    </xf>
    <xf numFmtId="0" fontId="0" fillId="4" borderId="28" xfId="0" applyFill="1" applyBorder="1" applyAlignment="1">
      <alignment horizontal="center" wrapText="1"/>
    </xf>
    <xf numFmtId="0" fontId="3" fillId="0" borderId="11" xfId="0" applyFont="1" applyBorder="1" applyAlignment="1">
      <alignment horizontal="left" wrapText="1"/>
    </xf>
    <xf numFmtId="0" fontId="3" fillId="0" borderId="18" xfId="0" applyFont="1" applyBorder="1" applyAlignment="1">
      <alignment horizontal="left" wrapText="1"/>
    </xf>
    <xf numFmtId="0" fontId="3" fillId="0" borderId="16" xfId="0" applyFont="1" applyBorder="1" applyAlignment="1">
      <alignment horizontal="left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9" fillId="0" borderId="19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20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5" xfId="0" applyFont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15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431E72E-1265-4D73-9824-5070DC66F0CE}" type="doc">
      <dgm:prSet loTypeId="urn:microsoft.com/office/officeart/2005/8/layout/lProcess3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5B2DFFA9-5C86-49A0-9B83-69B69BEBC437}">
      <dgm:prSet phldrT="[Text]"/>
      <dgm:spPr>
        <a:solidFill>
          <a:srgbClr val="F84616"/>
        </a:solidFill>
      </dgm:spPr>
      <dgm:t>
        <a:bodyPr/>
        <a:lstStyle/>
        <a:p>
          <a:r>
            <a:rPr lang="en-US"/>
            <a:t>Mang-Tab</a:t>
          </a:r>
        </a:p>
      </dgm:t>
    </dgm:pt>
    <dgm:pt modelId="{DA65A376-5ECA-4D68-9103-BCDA9113BAD7}" type="parTrans" cxnId="{927569A2-D47B-45D6-A9D1-BC464A9815FB}">
      <dgm:prSet/>
      <dgm:spPr/>
      <dgm:t>
        <a:bodyPr/>
        <a:lstStyle/>
        <a:p>
          <a:endParaRPr lang="en-US"/>
        </a:p>
      </dgm:t>
    </dgm:pt>
    <dgm:pt modelId="{400365AF-0E7C-4010-96AC-0EB9D6BA1691}" type="sibTrans" cxnId="{927569A2-D47B-45D6-A9D1-BC464A9815FB}">
      <dgm:prSet/>
      <dgm:spPr/>
      <dgm:t>
        <a:bodyPr/>
        <a:lstStyle/>
        <a:p>
          <a:endParaRPr lang="en-US"/>
        </a:p>
      </dgm:t>
    </dgm:pt>
    <dgm:pt modelId="{C27C3B29-62D0-47BF-82C0-7D0F497A8271}">
      <dgm:prSet phldrT="[Text]"/>
      <dgm:spPr>
        <a:solidFill>
          <a:srgbClr val="F84616"/>
        </a:solidFill>
      </dgm:spPr>
      <dgm:t>
        <a:bodyPr/>
        <a:lstStyle/>
        <a:p>
          <a:r>
            <a:rPr lang="en-US"/>
            <a:t>TML-HIS</a:t>
          </a:r>
        </a:p>
      </dgm:t>
    </dgm:pt>
    <dgm:pt modelId="{FC12CB71-AB0A-46C8-BC7F-098B0CB1744C}" type="parTrans" cxnId="{C8D2CD4E-B597-4871-B3B6-8AF10E49569C}">
      <dgm:prSet/>
      <dgm:spPr/>
      <dgm:t>
        <a:bodyPr/>
        <a:lstStyle/>
        <a:p>
          <a:endParaRPr lang="en-US"/>
        </a:p>
      </dgm:t>
    </dgm:pt>
    <dgm:pt modelId="{2B095FF7-5C1A-4805-9AB8-8C19DBB94FBC}" type="sibTrans" cxnId="{C8D2CD4E-B597-4871-B3B6-8AF10E49569C}">
      <dgm:prSet/>
      <dgm:spPr/>
      <dgm:t>
        <a:bodyPr/>
        <a:lstStyle/>
        <a:p>
          <a:endParaRPr lang="en-US"/>
        </a:p>
      </dgm:t>
    </dgm:pt>
    <dgm:pt modelId="{8354A54A-A8FE-465C-A838-194DE8941BD4}">
      <dgm:prSet phldrT="[Text]"/>
      <dgm:spPr>
        <a:solidFill>
          <a:srgbClr val="F84616"/>
        </a:solidFill>
      </dgm:spPr>
      <dgm:t>
        <a:bodyPr/>
        <a:lstStyle/>
        <a:p>
          <a:r>
            <a:rPr lang="en-US"/>
            <a:t>INSP-CONF</a:t>
          </a:r>
        </a:p>
      </dgm:t>
    </dgm:pt>
    <dgm:pt modelId="{7D533F44-0C7B-4CAA-B4C8-C66AC532F8B7}" type="parTrans" cxnId="{B39487A6-7B1F-46F9-B3D7-C6F494AFD47D}">
      <dgm:prSet/>
      <dgm:spPr/>
      <dgm:t>
        <a:bodyPr/>
        <a:lstStyle/>
        <a:p>
          <a:endParaRPr lang="en-US"/>
        </a:p>
      </dgm:t>
    </dgm:pt>
    <dgm:pt modelId="{661E8C93-27D4-49F0-B481-77701808CC47}" type="sibTrans" cxnId="{B39487A6-7B1F-46F9-B3D7-C6F494AFD47D}">
      <dgm:prSet/>
      <dgm:spPr/>
      <dgm:t>
        <a:bodyPr/>
        <a:lstStyle/>
        <a:p>
          <a:endParaRPr lang="en-US"/>
        </a:p>
      </dgm:t>
    </dgm:pt>
    <dgm:pt modelId="{A47D053C-CDDA-4E13-A2FE-6D3FE2FAE86D}">
      <dgm:prSet phldrT="[Text]"/>
      <dgm:spPr>
        <a:solidFill>
          <a:srgbClr val="F84616"/>
        </a:solidFill>
      </dgm:spPr>
      <dgm:t>
        <a:bodyPr/>
        <a:lstStyle/>
        <a:p>
          <a:r>
            <a:rPr lang="en-US"/>
            <a:t>MATERIAL</a:t>
          </a:r>
        </a:p>
      </dgm:t>
    </dgm:pt>
    <dgm:pt modelId="{0D8B53D2-AC80-48BE-A99D-520A0D803519}" type="parTrans" cxnId="{BDC14BA3-3E48-4B2D-8185-15ED6357C794}">
      <dgm:prSet/>
      <dgm:spPr/>
      <dgm:t>
        <a:bodyPr/>
        <a:lstStyle/>
        <a:p>
          <a:endParaRPr lang="en-US"/>
        </a:p>
      </dgm:t>
    </dgm:pt>
    <dgm:pt modelId="{1BA8FF1B-AA71-4FA4-9069-4CE8F195FB0D}" type="sibTrans" cxnId="{BDC14BA3-3E48-4B2D-8185-15ED6357C794}">
      <dgm:prSet/>
      <dgm:spPr/>
      <dgm:t>
        <a:bodyPr/>
        <a:lstStyle/>
        <a:p>
          <a:endParaRPr lang="en-US"/>
        </a:p>
      </dgm:t>
    </dgm:pt>
    <dgm:pt modelId="{DAF1DE5C-A73F-4C24-A8D6-69948678069C}">
      <dgm:prSet phldrT="[Text]"/>
      <dgm:spPr>
        <a:solidFill>
          <a:srgbClr val="F84616"/>
        </a:solidFill>
      </dgm:spPr>
      <dgm:t>
        <a:bodyPr/>
        <a:lstStyle/>
        <a:p>
          <a:r>
            <a:rPr lang="en-US"/>
            <a:t>IC-PRP</a:t>
          </a:r>
        </a:p>
      </dgm:t>
    </dgm:pt>
    <dgm:pt modelId="{D5902A2E-0BE0-42B4-896C-6FD9A4232857}" type="parTrans" cxnId="{F4AAE5C0-AB58-4C68-A543-ECCC6CC75E0B}">
      <dgm:prSet/>
      <dgm:spPr/>
      <dgm:t>
        <a:bodyPr/>
        <a:lstStyle/>
        <a:p>
          <a:endParaRPr lang="en-US"/>
        </a:p>
      </dgm:t>
    </dgm:pt>
    <dgm:pt modelId="{0AAC0D50-6647-425B-B1C7-EC566B1AA4C6}" type="sibTrans" cxnId="{F4AAE5C0-AB58-4C68-A543-ECCC6CC75E0B}">
      <dgm:prSet/>
      <dgm:spPr/>
      <dgm:t>
        <a:bodyPr/>
        <a:lstStyle/>
        <a:p>
          <a:endParaRPr lang="en-US"/>
        </a:p>
      </dgm:t>
    </dgm:pt>
    <dgm:pt modelId="{BBFF5587-6D1B-4CDC-91D3-3E2D3F7A0F77}">
      <dgm:prSet phldrT="[Text]"/>
      <dgm:spPr>
        <a:solidFill>
          <a:srgbClr val="F84616"/>
        </a:solidFill>
      </dgm:spPr>
      <dgm:t>
        <a:bodyPr/>
        <a:lstStyle/>
        <a:p>
          <a:r>
            <a:rPr lang="en-US"/>
            <a:t>IC-CoP</a:t>
          </a:r>
        </a:p>
      </dgm:t>
    </dgm:pt>
    <dgm:pt modelId="{CD4055B7-AF35-414B-AB2F-89C4A8DEEE31}" type="parTrans" cxnId="{B52CFF0F-9AE3-4AC5-9D5A-6A1360D4C0A6}">
      <dgm:prSet/>
      <dgm:spPr/>
      <dgm:t>
        <a:bodyPr/>
        <a:lstStyle/>
        <a:p>
          <a:endParaRPr lang="en-US"/>
        </a:p>
      </dgm:t>
    </dgm:pt>
    <dgm:pt modelId="{DB5A1212-EA91-4824-909D-A21E1DECEA23}" type="sibTrans" cxnId="{B52CFF0F-9AE3-4AC5-9D5A-6A1360D4C0A6}">
      <dgm:prSet/>
      <dgm:spPr/>
      <dgm:t>
        <a:bodyPr/>
        <a:lstStyle/>
        <a:p>
          <a:endParaRPr lang="en-US"/>
        </a:p>
      </dgm:t>
    </dgm:pt>
    <dgm:pt modelId="{A4081DDD-9D16-447F-A09C-C661DFDC64FC}">
      <dgm:prSet phldrT="[Text]"/>
      <dgm:spPr>
        <a:solidFill>
          <a:srgbClr val="F84616"/>
        </a:solidFill>
      </dgm:spPr>
      <dgm:t>
        <a:bodyPr/>
        <a:lstStyle/>
        <a:p>
          <a:r>
            <a:rPr lang="en-US"/>
            <a:t>RLA-master</a:t>
          </a:r>
        </a:p>
      </dgm:t>
    </dgm:pt>
    <dgm:pt modelId="{557620C5-1465-494E-9128-60554976559E}" type="parTrans" cxnId="{3EE9EBAC-B88F-4CED-812B-4B1E4539992C}">
      <dgm:prSet/>
      <dgm:spPr/>
      <dgm:t>
        <a:bodyPr/>
        <a:lstStyle/>
        <a:p>
          <a:endParaRPr lang="en-US"/>
        </a:p>
      </dgm:t>
    </dgm:pt>
    <dgm:pt modelId="{51675476-3071-4348-8E44-9D976B96E83A}" type="sibTrans" cxnId="{3EE9EBAC-B88F-4CED-812B-4B1E4539992C}">
      <dgm:prSet/>
      <dgm:spPr/>
      <dgm:t>
        <a:bodyPr/>
        <a:lstStyle/>
        <a:p>
          <a:endParaRPr lang="en-US"/>
        </a:p>
      </dgm:t>
    </dgm:pt>
    <dgm:pt modelId="{A83927E6-A346-43D1-9B6B-3942ED1C4B55}">
      <dgm:prSet phldrT="[Text]"/>
      <dgm:spPr>
        <a:solidFill>
          <a:srgbClr val="F84616"/>
        </a:solidFill>
      </dgm:spPr>
      <dgm:t>
        <a:bodyPr/>
        <a:lstStyle/>
        <a:p>
          <a:r>
            <a:rPr lang="en-US"/>
            <a:t>Ext-His</a:t>
          </a:r>
        </a:p>
      </dgm:t>
    </dgm:pt>
    <dgm:pt modelId="{C5E3F09D-AF61-49F0-B6F2-4800C2D8C1E0}" type="parTrans" cxnId="{0B776A3F-52A3-46D7-9E57-9269F3CA0CBD}">
      <dgm:prSet/>
      <dgm:spPr/>
      <dgm:t>
        <a:bodyPr/>
        <a:lstStyle/>
        <a:p>
          <a:endParaRPr lang="en-US"/>
        </a:p>
      </dgm:t>
    </dgm:pt>
    <dgm:pt modelId="{6B9D57D7-52B2-48D7-B8A5-DE1DFAECD1E0}" type="sibTrans" cxnId="{0B776A3F-52A3-46D7-9E57-9269F3CA0CBD}">
      <dgm:prSet/>
      <dgm:spPr/>
      <dgm:t>
        <a:bodyPr/>
        <a:lstStyle/>
        <a:p>
          <a:endParaRPr lang="en-US"/>
        </a:p>
      </dgm:t>
    </dgm:pt>
    <dgm:pt modelId="{7C345904-CB96-4941-A221-35597288A43C}">
      <dgm:prSet phldrT="[Text]"/>
      <dgm:spPr>
        <a:solidFill>
          <a:srgbClr val="F84616"/>
        </a:solidFill>
      </dgm:spPr>
      <dgm:t>
        <a:bodyPr/>
        <a:lstStyle/>
        <a:p>
          <a:r>
            <a:rPr lang="en-US"/>
            <a:t>PIP-MAST</a:t>
          </a:r>
        </a:p>
      </dgm:t>
    </dgm:pt>
    <dgm:pt modelId="{AF421463-E7E7-495F-AB58-3FA64289B2C3}" type="parTrans" cxnId="{C5EAC5BD-5577-47C2-A76D-26D99338A2E4}">
      <dgm:prSet/>
      <dgm:spPr/>
      <dgm:t>
        <a:bodyPr/>
        <a:lstStyle/>
        <a:p>
          <a:endParaRPr lang="en-US"/>
        </a:p>
      </dgm:t>
    </dgm:pt>
    <dgm:pt modelId="{61E9FE09-9033-4CAD-9AB8-9816F1205DFD}" type="sibTrans" cxnId="{C5EAC5BD-5577-47C2-A76D-26D99338A2E4}">
      <dgm:prSet/>
      <dgm:spPr/>
      <dgm:t>
        <a:bodyPr/>
        <a:lstStyle/>
        <a:p>
          <a:endParaRPr lang="en-US"/>
        </a:p>
      </dgm:t>
    </dgm:pt>
    <dgm:pt modelId="{5C5F3354-B7B0-4EA5-A527-5FA84207B931}" type="pres">
      <dgm:prSet presAssocID="{6431E72E-1265-4D73-9824-5070DC66F0CE}" presName="Name0" presStyleCnt="0">
        <dgm:presLayoutVars>
          <dgm:chPref val="3"/>
          <dgm:dir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0B65EA31-D642-4F7C-BF9B-866B83812F3D}" type="pres">
      <dgm:prSet presAssocID="{5B2DFFA9-5C86-49A0-9B83-69B69BEBC437}" presName="horFlow" presStyleCnt="0"/>
      <dgm:spPr/>
    </dgm:pt>
    <dgm:pt modelId="{69C2AFAA-9BD4-4821-B09F-AC63D7D1CDFD}" type="pres">
      <dgm:prSet presAssocID="{5B2DFFA9-5C86-49A0-9B83-69B69BEBC437}" presName="bigChev" presStyleLbl="node1" presStyleIdx="0" presStyleCnt="9" custScaleX="161971"/>
      <dgm:spPr/>
      <dgm:t>
        <a:bodyPr/>
        <a:lstStyle/>
        <a:p>
          <a:endParaRPr lang="en-US"/>
        </a:p>
      </dgm:t>
    </dgm:pt>
    <dgm:pt modelId="{2390E839-9C48-47C1-B347-88B597F7806D}" type="pres">
      <dgm:prSet presAssocID="{5B2DFFA9-5C86-49A0-9B83-69B69BEBC437}" presName="vSp" presStyleCnt="0"/>
      <dgm:spPr/>
    </dgm:pt>
    <dgm:pt modelId="{76A3EDE5-51A5-42D6-9100-BEDA7E710C3D}" type="pres">
      <dgm:prSet presAssocID="{7C345904-CB96-4941-A221-35597288A43C}" presName="horFlow" presStyleCnt="0"/>
      <dgm:spPr/>
    </dgm:pt>
    <dgm:pt modelId="{9677D975-AC2A-44D4-9C99-4DB88A296B30}" type="pres">
      <dgm:prSet presAssocID="{7C345904-CB96-4941-A221-35597288A43C}" presName="bigChev" presStyleLbl="node1" presStyleIdx="1" presStyleCnt="9" custScaleX="161971"/>
      <dgm:spPr/>
      <dgm:t>
        <a:bodyPr/>
        <a:lstStyle/>
        <a:p>
          <a:endParaRPr lang="en-US"/>
        </a:p>
      </dgm:t>
    </dgm:pt>
    <dgm:pt modelId="{ECE12B55-4DD2-4752-ABE0-F59C8446FE08}" type="pres">
      <dgm:prSet presAssocID="{7C345904-CB96-4941-A221-35597288A43C}" presName="vSp" presStyleCnt="0"/>
      <dgm:spPr/>
    </dgm:pt>
    <dgm:pt modelId="{F8115EAC-E5CC-4C63-83D2-3A53FBF78EEA}" type="pres">
      <dgm:prSet presAssocID="{A83927E6-A346-43D1-9B6B-3942ED1C4B55}" presName="horFlow" presStyleCnt="0"/>
      <dgm:spPr/>
    </dgm:pt>
    <dgm:pt modelId="{B6DEE298-6A9B-4735-99FF-E6540FC34DD3}" type="pres">
      <dgm:prSet presAssocID="{A83927E6-A346-43D1-9B6B-3942ED1C4B55}" presName="bigChev" presStyleLbl="node1" presStyleIdx="2" presStyleCnt="9" custScaleX="161971"/>
      <dgm:spPr/>
      <dgm:t>
        <a:bodyPr/>
        <a:lstStyle/>
        <a:p>
          <a:endParaRPr lang="en-US"/>
        </a:p>
      </dgm:t>
    </dgm:pt>
    <dgm:pt modelId="{5E75FB9A-6634-432A-A859-56D672EBF84E}" type="pres">
      <dgm:prSet presAssocID="{A83927E6-A346-43D1-9B6B-3942ED1C4B55}" presName="vSp" presStyleCnt="0"/>
      <dgm:spPr/>
    </dgm:pt>
    <dgm:pt modelId="{5912701A-0583-4303-B781-C2DE2A00EBE5}" type="pres">
      <dgm:prSet presAssocID="{A47D053C-CDDA-4E13-A2FE-6D3FE2FAE86D}" presName="horFlow" presStyleCnt="0"/>
      <dgm:spPr/>
    </dgm:pt>
    <dgm:pt modelId="{51B1503B-844F-4D29-8331-F62FC3F02270}" type="pres">
      <dgm:prSet presAssocID="{A47D053C-CDDA-4E13-A2FE-6D3FE2FAE86D}" presName="bigChev" presStyleLbl="node1" presStyleIdx="3" presStyleCnt="9" custScaleX="161971"/>
      <dgm:spPr/>
      <dgm:t>
        <a:bodyPr/>
        <a:lstStyle/>
        <a:p>
          <a:endParaRPr lang="en-US"/>
        </a:p>
      </dgm:t>
    </dgm:pt>
    <dgm:pt modelId="{FEF1A855-BC9A-41DB-9635-09502BE6CC2F}" type="pres">
      <dgm:prSet presAssocID="{A47D053C-CDDA-4E13-A2FE-6D3FE2FAE86D}" presName="vSp" presStyleCnt="0"/>
      <dgm:spPr/>
    </dgm:pt>
    <dgm:pt modelId="{7465804F-5D31-470A-A280-C33ADDE914B5}" type="pres">
      <dgm:prSet presAssocID="{DAF1DE5C-A73F-4C24-A8D6-69948678069C}" presName="horFlow" presStyleCnt="0"/>
      <dgm:spPr/>
    </dgm:pt>
    <dgm:pt modelId="{6AD65678-1190-4170-B7C6-5BB59E77C394}" type="pres">
      <dgm:prSet presAssocID="{DAF1DE5C-A73F-4C24-A8D6-69948678069C}" presName="bigChev" presStyleLbl="node1" presStyleIdx="4" presStyleCnt="9" custScaleX="161971"/>
      <dgm:spPr/>
      <dgm:t>
        <a:bodyPr/>
        <a:lstStyle/>
        <a:p>
          <a:endParaRPr lang="en-US"/>
        </a:p>
      </dgm:t>
    </dgm:pt>
    <dgm:pt modelId="{5A08AE7A-D023-4DBE-AC42-FE954BA62EC9}" type="pres">
      <dgm:prSet presAssocID="{DAF1DE5C-A73F-4C24-A8D6-69948678069C}" presName="vSp" presStyleCnt="0"/>
      <dgm:spPr/>
    </dgm:pt>
    <dgm:pt modelId="{EC4A4B05-C6F9-4EBB-AEBD-4C948D507D98}" type="pres">
      <dgm:prSet presAssocID="{BBFF5587-6D1B-4CDC-91D3-3E2D3F7A0F77}" presName="horFlow" presStyleCnt="0"/>
      <dgm:spPr/>
    </dgm:pt>
    <dgm:pt modelId="{9329ACE1-3F92-4F58-8E6A-FA74B1E6342D}" type="pres">
      <dgm:prSet presAssocID="{BBFF5587-6D1B-4CDC-91D3-3E2D3F7A0F77}" presName="bigChev" presStyleLbl="node1" presStyleIdx="5" presStyleCnt="9" custScaleX="161971"/>
      <dgm:spPr/>
      <dgm:t>
        <a:bodyPr/>
        <a:lstStyle/>
        <a:p>
          <a:endParaRPr lang="en-US"/>
        </a:p>
      </dgm:t>
    </dgm:pt>
    <dgm:pt modelId="{C65EB831-FABB-468D-86F5-BC60A3F7F292}" type="pres">
      <dgm:prSet presAssocID="{BBFF5587-6D1B-4CDC-91D3-3E2D3F7A0F77}" presName="vSp" presStyleCnt="0"/>
      <dgm:spPr/>
    </dgm:pt>
    <dgm:pt modelId="{DA30E6F8-B06A-478E-B436-CAA803D5CBAD}" type="pres">
      <dgm:prSet presAssocID="{C27C3B29-62D0-47BF-82C0-7D0F497A8271}" presName="horFlow" presStyleCnt="0"/>
      <dgm:spPr/>
    </dgm:pt>
    <dgm:pt modelId="{10CD4FE7-9B9F-4F07-8AEB-42583489054D}" type="pres">
      <dgm:prSet presAssocID="{C27C3B29-62D0-47BF-82C0-7D0F497A8271}" presName="bigChev" presStyleLbl="node1" presStyleIdx="6" presStyleCnt="9" custScaleX="161971"/>
      <dgm:spPr/>
      <dgm:t>
        <a:bodyPr/>
        <a:lstStyle/>
        <a:p>
          <a:endParaRPr lang="en-US"/>
        </a:p>
      </dgm:t>
    </dgm:pt>
    <dgm:pt modelId="{3D2F9718-8AD1-4AC2-B237-FE97731F8103}" type="pres">
      <dgm:prSet presAssocID="{C27C3B29-62D0-47BF-82C0-7D0F497A8271}" presName="vSp" presStyleCnt="0"/>
      <dgm:spPr/>
    </dgm:pt>
    <dgm:pt modelId="{880FBA54-2004-43A6-BF03-C0C2C5B7F4A1}" type="pres">
      <dgm:prSet presAssocID="{8354A54A-A8FE-465C-A838-194DE8941BD4}" presName="horFlow" presStyleCnt="0"/>
      <dgm:spPr/>
    </dgm:pt>
    <dgm:pt modelId="{DC2A32D7-BC98-4F07-89DB-845E99E1DC5C}" type="pres">
      <dgm:prSet presAssocID="{8354A54A-A8FE-465C-A838-194DE8941BD4}" presName="bigChev" presStyleLbl="node1" presStyleIdx="7" presStyleCnt="9" custScaleX="161971"/>
      <dgm:spPr/>
      <dgm:t>
        <a:bodyPr/>
        <a:lstStyle/>
        <a:p>
          <a:endParaRPr lang="en-US"/>
        </a:p>
      </dgm:t>
    </dgm:pt>
    <dgm:pt modelId="{39DA5A52-62D5-42DC-879E-82CC1226F750}" type="pres">
      <dgm:prSet presAssocID="{8354A54A-A8FE-465C-A838-194DE8941BD4}" presName="vSp" presStyleCnt="0"/>
      <dgm:spPr/>
    </dgm:pt>
    <dgm:pt modelId="{28484843-8DE4-4BCA-A569-8427C8DA4EC3}" type="pres">
      <dgm:prSet presAssocID="{A4081DDD-9D16-447F-A09C-C661DFDC64FC}" presName="horFlow" presStyleCnt="0"/>
      <dgm:spPr/>
    </dgm:pt>
    <dgm:pt modelId="{BAB9D292-42A2-435E-88FE-FABB592B27A1}" type="pres">
      <dgm:prSet presAssocID="{A4081DDD-9D16-447F-A09C-C661DFDC64FC}" presName="bigChev" presStyleLbl="node1" presStyleIdx="8" presStyleCnt="9" custScaleX="161971"/>
      <dgm:spPr/>
      <dgm:t>
        <a:bodyPr/>
        <a:lstStyle/>
        <a:p>
          <a:endParaRPr lang="en-US"/>
        </a:p>
      </dgm:t>
    </dgm:pt>
  </dgm:ptLst>
  <dgm:cxnLst>
    <dgm:cxn modelId="{3EE9EBAC-B88F-4CED-812B-4B1E4539992C}" srcId="{6431E72E-1265-4D73-9824-5070DC66F0CE}" destId="{A4081DDD-9D16-447F-A09C-C661DFDC64FC}" srcOrd="8" destOrd="0" parTransId="{557620C5-1465-494E-9128-60554976559E}" sibTransId="{51675476-3071-4348-8E44-9D976B96E83A}"/>
    <dgm:cxn modelId="{0EC3261B-3101-48E4-B792-21F155FC4C2D}" type="presOf" srcId="{DAF1DE5C-A73F-4C24-A8D6-69948678069C}" destId="{6AD65678-1190-4170-B7C6-5BB59E77C394}" srcOrd="0" destOrd="0" presId="urn:microsoft.com/office/officeart/2005/8/layout/lProcess3"/>
    <dgm:cxn modelId="{AAA45AC6-A24D-476C-BDB6-D5FAF0F31B9C}" type="presOf" srcId="{A83927E6-A346-43D1-9B6B-3942ED1C4B55}" destId="{B6DEE298-6A9B-4735-99FF-E6540FC34DD3}" srcOrd="0" destOrd="0" presId="urn:microsoft.com/office/officeart/2005/8/layout/lProcess3"/>
    <dgm:cxn modelId="{C8D2CD4E-B597-4871-B3B6-8AF10E49569C}" srcId="{6431E72E-1265-4D73-9824-5070DC66F0CE}" destId="{C27C3B29-62D0-47BF-82C0-7D0F497A8271}" srcOrd="6" destOrd="0" parTransId="{FC12CB71-AB0A-46C8-BC7F-098B0CB1744C}" sibTransId="{2B095FF7-5C1A-4805-9AB8-8C19DBB94FBC}"/>
    <dgm:cxn modelId="{C5EAC5BD-5577-47C2-A76D-26D99338A2E4}" srcId="{6431E72E-1265-4D73-9824-5070DC66F0CE}" destId="{7C345904-CB96-4941-A221-35597288A43C}" srcOrd="1" destOrd="0" parTransId="{AF421463-E7E7-495F-AB58-3FA64289B2C3}" sibTransId="{61E9FE09-9033-4CAD-9AB8-9816F1205DFD}"/>
    <dgm:cxn modelId="{3C04A059-AC43-483A-889F-1B4B70710199}" type="presOf" srcId="{C27C3B29-62D0-47BF-82C0-7D0F497A8271}" destId="{10CD4FE7-9B9F-4F07-8AEB-42583489054D}" srcOrd="0" destOrd="0" presId="urn:microsoft.com/office/officeart/2005/8/layout/lProcess3"/>
    <dgm:cxn modelId="{F4AAE5C0-AB58-4C68-A543-ECCC6CC75E0B}" srcId="{6431E72E-1265-4D73-9824-5070DC66F0CE}" destId="{DAF1DE5C-A73F-4C24-A8D6-69948678069C}" srcOrd="4" destOrd="0" parTransId="{D5902A2E-0BE0-42B4-896C-6FD9A4232857}" sibTransId="{0AAC0D50-6647-425B-B1C7-EC566B1AA4C6}"/>
    <dgm:cxn modelId="{B4CCD826-D938-4E9C-83B5-5B21E46684CE}" type="presOf" srcId="{5B2DFFA9-5C86-49A0-9B83-69B69BEBC437}" destId="{69C2AFAA-9BD4-4821-B09F-AC63D7D1CDFD}" srcOrd="0" destOrd="0" presId="urn:microsoft.com/office/officeart/2005/8/layout/lProcess3"/>
    <dgm:cxn modelId="{C2DF7FF2-DDA5-4245-B278-68B06C00C28F}" type="presOf" srcId="{7C345904-CB96-4941-A221-35597288A43C}" destId="{9677D975-AC2A-44D4-9C99-4DB88A296B30}" srcOrd="0" destOrd="0" presId="urn:microsoft.com/office/officeart/2005/8/layout/lProcess3"/>
    <dgm:cxn modelId="{B52CFF0F-9AE3-4AC5-9D5A-6A1360D4C0A6}" srcId="{6431E72E-1265-4D73-9824-5070DC66F0CE}" destId="{BBFF5587-6D1B-4CDC-91D3-3E2D3F7A0F77}" srcOrd="5" destOrd="0" parTransId="{CD4055B7-AF35-414B-AB2F-89C4A8DEEE31}" sibTransId="{DB5A1212-EA91-4824-909D-A21E1DECEA23}"/>
    <dgm:cxn modelId="{C62D88B4-05D1-42A5-9EEA-5E8A7874A9B5}" type="presOf" srcId="{A47D053C-CDDA-4E13-A2FE-6D3FE2FAE86D}" destId="{51B1503B-844F-4D29-8331-F62FC3F02270}" srcOrd="0" destOrd="0" presId="urn:microsoft.com/office/officeart/2005/8/layout/lProcess3"/>
    <dgm:cxn modelId="{9F36E92A-A497-4B32-B47F-C892B3F474BA}" type="presOf" srcId="{8354A54A-A8FE-465C-A838-194DE8941BD4}" destId="{DC2A32D7-BC98-4F07-89DB-845E99E1DC5C}" srcOrd="0" destOrd="0" presId="urn:microsoft.com/office/officeart/2005/8/layout/lProcess3"/>
    <dgm:cxn modelId="{BDC14BA3-3E48-4B2D-8185-15ED6357C794}" srcId="{6431E72E-1265-4D73-9824-5070DC66F0CE}" destId="{A47D053C-CDDA-4E13-A2FE-6D3FE2FAE86D}" srcOrd="3" destOrd="0" parTransId="{0D8B53D2-AC80-48BE-A99D-520A0D803519}" sibTransId="{1BA8FF1B-AA71-4FA4-9069-4CE8F195FB0D}"/>
    <dgm:cxn modelId="{CE30C4E2-92AF-4F43-A0BF-1DE4C4191F41}" type="presOf" srcId="{A4081DDD-9D16-447F-A09C-C661DFDC64FC}" destId="{BAB9D292-42A2-435E-88FE-FABB592B27A1}" srcOrd="0" destOrd="0" presId="urn:microsoft.com/office/officeart/2005/8/layout/lProcess3"/>
    <dgm:cxn modelId="{B39487A6-7B1F-46F9-B3D7-C6F494AFD47D}" srcId="{6431E72E-1265-4D73-9824-5070DC66F0CE}" destId="{8354A54A-A8FE-465C-A838-194DE8941BD4}" srcOrd="7" destOrd="0" parTransId="{7D533F44-0C7B-4CAA-B4C8-C66AC532F8B7}" sibTransId="{661E8C93-27D4-49F0-B481-77701808CC47}"/>
    <dgm:cxn modelId="{173B798C-D6F8-41DB-ABFE-7521F439E674}" type="presOf" srcId="{6431E72E-1265-4D73-9824-5070DC66F0CE}" destId="{5C5F3354-B7B0-4EA5-A527-5FA84207B931}" srcOrd="0" destOrd="0" presId="urn:microsoft.com/office/officeart/2005/8/layout/lProcess3"/>
    <dgm:cxn modelId="{39BB81D0-D935-4982-AB79-46C6CC66E175}" type="presOf" srcId="{BBFF5587-6D1B-4CDC-91D3-3E2D3F7A0F77}" destId="{9329ACE1-3F92-4F58-8E6A-FA74B1E6342D}" srcOrd="0" destOrd="0" presId="urn:microsoft.com/office/officeart/2005/8/layout/lProcess3"/>
    <dgm:cxn modelId="{927569A2-D47B-45D6-A9D1-BC464A9815FB}" srcId="{6431E72E-1265-4D73-9824-5070DC66F0CE}" destId="{5B2DFFA9-5C86-49A0-9B83-69B69BEBC437}" srcOrd="0" destOrd="0" parTransId="{DA65A376-5ECA-4D68-9103-BCDA9113BAD7}" sibTransId="{400365AF-0E7C-4010-96AC-0EB9D6BA1691}"/>
    <dgm:cxn modelId="{0B776A3F-52A3-46D7-9E57-9269F3CA0CBD}" srcId="{6431E72E-1265-4D73-9824-5070DC66F0CE}" destId="{A83927E6-A346-43D1-9B6B-3942ED1C4B55}" srcOrd="2" destOrd="0" parTransId="{C5E3F09D-AF61-49F0-B6F2-4800C2D8C1E0}" sibTransId="{6B9D57D7-52B2-48D7-B8A5-DE1DFAECD1E0}"/>
    <dgm:cxn modelId="{2F6D0791-BD6C-4526-96ED-910AC8CB8CE7}" type="presParOf" srcId="{5C5F3354-B7B0-4EA5-A527-5FA84207B931}" destId="{0B65EA31-D642-4F7C-BF9B-866B83812F3D}" srcOrd="0" destOrd="0" presId="urn:microsoft.com/office/officeart/2005/8/layout/lProcess3"/>
    <dgm:cxn modelId="{47881E3A-0631-46CB-953A-F956EE482E42}" type="presParOf" srcId="{0B65EA31-D642-4F7C-BF9B-866B83812F3D}" destId="{69C2AFAA-9BD4-4821-B09F-AC63D7D1CDFD}" srcOrd="0" destOrd="0" presId="urn:microsoft.com/office/officeart/2005/8/layout/lProcess3"/>
    <dgm:cxn modelId="{E2EDB65E-4DB2-4C70-826B-A21FBFA8E413}" type="presParOf" srcId="{5C5F3354-B7B0-4EA5-A527-5FA84207B931}" destId="{2390E839-9C48-47C1-B347-88B597F7806D}" srcOrd="1" destOrd="0" presId="urn:microsoft.com/office/officeart/2005/8/layout/lProcess3"/>
    <dgm:cxn modelId="{C6F57701-0059-4C51-A229-6AFFB85F65E1}" type="presParOf" srcId="{5C5F3354-B7B0-4EA5-A527-5FA84207B931}" destId="{76A3EDE5-51A5-42D6-9100-BEDA7E710C3D}" srcOrd="2" destOrd="0" presId="urn:microsoft.com/office/officeart/2005/8/layout/lProcess3"/>
    <dgm:cxn modelId="{DAD517EA-975A-4D97-B44C-2F5DB673FEBA}" type="presParOf" srcId="{76A3EDE5-51A5-42D6-9100-BEDA7E710C3D}" destId="{9677D975-AC2A-44D4-9C99-4DB88A296B30}" srcOrd="0" destOrd="0" presId="urn:microsoft.com/office/officeart/2005/8/layout/lProcess3"/>
    <dgm:cxn modelId="{88457139-8E88-4ED4-8A57-2D05DF46ED09}" type="presParOf" srcId="{5C5F3354-B7B0-4EA5-A527-5FA84207B931}" destId="{ECE12B55-4DD2-4752-ABE0-F59C8446FE08}" srcOrd="3" destOrd="0" presId="urn:microsoft.com/office/officeart/2005/8/layout/lProcess3"/>
    <dgm:cxn modelId="{1033A7AE-BA7D-45C5-AB57-2E457485BE1C}" type="presParOf" srcId="{5C5F3354-B7B0-4EA5-A527-5FA84207B931}" destId="{F8115EAC-E5CC-4C63-83D2-3A53FBF78EEA}" srcOrd="4" destOrd="0" presId="urn:microsoft.com/office/officeart/2005/8/layout/lProcess3"/>
    <dgm:cxn modelId="{B085714E-6AAE-4516-A3D6-316704942F22}" type="presParOf" srcId="{F8115EAC-E5CC-4C63-83D2-3A53FBF78EEA}" destId="{B6DEE298-6A9B-4735-99FF-E6540FC34DD3}" srcOrd="0" destOrd="0" presId="urn:microsoft.com/office/officeart/2005/8/layout/lProcess3"/>
    <dgm:cxn modelId="{DD9CAC71-61F7-4B55-9EBA-B7668F9C58F1}" type="presParOf" srcId="{5C5F3354-B7B0-4EA5-A527-5FA84207B931}" destId="{5E75FB9A-6634-432A-A859-56D672EBF84E}" srcOrd="5" destOrd="0" presId="urn:microsoft.com/office/officeart/2005/8/layout/lProcess3"/>
    <dgm:cxn modelId="{B142D918-22CC-4179-8648-EA56EBA69F07}" type="presParOf" srcId="{5C5F3354-B7B0-4EA5-A527-5FA84207B931}" destId="{5912701A-0583-4303-B781-C2DE2A00EBE5}" srcOrd="6" destOrd="0" presId="urn:microsoft.com/office/officeart/2005/8/layout/lProcess3"/>
    <dgm:cxn modelId="{85BD7D09-30F6-4B7F-B9BF-95EF5CB8C6E9}" type="presParOf" srcId="{5912701A-0583-4303-B781-C2DE2A00EBE5}" destId="{51B1503B-844F-4D29-8331-F62FC3F02270}" srcOrd="0" destOrd="0" presId="urn:microsoft.com/office/officeart/2005/8/layout/lProcess3"/>
    <dgm:cxn modelId="{FEFBB90C-7A16-4B47-87E6-EE7C44EFBE84}" type="presParOf" srcId="{5C5F3354-B7B0-4EA5-A527-5FA84207B931}" destId="{FEF1A855-BC9A-41DB-9635-09502BE6CC2F}" srcOrd="7" destOrd="0" presId="urn:microsoft.com/office/officeart/2005/8/layout/lProcess3"/>
    <dgm:cxn modelId="{389D747B-034B-4F92-AA8A-6EED82D4EB1D}" type="presParOf" srcId="{5C5F3354-B7B0-4EA5-A527-5FA84207B931}" destId="{7465804F-5D31-470A-A280-C33ADDE914B5}" srcOrd="8" destOrd="0" presId="urn:microsoft.com/office/officeart/2005/8/layout/lProcess3"/>
    <dgm:cxn modelId="{236BD468-7228-471B-8973-801E752CD11A}" type="presParOf" srcId="{7465804F-5D31-470A-A280-C33ADDE914B5}" destId="{6AD65678-1190-4170-B7C6-5BB59E77C394}" srcOrd="0" destOrd="0" presId="urn:microsoft.com/office/officeart/2005/8/layout/lProcess3"/>
    <dgm:cxn modelId="{4608AE26-AB3E-4B5E-BC81-409764043CA0}" type="presParOf" srcId="{5C5F3354-B7B0-4EA5-A527-5FA84207B931}" destId="{5A08AE7A-D023-4DBE-AC42-FE954BA62EC9}" srcOrd="9" destOrd="0" presId="urn:microsoft.com/office/officeart/2005/8/layout/lProcess3"/>
    <dgm:cxn modelId="{742AC4E5-9A36-4E33-8A54-74B25F1D5EBB}" type="presParOf" srcId="{5C5F3354-B7B0-4EA5-A527-5FA84207B931}" destId="{EC4A4B05-C6F9-4EBB-AEBD-4C948D507D98}" srcOrd="10" destOrd="0" presId="urn:microsoft.com/office/officeart/2005/8/layout/lProcess3"/>
    <dgm:cxn modelId="{4756AF14-AB94-4783-8E09-855FD395CEAB}" type="presParOf" srcId="{EC4A4B05-C6F9-4EBB-AEBD-4C948D507D98}" destId="{9329ACE1-3F92-4F58-8E6A-FA74B1E6342D}" srcOrd="0" destOrd="0" presId="urn:microsoft.com/office/officeart/2005/8/layout/lProcess3"/>
    <dgm:cxn modelId="{6455067E-950E-49F3-8998-18F24BDB13C4}" type="presParOf" srcId="{5C5F3354-B7B0-4EA5-A527-5FA84207B931}" destId="{C65EB831-FABB-468D-86F5-BC60A3F7F292}" srcOrd="11" destOrd="0" presId="urn:microsoft.com/office/officeart/2005/8/layout/lProcess3"/>
    <dgm:cxn modelId="{79FE6FD6-C484-45B6-B5B0-E776F0D12DA0}" type="presParOf" srcId="{5C5F3354-B7B0-4EA5-A527-5FA84207B931}" destId="{DA30E6F8-B06A-478E-B436-CAA803D5CBAD}" srcOrd="12" destOrd="0" presId="urn:microsoft.com/office/officeart/2005/8/layout/lProcess3"/>
    <dgm:cxn modelId="{5F8DB5B5-2206-4CC3-B9C0-2A2F22E0EA95}" type="presParOf" srcId="{DA30E6F8-B06A-478E-B436-CAA803D5CBAD}" destId="{10CD4FE7-9B9F-4F07-8AEB-42583489054D}" srcOrd="0" destOrd="0" presId="urn:microsoft.com/office/officeart/2005/8/layout/lProcess3"/>
    <dgm:cxn modelId="{14891EEB-D0E1-4FA8-A74A-5A6C2B663CE3}" type="presParOf" srcId="{5C5F3354-B7B0-4EA5-A527-5FA84207B931}" destId="{3D2F9718-8AD1-4AC2-B237-FE97731F8103}" srcOrd="13" destOrd="0" presId="urn:microsoft.com/office/officeart/2005/8/layout/lProcess3"/>
    <dgm:cxn modelId="{F9EF44AE-7570-481C-B53A-61FC918BEAF8}" type="presParOf" srcId="{5C5F3354-B7B0-4EA5-A527-5FA84207B931}" destId="{880FBA54-2004-43A6-BF03-C0C2C5B7F4A1}" srcOrd="14" destOrd="0" presId="urn:microsoft.com/office/officeart/2005/8/layout/lProcess3"/>
    <dgm:cxn modelId="{8E2A8F77-D2CA-45E0-BE70-40899053FD3E}" type="presParOf" srcId="{880FBA54-2004-43A6-BF03-C0C2C5B7F4A1}" destId="{DC2A32D7-BC98-4F07-89DB-845E99E1DC5C}" srcOrd="0" destOrd="0" presId="urn:microsoft.com/office/officeart/2005/8/layout/lProcess3"/>
    <dgm:cxn modelId="{5BEAFC0C-1DA3-483B-9B07-A46E3A52F894}" type="presParOf" srcId="{5C5F3354-B7B0-4EA5-A527-5FA84207B931}" destId="{39DA5A52-62D5-42DC-879E-82CC1226F750}" srcOrd="15" destOrd="0" presId="urn:microsoft.com/office/officeart/2005/8/layout/lProcess3"/>
    <dgm:cxn modelId="{1129BCC3-146F-45EA-BA44-8957C14F0DF3}" type="presParOf" srcId="{5C5F3354-B7B0-4EA5-A527-5FA84207B931}" destId="{28484843-8DE4-4BCA-A569-8427C8DA4EC3}" srcOrd="16" destOrd="0" presId="urn:microsoft.com/office/officeart/2005/8/layout/lProcess3"/>
    <dgm:cxn modelId="{9ABD0378-3AC1-4EEA-A8BB-1308417392E8}" type="presParOf" srcId="{28484843-8DE4-4BCA-A569-8427C8DA4EC3}" destId="{BAB9D292-42A2-435E-88FE-FABB592B27A1}" srcOrd="0" destOrd="0" presId="urn:microsoft.com/office/officeart/2005/8/layout/lProcess3"/>
  </dgm:cxnLst>
  <dgm:bg/>
  <dgm:whole/>
  <dgm:extLst>
    <a:ext uri="http://schemas.microsoft.com/office/drawing/2008/diagram">
      <dsp:dataModelExt xmlns=""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6431E72E-1265-4D73-9824-5070DC66F0CE}" type="doc">
      <dgm:prSet loTypeId="urn:microsoft.com/office/officeart/2005/8/layout/lProcess3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5B2DFFA9-5C86-49A0-9B83-69B69BEBC437}">
      <dgm:prSet phldrT="[Text]"/>
      <dgm:spPr>
        <a:solidFill>
          <a:srgbClr val="F84616"/>
        </a:solidFill>
      </dgm:spPr>
      <dgm:t>
        <a:bodyPr/>
        <a:lstStyle/>
        <a:p>
          <a:r>
            <a:rPr lang="en-US"/>
            <a:t>POF-MAST</a:t>
          </a:r>
        </a:p>
      </dgm:t>
    </dgm:pt>
    <dgm:pt modelId="{DA65A376-5ECA-4D68-9103-BCDA9113BAD7}" type="parTrans" cxnId="{927569A2-D47B-45D6-A9D1-BC464A9815FB}">
      <dgm:prSet/>
      <dgm:spPr/>
      <dgm:t>
        <a:bodyPr/>
        <a:lstStyle/>
        <a:p>
          <a:endParaRPr lang="en-US"/>
        </a:p>
      </dgm:t>
    </dgm:pt>
    <dgm:pt modelId="{400365AF-0E7C-4010-96AC-0EB9D6BA1691}" type="sibTrans" cxnId="{927569A2-D47B-45D6-A9D1-BC464A9815FB}">
      <dgm:prSet/>
      <dgm:spPr/>
      <dgm:t>
        <a:bodyPr/>
        <a:lstStyle/>
        <a:p>
          <a:endParaRPr lang="en-US"/>
        </a:p>
      </dgm:t>
    </dgm:pt>
    <dgm:pt modelId="{5C5F3354-B7B0-4EA5-A527-5FA84207B931}" type="pres">
      <dgm:prSet presAssocID="{6431E72E-1265-4D73-9824-5070DC66F0CE}" presName="Name0" presStyleCnt="0">
        <dgm:presLayoutVars>
          <dgm:chPref val="3"/>
          <dgm:dir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0B65EA31-D642-4F7C-BF9B-866B83812F3D}" type="pres">
      <dgm:prSet presAssocID="{5B2DFFA9-5C86-49A0-9B83-69B69BEBC437}" presName="horFlow" presStyleCnt="0"/>
      <dgm:spPr/>
    </dgm:pt>
    <dgm:pt modelId="{69C2AFAA-9BD4-4821-B09F-AC63D7D1CDFD}" type="pres">
      <dgm:prSet presAssocID="{5B2DFFA9-5C86-49A0-9B83-69B69BEBC437}" presName="bigChev" presStyleLbl="node1" presStyleIdx="0" presStyleCnt="1" custScaleX="161971" custLinFactX="38879" custLinFactNeighborX="100000" custLinFactNeighborY="-4822"/>
      <dgm:spPr/>
      <dgm:t>
        <a:bodyPr/>
        <a:lstStyle/>
        <a:p>
          <a:endParaRPr lang="en-US"/>
        </a:p>
      </dgm:t>
    </dgm:pt>
  </dgm:ptLst>
  <dgm:cxnLst>
    <dgm:cxn modelId="{927569A2-D47B-45D6-A9D1-BC464A9815FB}" srcId="{6431E72E-1265-4D73-9824-5070DC66F0CE}" destId="{5B2DFFA9-5C86-49A0-9B83-69B69BEBC437}" srcOrd="0" destOrd="0" parTransId="{DA65A376-5ECA-4D68-9103-BCDA9113BAD7}" sibTransId="{400365AF-0E7C-4010-96AC-0EB9D6BA1691}"/>
    <dgm:cxn modelId="{483FDE48-B16E-4EE2-8385-76AD027A0533}" type="presOf" srcId="{5B2DFFA9-5C86-49A0-9B83-69B69BEBC437}" destId="{69C2AFAA-9BD4-4821-B09F-AC63D7D1CDFD}" srcOrd="0" destOrd="0" presId="urn:microsoft.com/office/officeart/2005/8/layout/lProcess3"/>
    <dgm:cxn modelId="{C14A1AFD-1353-454B-9F07-5732B854C212}" type="presOf" srcId="{6431E72E-1265-4D73-9824-5070DC66F0CE}" destId="{5C5F3354-B7B0-4EA5-A527-5FA84207B931}" srcOrd="0" destOrd="0" presId="urn:microsoft.com/office/officeart/2005/8/layout/lProcess3"/>
    <dgm:cxn modelId="{9D2A390F-C627-4FE6-97BF-D64B27226CA5}" type="presParOf" srcId="{5C5F3354-B7B0-4EA5-A527-5FA84207B931}" destId="{0B65EA31-D642-4F7C-BF9B-866B83812F3D}" srcOrd="0" destOrd="0" presId="urn:microsoft.com/office/officeart/2005/8/layout/lProcess3"/>
    <dgm:cxn modelId="{D793606D-DEDC-4B90-87D9-887949524DE3}" type="presParOf" srcId="{0B65EA31-D642-4F7C-BF9B-866B83812F3D}" destId="{69C2AFAA-9BD4-4821-B09F-AC63D7D1CDFD}" srcOrd="0" destOrd="0" presId="urn:microsoft.com/office/officeart/2005/8/layout/lProcess3"/>
  </dgm:cxnLst>
  <dgm:bg/>
  <dgm:whole/>
  <dgm:extLst>
    <a:ext uri="http://schemas.microsoft.com/office/drawing/2008/diagram">
      <dsp:dataModelExt xmlns=""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9C2AFAA-9BD4-4821-B09F-AC63D7D1CDFD}">
      <dsp:nvSpPr>
        <dsp:cNvPr id="0" name=""/>
        <dsp:cNvSpPr/>
      </dsp:nvSpPr>
      <dsp:spPr>
        <a:xfrm>
          <a:off x="885783" y="651"/>
          <a:ext cx="909720" cy="224662"/>
        </a:xfrm>
        <a:prstGeom prst="chevron">
          <a:avLst/>
        </a:prstGeom>
        <a:solidFill>
          <a:srgbClr val="F8461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kern="1200"/>
            <a:t>Mang-Tab</a:t>
          </a:r>
        </a:p>
      </dsp:txBody>
      <dsp:txXfrm>
        <a:off x="998114" y="651"/>
        <a:ext cx="685058" cy="224662"/>
      </dsp:txXfrm>
    </dsp:sp>
    <dsp:sp modelId="{9677D975-AC2A-44D4-9C99-4DB88A296B30}">
      <dsp:nvSpPr>
        <dsp:cNvPr id="0" name=""/>
        <dsp:cNvSpPr/>
      </dsp:nvSpPr>
      <dsp:spPr>
        <a:xfrm>
          <a:off x="885783" y="256766"/>
          <a:ext cx="909720" cy="224662"/>
        </a:xfrm>
        <a:prstGeom prst="chevron">
          <a:avLst/>
        </a:prstGeom>
        <a:solidFill>
          <a:srgbClr val="F8461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kern="1200"/>
            <a:t>PIP-MAST</a:t>
          </a:r>
        </a:p>
      </dsp:txBody>
      <dsp:txXfrm>
        <a:off x="998114" y="256766"/>
        <a:ext cx="685058" cy="224662"/>
      </dsp:txXfrm>
    </dsp:sp>
    <dsp:sp modelId="{B6DEE298-6A9B-4735-99FF-E6540FC34DD3}">
      <dsp:nvSpPr>
        <dsp:cNvPr id="0" name=""/>
        <dsp:cNvSpPr/>
      </dsp:nvSpPr>
      <dsp:spPr>
        <a:xfrm>
          <a:off x="885783" y="512881"/>
          <a:ext cx="909720" cy="224662"/>
        </a:xfrm>
        <a:prstGeom prst="chevron">
          <a:avLst/>
        </a:prstGeom>
        <a:solidFill>
          <a:srgbClr val="F8461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kern="1200"/>
            <a:t>Ext-His</a:t>
          </a:r>
        </a:p>
      </dsp:txBody>
      <dsp:txXfrm>
        <a:off x="998114" y="512881"/>
        <a:ext cx="685058" cy="224662"/>
      </dsp:txXfrm>
    </dsp:sp>
    <dsp:sp modelId="{51B1503B-844F-4D29-8331-F62FC3F02270}">
      <dsp:nvSpPr>
        <dsp:cNvPr id="0" name=""/>
        <dsp:cNvSpPr/>
      </dsp:nvSpPr>
      <dsp:spPr>
        <a:xfrm>
          <a:off x="885783" y="768997"/>
          <a:ext cx="909720" cy="224662"/>
        </a:xfrm>
        <a:prstGeom prst="chevron">
          <a:avLst/>
        </a:prstGeom>
        <a:solidFill>
          <a:srgbClr val="F8461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kern="1200"/>
            <a:t>MATERIAL</a:t>
          </a:r>
        </a:p>
      </dsp:txBody>
      <dsp:txXfrm>
        <a:off x="998114" y="768997"/>
        <a:ext cx="685058" cy="224662"/>
      </dsp:txXfrm>
    </dsp:sp>
    <dsp:sp modelId="{6AD65678-1190-4170-B7C6-5BB59E77C394}">
      <dsp:nvSpPr>
        <dsp:cNvPr id="0" name=""/>
        <dsp:cNvSpPr/>
      </dsp:nvSpPr>
      <dsp:spPr>
        <a:xfrm>
          <a:off x="885783" y="1025112"/>
          <a:ext cx="909720" cy="224662"/>
        </a:xfrm>
        <a:prstGeom prst="chevron">
          <a:avLst/>
        </a:prstGeom>
        <a:solidFill>
          <a:srgbClr val="F8461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kern="1200"/>
            <a:t>IC-PRP</a:t>
          </a:r>
        </a:p>
      </dsp:txBody>
      <dsp:txXfrm>
        <a:off x="998114" y="1025112"/>
        <a:ext cx="685058" cy="224662"/>
      </dsp:txXfrm>
    </dsp:sp>
    <dsp:sp modelId="{9329ACE1-3F92-4F58-8E6A-FA74B1E6342D}">
      <dsp:nvSpPr>
        <dsp:cNvPr id="0" name=""/>
        <dsp:cNvSpPr/>
      </dsp:nvSpPr>
      <dsp:spPr>
        <a:xfrm>
          <a:off x="885783" y="1281228"/>
          <a:ext cx="909720" cy="224662"/>
        </a:xfrm>
        <a:prstGeom prst="chevron">
          <a:avLst/>
        </a:prstGeom>
        <a:solidFill>
          <a:srgbClr val="F8461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kern="1200"/>
            <a:t>IC-CoP</a:t>
          </a:r>
        </a:p>
      </dsp:txBody>
      <dsp:txXfrm>
        <a:off x="998114" y="1281228"/>
        <a:ext cx="685058" cy="224662"/>
      </dsp:txXfrm>
    </dsp:sp>
    <dsp:sp modelId="{10CD4FE7-9B9F-4F07-8AEB-42583489054D}">
      <dsp:nvSpPr>
        <dsp:cNvPr id="0" name=""/>
        <dsp:cNvSpPr/>
      </dsp:nvSpPr>
      <dsp:spPr>
        <a:xfrm>
          <a:off x="885783" y="1537343"/>
          <a:ext cx="909720" cy="224662"/>
        </a:xfrm>
        <a:prstGeom prst="chevron">
          <a:avLst/>
        </a:prstGeom>
        <a:solidFill>
          <a:srgbClr val="F8461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kern="1200"/>
            <a:t>TML-HIS</a:t>
          </a:r>
        </a:p>
      </dsp:txBody>
      <dsp:txXfrm>
        <a:off x="998114" y="1537343"/>
        <a:ext cx="685058" cy="224662"/>
      </dsp:txXfrm>
    </dsp:sp>
    <dsp:sp modelId="{DC2A32D7-BC98-4F07-89DB-845E99E1DC5C}">
      <dsp:nvSpPr>
        <dsp:cNvPr id="0" name=""/>
        <dsp:cNvSpPr/>
      </dsp:nvSpPr>
      <dsp:spPr>
        <a:xfrm>
          <a:off x="885783" y="1793458"/>
          <a:ext cx="909720" cy="224662"/>
        </a:xfrm>
        <a:prstGeom prst="chevron">
          <a:avLst/>
        </a:prstGeom>
        <a:solidFill>
          <a:srgbClr val="F8461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kern="1200"/>
            <a:t>INSP-CONF</a:t>
          </a:r>
        </a:p>
      </dsp:txBody>
      <dsp:txXfrm>
        <a:off x="998114" y="1793458"/>
        <a:ext cx="685058" cy="224662"/>
      </dsp:txXfrm>
    </dsp:sp>
    <dsp:sp modelId="{BAB9D292-42A2-435E-88FE-FABB592B27A1}">
      <dsp:nvSpPr>
        <dsp:cNvPr id="0" name=""/>
        <dsp:cNvSpPr/>
      </dsp:nvSpPr>
      <dsp:spPr>
        <a:xfrm>
          <a:off x="885783" y="2049574"/>
          <a:ext cx="909720" cy="224662"/>
        </a:xfrm>
        <a:prstGeom prst="chevron">
          <a:avLst/>
        </a:prstGeom>
        <a:solidFill>
          <a:srgbClr val="F8461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6985" rIns="0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kern="1200"/>
            <a:t>RLA-master</a:t>
          </a:r>
        </a:p>
      </dsp:txBody>
      <dsp:txXfrm>
        <a:off x="998114" y="2049574"/>
        <a:ext cx="685058" cy="22466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9C2AFAA-9BD4-4821-B09F-AC63D7D1CDFD}">
      <dsp:nvSpPr>
        <dsp:cNvPr id="0" name=""/>
        <dsp:cNvSpPr/>
      </dsp:nvSpPr>
      <dsp:spPr>
        <a:xfrm>
          <a:off x="352" y="548113"/>
          <a:ext cx="1052159" cy="259838"/>
        </a:xfrm>
        <a:prstGeom prst="chevron">
          <a:avLst/>
        </a:prstGeom>
        <a:solidFill>
          <a:srgbClr val="F84616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780" tIns="8890" rIns="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400" kern="1200"/>
            <a:t>POF-MAST</a:t>
          </a:r>
        </a:p>
      </dsp:txBody>
      <dsp:txXfrm>
        <a:off x="130271" y="548113"/>
        <a:ext cx="792321" cy="25983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3">
  <dgm:title val=""/>
  <dgm:desc val=""/>
  <dgm:catLst>
    <dgm:cat type="process" pri="11000"/>
    <dgm:cat type="convert" pri="1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41" srcId="1" destId="11" srcOrd="0" destOrd="0"/>
        <dgm:cxn modelId="42" srcId="1" destId="12" srcOrd="1" destOrd="0"/>
        <dgm:cxn modelId="51" srcId="2" destId="21" srcOrd="0" destOrd="0"/>
        <dgm:cxn modelId="52" srcId="2" destId="22" srcOrd="1" destOrd="0"/>
        <dgm:cxn modelId="61" srcId="3" destId="31" srcOrd="0" destOrd="0"/>
        <dgm:cxn modelId="62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1" destId="2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51" srcId="1" destId="11" srcOrd="0" destOrd="0"/>
        <dgm:cxn modelId="61" srcId="2" destId="21" srcOrd="0" destOrd="0"/>
        <dgm:cxn modelId="71" srcId="3" destId="31" srcOrd="0" destOrd="0"/>
        <dgm:cxn modelId="81" srcId="4" destId="41" srcOrd="0" destOrd="0"/>
      </dgm:cxnLst>
      <dgm:bg/>
      <dgm:whole/>
    </dgm:dataModel>
  </dgm:clrData>
  <dgm:layoutNode name="Name0">
    <dgm:varLst>
      <dgm:chPref val="3"/>
      <dgm:dir/>
      <dgm:animLvl val="lvl"/>
      <dgm:resizeHandles/>
    </dgm:varLst>
    <dgm:choose name="Name1">
      <dgm:if name="Name2" func="var" arg="dir" op="equ" val="norm">
        <dgm:alg type="lin">
          <dgm:param type="linDir" val="fromT"/>
          <dgm:param type="vertAlign" val="mid"/>
          <dgm:param type="nodeHorzAlign" val="l"/>
          <dgm:param type="nodeVertAlign" val="t"/>
          <dgm:param type="fallback" val="2D"/>
        </dgm:alg>
      </dgm:if>
      <dgm:else name="Name3">
        <dgm:alg type="lin">
          <dgm:param type="linDir" val="fromT"/>
          <dgm:param type="vertAlign" val="mid"/>
          <dgm:param type="nodeHorzAlign" val="r"/>
          <dgm:param type="nodeVertAlign" val="t"/>
          <dgm:param type="fallback" val="2D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bigChev" refType="w"/>
      <dgm:constr type="h" for="des" forName="bigChev" refType="w" refFor="des" refForName="bigChev" op="equ" fact="0.4"/>
      <dgm:constr type="w" for="des" forName="node" refType="w" refFor="des" refForName="bigChev" fact="0.83"/>
      <dgm:constr type="h" for="des" forName="node" refType="w" refFor="des" refForName="node" op="equ" fact="0.4"/>
      <dgm:constr type="w" for="des" forName="parTrans" refType="w" refFor="des" refForName="bigChev" op="equ" fact="-0.13"/>
      <dgm:constr type="w" for="des" forName="sibTrans" refType="w" refFor="des" refForName="node" op="equ" fact="-0.14"/>
      <dgm:constr type="h" for="ch" forName="vSp" refType="h" refFor="des" refForName="bigChev" op="equ" fact="0.14"/>
      <dgm:constr type="primFontSz" for="des" forName="node" op="equ"/>
      <dgm:constr type="primFontSz" for="des" forName="bigChev" op="equ"/>
    </dgm:constrLst>
    <dgm:ruleLst/>
    <dgm:forEach name="Name4" axis="ch" ptType="node">
      <dgm:layoutNode name="horFlow">
        <dgm:choose name="Name5">
          <dgm:if name="Name6" func="var" arg="dir" op="equ" val="norm">
            <dgm:alg type="lin">
              <dgm:param type="linDir" val="fromL"/>
              <dgm:param type="nodeHorzAlign" val="l"/>
              <dgm:param type="nodeVertAlign" val="mid"/>
              <dgm:param type="fallback" val="2D"/>
            </dgm:alg>
          </dgm:if>
          <dgm:else name="Name7">
            <dgm:alg type="lin">
              <dgm:param type="linDir" val="fromR"/>
              <dgm:param type="nodeHorzAlign" val="r"/>
              <dgm:param type="nodeVertAlign" val="mid"/>
              <dgm:param type="fallback" val="2D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bigChev" styleLbl="node1">
          <dgm:alg type="tx"/>
          <dgm:choose name="Name8">
            <dgm:if name="Name9" func="var" arg="dir" op="equ" val="norm">
              <dgm:shape xmlns:r="http://schemas.openxmlformats.org/officeDocument/2006/relationships" type="chevron" r:blip="">
                <dgm:adjLst/>
              </dgm:shape>
              <dgm:presOf axis="self"/>
              <dgm:constrLst>
                <dgm:constr type="primFontSz" val="65"/>
                <dgm:constr type="rMarg"/>
                <dgm:constr type="lMarg" refType="primFontSz" fact="0.1"/>
                <dgm:constr type="tMarg" refType="primFontSz" fact="0.05"/>
                <dgm:constr type="bMarg" refType="primFontSz" fact="0.05"/>
              </dgm:constrLst>
            </dgm:if>
            <dgm:else name="Name10">
              <dgm:shape xmlns:r="http://schemas.openxmlformats.org/officeDocument/2006/relationships" rot="180" type="chevron" r:blip="">
                <dgm:adjLst/>
              </dgm:shape>
              <dgm:presOf axis="self"/>
              <dgm:constrLst>
                <dgm:constr type="primFontSz" val="65"/>
                <dgm:constr type="lMarg"/>
                <dgm:constr type="rMarg" refType="primFontSz" fact="0.1"/>
                <dgm:constr type="tMarg" refType="primFontSz" fact="0.05"/>
                <dgm:constr type="bMarg" refType="primFontSz" fact="0.05"/>
              </dgm:constrLst>
            </dgm:else>
          </dgm:choose>
          <dgm:ruleLst>
            <dgm:rule type="primFontSz" val="5" fact="NaN" max="NaN"/>
          </dgm:ruleLst>
        </dgm:layoutNode>
        <dgm:forEach name="parTransForEach" axis="ch" ptType="parTrans" cnt="1">
          <dgm:layoutNode name="par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  <dgm:forEach name="Name11" axis="ch" ptType="node">
          <dgm:layoutNode name="node" styleLbl="alignAccFollowNode1">
            <dgm:varLst>
              <dgm:bulletEnabled val="1"/>
            </dgm:varLst>
            <dgm:alg type="tx"/>
            <dgm:choose name="Name12">
              <dgm:if name="Name13" func="var" arg="dir" op="equ" val="norm">
                <dgm:shape xmlns:r="http://schemas.openxmlformats.org/officeDocument/2006/relationships" type="chevron" r:blip="">
                  <dgm:adjLst/>
                </dgm:shape>
                <dgm:presOf axis="desOrSelf" ptType="node"/>
                <dgm:constrLst>
                  <dgm:constr type="primFontSz" val="65"/>
                  <dgm:constr type="rMarg"/>
                  <dgm:constr type="lMarg" refType="primFontSz" fact="0.1"/>
                  <dgm:constr type="tMarg" refType="primFontSz" fact="0.05"/>
                  <dgm:constr type="bMarg" refType="primFontSz" fact="0.05"/>
                </dgm:constrLst>
              </dgm:if>
              <dgm:else name="Name14">
                <dgm:shape xmlns:r="http://schemas.openxmlformats.org/officeDocument/2006/relationships" rot="180" type="chevron" r:blip="">
                  <dgm:adjLst/>
                </dgm:shape>
                <dgm:presOf axis="desOrSelf" ptType="node"/>
                <dgm:constrLst>
                  <dgm:constr type="primFontSz" val="65"/>
                  <dgm:constr type="lMarg"/>
                  <dgm:constr type="rMarg" refType="primFontSz" fact="0.1"/>
                  <dgm:constr type="tMarg" refType="primFontSz" fact="0.05"/>
                  <dgm:constr type="bMarg" refType="primFontSz" fact="0.05"/>
                </dgm:constrLst>
              </dgm:else>
            </dgm:choose>
            <dgm:ruleLst>
              <dgm:rule type="primFontSz" val="5" fact="NaN" max="NaN"/>
            </dgm:ruleLst>
          </dgm:layoutNode>
          <dgm:forEach name="sibTransForEach" axis="followSib" ptType="sibTrans" cnt="1">
            <dgm:layoutNode name="sibTrans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layoutNode>
      <dgm:choose name="Name15">
        <dgm:if name="Name16" axis="self" ptType="node" func="revPos" op="gte" val="2">
          <dgm:layoutNode name="vSp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17"/>
      </dgm:choos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lProcess3">
  <dgm:title val=""/>
  <dgm:desc val=""/>
  <dgm:catLst>
    <dgm:cat type="process" pri="11000"/>
    <dgm:cat type="convert" pri="1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41" srcId="1" destId="11" srcOrd="0" destOrd="0"/>
        <dgm:cxn modelId="42" srcId="1" destId="12" srcOrd="1" destOrd="0"/>
        <dgm:cxn modelId="51" srcId="2" destId="21" srcOrd="0" destOrd="0"/>
        <dgm:cxn modelId="52" srcId="2" destId="22" srcOrd="1" destOrd="0"/>
        <dgm:cxn modelId="61" srcId="3" destId="31" srcOrd="0" destOrd="0"/>
        <dgm:cxn modelId="62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1" destId="2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51" srcId="1" destId="11" srcOrd="0" destOrd="0"/>
        <dgm:cxn modelId="61" srcId="2" destId="21" srcOrd="0" destOrd="0"/>
        <dgm:cxn modelId="71" srcId="3" destId="31" srcOrd="0" destOrd="0"/>
        <dgm:cxn modelId="81" srcId="4" destId="41" srcOrd="0" destOrd="0"/>
      </dgm:cxnLst>
      <dgm:bg/>
      <dgm:whole/>
    </dgm:dataModel>
  </dgm:clrData>
  <dgm:layoutNode name="Name0">
    <dgm:varLst>
      <dgm:chPref val="3"/>
      <dgm:dir/>
      <dgm:animLvl val="lvl"/>
      <dgm:resizeHandles/>
    </dgm:varLst>
    <dgm:choose name="Name1">
      <dgm:if name="Name2" func="var" arg="dir" op="equ" val="norm">
        <dgm:alg type="lin">
          <dgm:param type="linDir" val="fromT"/>
          <dgm:param type="vertAlign" val="mid"/>
          <dgm:param type="nodeHorzAlign" val="l"/>
          <dgm:param type="nodeVertAlign" val="t"/>
          <dgm:param type="fallback" val="2D"/>
        </dgm:alg>
      </dgm:if>
      <dgm:else name="Name3">
        <dgm:alg type="lin">
          <dgm:param type="linDir" val="fromT"/>
          <dgm:param type="vertAlign" val="mid"/>
          <dgm:param type="nodeHorzAlign" val="r"/>
          <dgm:param type="nodeVertAlign" val="t"/>
          <dgm:param type="fallback" val="2D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bigChev" refType="w"/>
      <dgm:constr type="h" for="des" forName="bigChev" refType="w" refFor="des" refForName="bigChev" op="equ" fact="0.4"/>
      <dgm:constr type="w" for="des" forName="node" refType="w" refFor="des" refForName="bigChev" fact="0.83"/>
      <dgm:constr type="h" for="des" forName="node" refType="w" refFor="des" refForName="node" op="equ" fact="0.4"/>
      <dgm:constr type="w" for="des" forName="parTrans" refType="w" refFor="des" refForName="bigChev" op="equ" fact="-0.13"/>
      <dgm:constr type="w" for="des" forName="sibTrans" refType="w" refFor="des" refForName="node" op="equ" fact="-0.14"/>
      <dgm:constr type="h" for="ch" forName="vSp" refType="h" refFor="des" refForName="bigChev" op="equ" fact="0.14"/>
      <dgm:constr type="primFontSz" for="des" forName="node" op="equ"/>
      <dgm:constr type="primFontSz" for="des" forName="bigChev" op="equ"/>
    </dgm:constrLst>
    <dgm:ruleLst/>
    <dgm:forEach name="Name4" axis="ch" ptType="node">
      <dgm:layoutNode name="horFlow">
        <dgm:choose name="Name5">
          <dgm:if name="Name6" func="var" arg="dir" op="equ" val="norm">
            <dgm:alg type="lin">
              <dgm:param type="linDir" val="fromL"/>
              <dgm:param type="nodeHorzAlign" val="l"/>
              <dgm:param type="nodeVertAlign" val="mid"/>
              <dgm:param type="fallback" val="2D"/>
            </dgm:alg>
          </dgm:if>
          <dgm:else name="Name7">
            <dgm:alg type="lin">
              <dgm:param type="linDir" val="fromR"/>
              <dgm:param type="nodeHorzAlign" val="r"/>
              <dgm:param type="nodeVertAlign" val="mid"/>
              <dgm:param type="fallback" val="2D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bigChev" styleLbl="node1">
          <dgm:alg type="tx"/>
          <dgm:choose name="Name8">
            <dgm:if name="Name9" func="var" arg="dir" op="equ" val="norm">
              <dgm:shape xmlns:r="http://schemas.openxmlformats.org/officeDocument/2006/relationships" type="chevron" r:blip="">
                <dgm:adjLst/>
              </dgm:shape>
              <dgm:presOf axis="self"/>
              <dgm:constrLst>
                <dgm:constr type="primFontSz" val="65"/>
                <dgm:constr type="rMarg"/>
                <dgm:constr type="lMarg" refType="primFontSz" fact="0.1"/>
                <dgm:constr type="tMarg" refType="primFontSz" fact="0.05"/>
                <dgm:constr type="bMarg" refType="primFontSz" fact="0.05"/>
              </dgm:constrLst>
            </dgm:if>
            <dgm:else name="Name10">
              <dgm:shape xmlns:r="http://schemas.openxmlformats.org/officeDocument/2006/relationships" rot="180" type="chevron" r:blip="">
                <dgm:adjLst/>
              </dgm:shape>
              <dgm:presOf axis="self"/>
              <dgm:constrLst>
                <dgm:constr type="primFontSz" val="65"/>
                <dgm:constr type="lMarg"/>
                <dgm:constr type="rMarg" refType="primFontSz" fact="0.1"/>
                <dgm:constr type="tMarg" refType="primFontSz" fact="0.05"/>
                <dgm:constr type="bMarg" refType="primFontSz" fact="0.05"/>
              </dgm:constrLst>
            </dgm:else>
          </dgm:choose>
          <dgm:ruleLst>
            <dgm:rule type="primFontSz" val="5" fact="NaN" max="NaN"/>
          </dgm:ruleLst>
        </dgm:layoutNode>
        <dgm:forEach name="parTransForEach" axis="ch" ptType="parTrans" cnt="1">
          <dgm:layoutNode name="par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  <dgm:forEach name="Name11" axis="ch" ptType="node">
          <dgm:layoutNode name="node" styleLbl="alignAccFollowNode1">
            <dgm:varLst>
              <dgm:bulletEnabled val="1"/>
            </dgm:varLst>
            <dgm:alg type="tx"/>
            <dgm:choose name="Name12">
              <dgm:if name="Name13" func="var" arg="dir" op="equ" val="norm">
                <dgm:shape xmlns:r="http://schemas.openxmlformats.org/officeDocument/2006/relationships" type="chevron" r:blip="">
                  <dgm:adjLst/>
                </dgm:shape>
                <dgm:presOf axis="desOrSelf" ptType="node"/>
                <dgm:constrLst>
                  <dgm:constr type="primFontSz" val="65"/>
                  <dgm:constr type="rMarg"/>
                  <dgm:constr type="lMarg" refType="primFontSz" fact="0.1"/>
                  <dgm:constr type="tMarg" refType="primFontSz" fact="0.05"/>
                  <dgm:constr type="bMarg" refType="primFontSz" fact="0.05"/>
                </dgm:constrLst>
              </dgm:if>
              <dgm:else name="Name14">
                <dgm:shape xmlns:r="http://schemas.openxmlformats.org/officeDocument/2006/relationships" rot="180" type="chevron" r:blip="">
                  <dgm:adjLst/>
                </dgm:shape>
                <dgm:presOf axis="desOrSelf" ptType="node"/>
                <dgm:constrLst>
                  <dgm:constr type="primFontSz" val="65"/>
                  <dgm:constr type="lMarg"/>
                  <dgm:constr type="rMarg" refType="primFontSz" fact="0.1"/>
                  <dgm:constr type="tMarg" refType="primFontSz" fact="0.05"/>
                  <dgm:constr type="bMarg" refType="primFontSz" fact="0.05"/>
                </dgm:constrLst>
              </dgm:else>
            </dgm:choose>
            <dgm:ruleLst>
              <dgm:rule type="primFontSz" val="5" fact="NaN" max="NaN"/>
            </dgm:ruleLst>
          </dgm:layoutNode>
          <dgm:forEach name="sibTransForEach" axis="followSib" ptType="sibTrans" cnt="1">
            <dgm:layoutNode name="sibTrans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layoutNode>
      <dgm:choose name="Name15">
        <dgm:if name="Name16" axis="self" ptType="node" func="revPos" op="gte" val="2">
          <dgm:layoutNode name="vSp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17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Colors" Target="../diagrams/colors2.xml"/><Relationship Id="rId3" Type="http://schemas.openxmlformats.org/officeDocument/2006/relationships/diagramQuickStyle" Target="../diagrams/quickStyle1.xml"/><Relationship Id="rId7" Type="http://schemas.openxmlformats.org/officeDocument/2006/relationships/diagramQuickStyle" Target="../diagrams/quickStyle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Layout" Target="../diagrams/layout2.xml"/><Relationship Id="rId5" Type="http://schemas.openxmlformats.org/officeDocument/2006/relationships/diagramData" Target="../diagrams/data2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microsoft.com/office/2007/relationships/diagramDrawing" Target="../diagrams/drawing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</xdr:row>
      <xdr:rowOff>23812</xdr:rowOff>
    </xdr:from>
    <xdr:to>
      <xdr:col>3</xdr:col>
      <xdr:colOff>438150</xdr:colOff>
      <xdr:row>13</xdr:row>
      <xdr:rowOff>584200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4</xdr:col>
      <xdr:colOff>209550</xdr:colOff>
      <xdr:row>6</xdr:row>
      <xdr:rowOff>171450</xdr:rowOff>
    </xdr:from>
    <xdr:to>
      <xdr:col>7</xdr:col>
      <xdr:colOff>0</xdr:colOff>
      <xdr:row>13</xdr:row>
      <xdr:rowOff>219075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3</xdr:col>
      <xdr:colOff>47626</xdr:colOff>
      <xdr:row>6</xdr:row>
      <xdr:rowOff>161925</xdr:rowOff>
    </xdr:from>
    <xdr:to>
      <xdr:col>3</xdr:col>
      <xdr:colOff>1323976</xdr:colOff>
      <xdr:row>13</xdr:row>
      <xdr:rowOff>57151</xdr:rowOff>
    </xdr:to>
    <xdr:sp macro="" textlink="">
      <xdr:nvSpPr>
        <xdr:cNvPr id="4" name="Rounded Rectangle 46"/>
        <xdr:cNvSpPr>
          <a:spLocks noChangeArrowheads="1"/>
        </xdr:cNvSpPr>
      </xdr:nvSpPr>
      <xdr:spPr bwMode="auto">
        <a:xfrm>
          <a:off x="2362201" y="1819275"/>
          <a:ext cx="1209675" cy="1228726"/>
        </a:xfrm>
        <a:prstGeom prst="roundRect">
          <a:avLst>
            <a:gd name="adj" fmla="val 16667"/>
          </a:avLst>
        </a:prstGeom>
        <a:solidFill>
          <a:srgbClr val="F84616"/>
        </a:solidFill>
        <a:ln w="12700">
          <a:solidFill>
            <a:srgbClr val="68230B"/>
          </a:solidFill>
          <a:round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t>POF-EC Table</a:t>
          </a:r>
          <a:endParaRPr 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87"/>
  <sheetViews>
    <sheetView zoomScale="120" zoomScaleNormal="120" zoomScalePageLayoutView="150" workbookViewId="0">
      <selection activeCell="J3" sqref="J3"/>
    </sheetView>
  </sheetViews>
  <sheetFormatPr defaultRowHeight="15"/>
  <cols>
    <col min="1" max="1" width="5" customWidth="1"/>
    <col min="2" max="2" width="16" style="84" bestFit="1" customWidth="1"/>
    <col min="3" max="3" width="18.7109375" bestFit="1" customWidth="1"/>
    <col min="4" max="4" width="18.85546875" bestFit="1" customWidth="1"/>
    <col min="5" max="7" width="6.28515625" customWidth="1"/>
    <col min="8" max="8" width="9.140625" style="85" customWidth="1"/>
  </cols>
  <sheetData>
    <row r="1" spans="2:8" ht="18.75">
      <c r="B1" s="88" t="s">
        <v>143</v>
      </c>
      <c r="C1" s="89"/>
      <c r="D1" s="89"/>
      <c r="E1" s="89"/>
      <c r="F1" s="89"/>
      <c r="G1" s="89"/>
      <c r="H1" s="93"/>
    </row>
    <row r="2" spans="2:8">
      <c r="B2" s="81"/>
      <c r="C2" s="3"/>
      <c r="D2" s="3"/>
      <c r="E2" s="3"/>
      <c r="F2" s="3"/>
      <c r="G2" s="127" t="s">
        <v>229</v>
      </c>
      <c r="H2" s="128">
        <v>0</v>
      </c>
    </row>
    <row r="3" spans="2:8" ht="51" customHeight="1">
      <c r="B3" s="129" t="s">
        <v>142</v>
      </c>
      <c r="C3" s="130"/>
      <c r="D3" s="130"/>
      <c r="E3" s="130"/>
      <c r="F3" s="130"/>
      <c r="G3" s="130"/>
      <c r="H3" s="131"/>
    </row>
    <row r="4" spans="2:8" ht="15.75" thickBot="1">
      <c r="B4" s="82"/>
      <c r="C4" s="31"/>
      <c r="D4" s="31"/>
      <c r="E4" s="31"/>
      <c r="F4" s="31"/>
      <c r="G4" s="31"/>
      <c r="H4" s="92"/>
    </row>
    <row r="5" spans="2:8">
      <c r="B5" s="83"/>
      <c r="C5" s="30"/>
      <c r="D5" s="30"/>
      <c r="E5" s="30"/>
      <c r="F5" s="30"/>
      <c r="G5" s="30"/>
      <c r="H5" s="90"/>
    </row>
    <row r="6" spans="2:8">
      <c r="B6" s="76"/>
      <c r="C6" s="77"/>
      <c r="D6" s="77"/>
      <c r="E6" s="3"/>
      <c r="F6" s="3"/>
      <c r="G6" s="3"/>
      <c r="H6" s="91"/>
    </row>
    <row r="7" spans="2:8">
      <c r="B7" s="81"/>
      <c r="C7" s="3"/>
      <c r="D7" s="3"/>
      <c r="E7" s="3"/>
      <c r="F7" s="3"/>
      <c r="G7" s="3"/>
      <c r="H7" s="91"/>
    </row>
    <row r="8" spans="2:8">
      <c r="B8" s="81"/>
      <c r="C8" s="3"/>
      <c r="D8" s="3"/>
      <c r="E8" s="3"/>
      <c r="F8" s="3"/>
      <c r="G8" s="3"/>
      <c r="H8" s="91"/>
    </row>
    <row r="9" spans="2:8">
      <c r="B9" s="81"/>
      <c r="C9" s="3"/>
      <c r="D9" s="3"/>
      <c r="E9" s="3"/>
      <c r="F9" s="3"/>
      <c r="G9" s="3"/>
      <c r="H9" s="91"/>
    </row>
    <row r="10" spans="2:8">
      <c r="B10" s="81"/>
      <c r="C10" s="3"/>
      <c r="D10" s="3"/>
      <c r="E10" s="3"/>
      <c r="F10" s="3"/>
      <c r="G10" s="3"/>
      <c r="H10" s="91"/>
    </row>
    <row r="11" spans="2:8">
      <c r="B11" s="81"/>
      <c r="C11" s="3"/>
      <c r="D11" s="3"/>
      <c r="E11" s="3"/>
      <c r="F11" s="3"/>
      <c r="G11" s="3"/>
      <c r="H11" s="91"/>
    </row>
    <row r="12" spans="2:8">
      <c r="B12" s="81"/>
      <c r="C12" s="3"/>
      <c r="D12" s="3"/>
      <c r="E12" s="3"/>
      <c r="F12" s="3"/>
      <c r="G12" s="3"/>
      <c r="H12" s="91"/>
    </row>
    <row r="13" spans="2:8">
      <c r="B13" s="81"/>
      <c r="C13" s="3"/>
      <c r="D13" s="3"/>
      <c r="E13" s="3"/>
      <c r="F13" s="3"/>
      <c r="G13" s="3"/>
      <c r="H13" s="91"/>
    </row>
    <row r="14" spans="2:8" ht="50.25" customHeight="1" thickBot="1">
      <c r="B14" s="82"/>
      <c r="C14" s="31"/>
      <c r="D14" s="31"/>
      <c r="E14" s="31"/>
      <c r="F14" s="31"/>
      <c r="G14" s="31"/>
      <c r="H14" s="92"/>
    </row>
    <row r="15" spans="2:8" ht="31.5">
      <c r="B15" s="102" t="s">
        <v>120</v>
      </c>
      <c r="C15" s="103" t="s">
        <v>121</v>
      </c>
      <c r="D15" s="103" t="s">
        <v>122</v>
      </c>
      <c r="E15" s="103" t="s">
        <v>123</v>
      </c>
      <c r="F15" s="103" t="s">
        <v>124</v>
      </c>
      <c r="G15" s="103" t="s">
        <v>125</v>
      </c>
      <c r="H15" s="104" t="s">
        <v>197</v>
      </c>
    </row>
    <row r="16" spans="2:8">
      <c r="B16" s="105" t="s">
        <v>126</v>
      </c>
      <c r="C16" s="95" t="s">
        <v>127</v>
      </c>
      <c r="D16" s="95" t="s">
        <v>128</v>
      </c>
      <c r="E16" s="95" t="s">
        <v>26</v>
      </c>
      <c r="F16" s="95"/>
      <c r="G16" s="96">
        <v>1</v>
      </c>
      <c r="H16" s="86" t="s">
        <v>129</v>
      </c>
    </row>
    <row r="17" spans="2:8" ht="21">
      <c r="B17" s="105" t="s">
        <v>208</v>
      </c>
      <c r="C17" s="95" t="s">
        <v>209</v>
      </c>
      <c r="D17" s="95" t="s">
        <v>130</v>
      </c>
      <c r="E17" s="95" t="s">
        <v>26</v>
      </c>
      <c r="F17" s="95"/>
      <c r="G17" s="96">
        <v>2</v>
      </c>
      <c r="H17" s="86" t="s">
        <v>131</v>
      </c>
    </row>
    <row r="18" spans="2:8">
      <c r="B18" s="105" t="s">
        <v>135</v>
      </c>
      <c r="C18" s="95" t="s">
        <v>136</v>
      </c>
      <c r="D18" s="95" t="s">
        <v>134</v>
      </c>
      <c r="E18" s="95" t="s">
        <v>26</v>
      </c>
      <c r="F18" s="95"/>
      <c r="G18" s="96">
        <v>3</v>
      </c>
      <c r="H18" s="87" t="s">
        <v>213</v>
      </c>
    </row>
    <row r="19" spans="2:8" ht="23.25">
      <c r="B19" s="106" t="s">
        <v>97</v>
      </c>
      <c r="C19" s="97" t="s">
        <v>154</v>
      </c>
      <c r="D19" s="95" t="s">
        <v>200</v>
      </c>
      <c r="E19" s="98" t="s">
        <v>26</v>
      </c>
      <c r="F19" s="98"/>
      <c r="G19" s="98">
        <v>4</v>
      </c>
      <c r="H19" s="134" t="s">
        <v>214</v>
      </c>
    </row>
    <row r="20" spans="2:8" ht="23.25">
      <c r="B20" s="107" t="s">
        <v>103</v>
      </c>
      <c r="C20" s="98" t="s">
        <v>168</v>
      </c>
      <c r="D20" s="95" t="s">
        <v>200</v>
      </c>
      <c r="E20" s="98" t="s">
        <v>26</v>
      </c>
      <c r="F20" s="98"/>
      <c r="G20" s="98">
        <v>5</v>
      </c>
      <c r="H20" s="134"/>
    </row>
    <row r="21" spans="2:8" ht="52.5">
      <c r="B21" s="105" t="s">
        <v>138</v>
      </c>
      <c r="C21" s="95" t="s">
        <v>139</v>
      </c>
      <c r="D21" s="95" t="s">
        <v>140</v>
      </c>
      <c r="E21" s="95" t="s">
        <v>26</v>
      </c>
      <c r="F21" s="94" t="s">
        <v>141</v>
      </c>
      <c r="G21" s="96">
        <v>6</v>
      </c>
      <c r="H21" s="87" t="s">
        <v>215</v>
      </c>
    </row>
    <row r="22" spans="2:8">
      <c r="B22" s="107" t="s">
        <v>210</v>
      </c>
      <c r="C22" s="98" t="s">
        <v>211</v>
      </c>
      <c r="D22" s="95" t="s">
        <v>198</v>
      </c>
      <c r="E22" s="98" t="s">
        <v>26</v>
      </c>
      <c r="F22" s="98"/>
      <c r="G22" s="98">
        <v>7</v>
      </c>
      <c r="H22" s="87" t="s">
        <v>212</v>
      </c>
    </row>
    <row r="23" spans="2:8">
      <c r="B23" s="105" t="s">
        <v>132</v>
      </c>
      <c r="C23" s="95" t="s">
        <v>133</v>
      </c>
      <c r="D23" s="95" t="s">
        <v>134</v>
      </c>
      <c r="E23" s="95" t="s">
        <v>26</v>
      </c>
      <c r="F23" s="95"/>
      <c r="G23" s="96">
        <v>8</v>
      </c>
      <c r="H23" s="87"/>
    </row>
    <row r="24" spans="2:8">
      <c r="B24" s="107" t="s">
        <v>29</v>
      </c>
      <c r="C24" s="98" t="s">
        <v>144</v>
      </c>
      <c r="D24" s="95" t="s">
        <v>198</v>
      </c>
      <c r="E24" s="98" t="s">
        <v>26</v>
      </c>
      <c r="F24" s="98"/>
      <c r="G24" s="98">
        <v>9</v>
      </c>
      <c r="H24" s="132" t="s">
        <v>146</v>
      </c>
    </row>
    <row r="25" spans="2:8">
      <c r="B25" s="107" t="s">
        <v>91</v>
      </c>
      <c r="C25" s="98" t="s">
        <v>147</v>
      </c>
      <c r="D25" s="95" t="s">
        <v>216</v>
      </c>
      <c r="E25" s="98" t="s">
        <v>26</v>
      </c>
      <c r="F25" s="98"/>
      <c r="G25" s="98">
        <v>10</v>
      </c>
      <c r="H25" s="132"/>
    </row>
    <row r="26" spans="2:8">
      <c r="B26" s="107" t="s">
        <v>90</v>
      </c>
      <c r="C26" s="98" t="s">
        <v>148</v>
      </c>
      <c r="D26" s="95" t="s">
        <v>216</v>
      </c>
      <c r="E26" s="98" t="s">
        <v>26</v>
      </c>
      <c r="F26" s="98"/>
      <c r="G26" s="98">
        <v>11</v>
      </c>
      <c r="H26" s="132"/>
    </row>
    <row r="27" spans="2:8">
      <c r="B27" s="107" t="s">
        <v>92</v>
      </c>
      <c r="C27" s="98" t="s">
        <v>149</v>
      </c>
      <c r="D27" s="95" t="s">
        <v>198</v>
      </c>
      <c r="E27" s="98" t="s">
        <v>26</v>
      </c>
      <c r="F27" s="98"/>
      <c r="G27" s="98">
        <v>12</v>
      </c>
      <c r="H27" s="132"/>
    </row>
    <row r="28" spans="2:8" ht="23.25">
      <c r="B28" s="107" t="s">
        <v>93</v>
      </c>
      <c r="C28" s="98" t="s">
        <v>150</v>
      </c>
      <c r="D28" s="95" t="s">
        <v>199</v>
      </c>
      <c r="E28" s="98" t="s">
        <v>26</v>
      </c>
      <c r="F28" s="98"/>
      <c r="G28" s="98">
        <v>13</v>
      </c>
      <c r="H28" s="132"/>
    </row>
    <row r="29" spans="2:8">
      <c r="B29" s="107" t="s">
        <v>18</v>
      </c>
      <c r="C29" s="98" t="s">
        <v>151</v>
      </c>
      <c r="D29" s="95" t="s">
        <v>140</v>
      </c>
      <c r="E29" s="98" t="s">
        <v>26</v>
      </c>
      <c r="F29" s="98"/>
      <c r="G29" s="98">
        <v>14</v>
      </c>
      <c r="H29" s="132"/>
    </row>
    <row r="30" spans="2:8">
      <c r="B30" s="107" t="s">
        <v>30</v>
      </c>
      <c r="C30" s="98" t="s">
        <v>152</v>
      </c>
      <c r="D30" s="95" t="s">
        <v>140</v>
      </c>
      <c r="E30" s="98" t="s">
        <v>26</v>
      </c>
      <c r="F30" s="98"/>
      <c r="G30" s="98">
        <v>15</v>
      </c>
      <c r="H30" s="132"/>
    </row>
    <row r="31" spans="2:8">
      <c r="B31" s="107" t="s">
        <v>19</v>
      </c>
      <c r="C31" s="98" t="s">
        <v>153</v>
      </c>
      <c r="D31" s="95" t="s">
        <v>203</v>
      </c>
      <c r="E31" s="98" t="s">
        <v>26</v>
      </c>
      <c r="F31" s="98"/>
      <c r="G31" s="98">
        <v>16</v>
      </c>
      <c r="H31" s="132"/>
    </row>
    <row r="32" spans="2:8" ht="23.25">
      <c r="B32" s="106" t="s">
        <v>201</v>
      </c>
      <c r="C32" s="97" t="s">
        <v>155</v>
      </c>
      <c r="D32" s="95" t="s">
        <v>200</v>
      </c>
      <c r="E32" s="98" t="s">
        <v>26</v>
      </c>
      <c r="F32" s="98"/>
      <c r="G32" s="98">
        <v>17</v>
      </c>
      <c r="H32" s="132"/>
    </row>
    <row r="33" spans="2:8">
      <c r="B33" s="107" t="s">
        <v>22</v>
      </c>
      <c r="C33" s="98" t="s">
        <v>156</v>
      </c>
      <c r="D33" s="95" t="s">
        <v>137</v>
      </c>
      <c r="E33" s="98" t="s">
        <v>26</v>
      </c>
      <c r="F33" s="98"/>
      <c r="G33" s="98">
        <v>18</v>
      </c>
      <c r="H33" s="133" t="s">
        <v>21</v>
      </c>
    </row>
    <row r="34" spans="2:8">
      <c r="B34" s="107" t="s">
        <v>23</v>
      </c>
      <c r="C34" s="98" t="s">
        <v>23</v>
      </c>
      <c r="D34" s="95" t="s">
        <v>137</v>
      </c>
      <c r="E34" s="98" t="s">
        <v>26</v>
      </c>
      <c r="F34" s="98"/>
      <c r="G34" s="98">
        <v>19</v>
      </c>
      <c r="H34" s="133"/>
    </row>
    <row r="35" spans="2:8">
      <c r="B35" s="107" t="s">
        <v>24</v>
      </c>
      <c r="C35" s="98" t="s">
        <v>24</v>
      </c>
      <c r="D35" s="95" t="s">
        <v>137</v>
      </c>
      <c r="E35" s="98" t="s">
        <v>26</v>
      </c>
      <c r="F35" s="98"/>
      <c r="G35" s="98">
        <v>20</v>
      </c>
      <c r="H35" s="133"/>
    </row>
    <row r="36" spans="2:8">
      <c r="B36" s="107" t="s">
        <v>25</v>
      </c>
      <c r="C36" s="98" t="s">
        <v>25</v>
      </c>
      <c r="D36" s="95" t="s">
        <v>137</v>
      </c>
      <c r="E36" s="98" t="s">
        <v>26</v>
      </c>
      <c r="F36" s="98"/>
      <c r="G36" s="98">
        <v>21</v>
      </c>
      <c r="H36" s="133"/>
    </row>
    <row r="37" spans="2:8">
      <c r="B37" s="107" t="s">
        <v>26</v>
      </c>
      <c r="C37" s="98" t="s">
        <v>26</v>
      </c>
      <c r="D37" s="95" t="s">
        <v>137</v>
      </c>
      <c r="E37" s="98" t="s">
        <v>26</v>
      </c>
      <c r="F37" s="98"/>
      <c r="G37" s="98">
        <v>22</v>
      </c>
      <c r="H37" s="133"/>
    </row>
    <row r="38" spans="2:8" ht="23.25">
      <c r="B38" s="107" t="s">
        <v>117</v>
      </c>
      <c r="C38" s="98" t="s">
        <v>157</v>
      </c>
      <c r="D38" s="95" t="s">
        <v>202</v>
      </c>
      <c r="E38" s="98" t="s">
        <v>26</v>
      </c>
      <c r="F38" s="98"/>
      <c r="G38" s="98">
        <v>23</v>
      </c>
      <c r="H38" s="132" t="s">
        <v>20</v>
      </c>
    </row>
    <row r="39" spans="2:8" ht="15" customHeight="1">
      <c r="B39" s="112" t="s">
        <v>114</v>
      </c>
      <c r="C39" s="113" t="s">
        <v>158</v>
      </c>
      <c r="D39" s="117" t="s">
        <v>198</v>
      </c>
      <c r="E39" s="114" t="s">
        <v>26</v>
      </c>
      <c r="F39" s="114"/>
      <c r="G39" s="98">
        <v>24</v>
      </c>
      <c r="H39" s="132"/>
    </row>
    <row r="40" spans="2:8">
      <c r="B40" s="107" t="s">
        <v>104</v>
      </c>
      <c r="C40" s="98" t="s">
        <v>159</v>
      </c>
      <c r="D40" s="95" t="s">
        <v>216</v>
      </c>
      <c r="E40" s="98" t="s">
        <v>26</v>
      </c>
      <c r="F40" s="98"/>
      <c r="G40" s="98">
        <v>25</v>
      </c>
      <c r="H40" s="132"/>
    </row>
    <row r="41" spans="2:8">
      <c r="B41" s="106" t="s">
        <v>105</v>
      </c>
      <c r="C41" s="97" t="s">
        <v>160</v>
      </c>
      <c r="D41" s="95" t="s">
        <v>216</v>
      </c>
      <c r="E41" s="98" t="s">
        <v>26</v>
      </c>
      <c r="F41" s="98"/>
      <c r="G41" s="98">
        <v>26</v>
      </c>
      <c r="H41" s="132"/>
    </row>
    <row r="42" spans="2:8">
      <c r="B42" s="107" t="s">
        <v>94</v>
      </c>
      <c r="C42" s="98" t="s">
        <v>161</v>
      </c>
      <c r="D42" s="95" t="s">
        <v>217</v>
      </c>
      <c r="E42" s="98" t="s">
        <v>26</v>
      </c>
      <c r="F42" s="98"/>
      <c r="G42" s="98">
        <v>27</v>
      </c>
      <c r="H42" s="133" t="s">
        <v>2</v>
      </c>
    </row>
    <row r="43" spans="2:8">
      <c r="B43" s="107" t="s">
        <v>95</v>
      </c>
      <c r="C43" s="98" t="s">
        <v>162</v>
      </c>
      <c r="D43" s="95" t="s">
        <v>217</v>
      </c>
      <c r="E43" s="98" t="s">
        <v>26</v>
      </c>
      <c r="F43" s="98"/>
      <c r="G43" s="98">
        <v>28</v>
      </c>
      <c r="H43" s="133"/>
    </row>
    <row r="44" spans="2:8">
      <c r="B44" s="106" t="s">
        <v>36</v>
      </c>
      <c r="C44" s="97" t="s">
        <v>163</v>
      </c>
      <c r="D44" s="95" t="s">
        <v>203</v>
      </c>
      <c r="E44" s="98" t="s">
        <v>26</v>
      </c>
      <c r="F44" s="98"/>
      <c r="G44" s="98">
        <v>29</v>
      </c>
      <c r="H44" s="133"/>
    </row>
    <row r="45" spans="2:8" ht="23.25">
      <c r="B45" s="107" t="s">
        <v>96</v>
      </c>
      <c r="C45" s="98" t="s">
        <v>164</v>
      </c>
      <c r="D45" s="95" t="s">
        <v>204</v>
      </c>
      <c r="E45" s="98" t="s">
        <v>26</v>
      </c>
      <c r="F45" s="98"/>
      <c r="G45" s="98">
        <v>30</v>
      </c>
      <c r="H45" s="133"/>
    </row>
    <row r="46" spans="2:8">
      <c r="B46" s="107" t="s">
        <v>37</v>
      </c>
      <c r="C46" s="98" t="s">
        <v>165</v>
      </c>
      <c r="D46" s="95" t="s">
        <v>145</v>
      </c>
      <c r="E46" s="98" t="s">
        <v>26</v>
      </c>
      <c r="F46" s="98"/>
      <c r="G46" s="98">
        <v>31</v>
      </c>
      <c r="H46" s="133"/>
    </row>
    <row r="47" spans="2:8">
      <c r="B47" s="106" t="s">
        <v>101</v>
      </c>
      <c r="C47" s="100" t="s">
        <v>166</v>
      </c>
      <c r="D47" s="95" t="s">
        <v>205</v>
      </c>
      <c r="E47" s="98" t="s">
        <v>26</v>
      </c>
      <c r="F47" s="98"/>
      <c r="G47" s="98">
        <v>32</v>
      </c>
      <c r="H47" s="132" t="s">
        <v>219</v>
      </c>
    </row>
    <row r="48" spans="2:8" ht="15" customHeight="1">
      <c r="B48" s="115" t="s">
        <v>102</v>
      </c>
      <c r="C48" s="116" t="s">
        <v>167</v>
      </c>
      <c r="D48" s="117" t="s">
        <v>198</v>
      </c>
      <c r="E48" s="117" t="s">
        <v>26</v>
      </c>
      <c r="F48" s="117"/>
      <c r="G48" s="98">
        <v>33</v>
      </c>
      <c r="H48" s="132"/>
    </row>
    <row r="49" spans="2:8" ht="23.25">
      <c r="B49" s="107" t="s">
        <v>107</v>
      </c>
      <c r="C49" s="98" t="s">
        <v>169</v>
      </c>
      <c r="D49" s="95" t="s">
        <v>218</v>
      </c>
      <c r="E49" s="98" t="s">
        <v>26</v>
      </c>
      <c r="F49" s="98"/>
      <c r="G49" s="98">
        <v>34</v>
      </c>
      <c r="H49" s="133" t="s">
        <v>99</v>
      </c>
    </row>
    <row r="50" spans="2:8" ht="19.5" customHeight="1">
      <c r="B50" s="106" t="s">
        <v>106</v>
      </c>
      <c r="C50" s="97" t="s">
        <v>170</v>
      </c>
      <c r="D50" s="95" t="s">
        <v>216</v>
      </c>
      <c r="E50" s="98" t="s">
        <v>26</v>
      </c>
      <c r="F50" s="98"/>
      <c r="G50" s="98">
        <v>35</v>
      </c>
      <c r="H50" s="133"/>
    </row>
    <row r="51" spans="2:8">
      <c r="B51" s="107" t="s">
        <v>39</v>
      </c>
      <c r="C51" s="98" t="s">
        <v>171</v>
      </c>
      <c r="D51" s="95" t="s">
        <v>203</v>
      </c>
      <c r="E51" s="98" t="s">
        <v>26</v>
      </c>
      <c r="F51" s="98"/>
      <c r="G51" s="98">
        <v>36</v>
      </c>
      <c r="H51" s="132" t="s">
        <v>42</v>
      </c>
    </row>
    <row r="52" spans="2:8">
      <c r="B52" s="107" t="s">
        <v>40</v>
      </c>
      <c r="C52" s="98" t="s">
        <v>172</v>
      </c>
      <c r="D52" s="95" t="s">
        <v>203</v>
      </c>
      <c r="E52" s="98" t="s">
        <v>26</v>
      </c>
      <c r="F52" s="98"/>
      <c r="G52" s="98">
        <v>37</v>
      </c>
      <c r="H52" s="132"/>
    </row>
    <row r="53" spans="2:8">
      <c r="B53" s="107" t="s">
        <v>41</v>
      </c>
      <c r="C53" s="98" t="s">
        <v>173</v>
      </c>
      <c r="D53" s="95" t="s">
        <v>203</v>
      </c>
      <c r="E53" s="98" t="s">
        <v>26</v>
      </c>
      <c r="F53" s="98"/>
      <c r="G53" s="98">
        <v>38</v>
      </c>
      <c r="H53" s="132"/>
    </row>
    <row r="54" spans="2:8" ht="23.25" customHeight="1">
      <c r="B54" s="107" t="s">
        <v>9</v>
      </c>
      <c r="C54" s="98" t="s">
        <v>174</v>
      </c>
      <c r="D54" s="95" t="s">
        <v>203</v>
      </c>
      <c r="E54" s="98" t="s">
        <v>26</v>
      </c>
      <c r="F54" s="98"/>
      <c r="G54" s="98">
        <v>39</v>
      </c>
      <c r="H54" s="132" t="s">
        <v>48</v>
      </c>
    </row>
    <row r="55" spans="2:8" ht="23.25">
      <c r="B55" s="107" t="s">
        <v>11</v>
      </c>
      <c r="C55" s="98" t="s">
        <v>175</v>
      </c>
      <c r="D55" s="95" t="s">
        <v>203</v>
      </c>
      <c r="E55" s="98" t="s">
        <v>26</v>
      </c>
      <c r="F55" s="98"/>
      <c r="G55" s="98">
        <v>40</v>
      </c>
      <c r="H55" s="132"/>
    </row>
    <row r="56" spans="2:8" ht="23.25">
      <c r="B56" s="107" t="s">
        <v>10</v>
      </c>
      <c r="C56" s="98" t="s">
        <v>176</v>
      </c>
      <c r="D56" s="95" t="s">
        <v>203</v>
      </c>
      <c r="E56" s="98" t="s">
        <v>26</v>
      </c>
      <c r="F56" s="98"/>
      <c r="G56" s="98">
        <v>41</v>
      </c>
      <c r="H56" s="132"/>
    </row>
    <row r="57" spans="2:8" ht="23.25">
      <c r="B57" s="107" t="s">
        <v>112</v>
      </c>
      <c r="C57" s="98" t="s">
        <v>177</v>
      </c>
      <c r="D57" s="95" t="s">
        <v>137</v>
      </c>
      <c r="E57" s="98" t="s">
        <v>26</v>
      </c>
      <c r="F57" s="98"/>
      <c r="G57" s="98">
        <v>42</v>
      </c>
      <c r="H57" s="133" t="s">
        <v>27</v>
      </c>
    </row>
    <row r="58" spans="2:8">
      <c r="B58" s="107" t="s">
        <v>111</v>
      </c>
      <c r="C58" s="98" t="s">
        <v>178</v>
      </c>
      <c r="D58" s="95" t="s">
        <v>137</v>
      </c>
      <c r="E58" s="98" t="s">
        <v>26</v>
      </c>
      <c r="F58" s="98"/>
      <c r="G58" s="98">
        <v>43</v>
      </c>
      <c r="H58" s="133"/>
    </row>
    <row r="59" spans="2:8">
      <c r="B59" s="107" t="s">
        <v>34</v>
      </c>
      <c r="C59" s="98" t="s">
        <v>179</v>
      </c>
      <c r="D59" s="95" t="s">
        <v>137</v>
      </c>
      <c r="E59" s="98" t="s">
        <v>26</v>
      </c>
      <c r="F59" s="98"/>
      <c r="G59" s="98">
        <v>44</v>
      </c>
      <c r="H59" s="133"/>
    </row>
    <row r="60" spans="2:8">
      <c r="B60" s="107" t="s">
        <v>35</v>
      </c>
      <c r="C60" s="98" t="s">
        <v>180</v>
      </c>
      <c r="D60" s="95" t="s">
        <v>202</v>
      </c>
      <c r="E60" s="98" t="s">
        <v>26</v>
      </c>
      <c r="F60" s="98"/>
      <c r="G60" s="98">
        <v>45</v>
      </c>
      <c r="H60" s="133"/>
    </row>
    <row r="61" spans="2:8">
      <c r="B61" s="107" t="s">
        <v>31</v>
      </c>
      <c r="C61" s="98" t="s">
        <v>181</v>
      </c>
      <c r="D61" s="95" t="s">
        <v>220</v>
      </c>
      <c r="E61" s="98" t="s">
        <v>26</v>
      </c>
      <c r="F61" s="98"/>
      <c r="G61" s="98">
        <v>46</v>
      </c>
      <c r="H61" s="133"/>
    </row>
    <row r="62" spans="2:8" ht="23.25">
      <c r="B62" s="107" t="s">
        <v>32</v>
      </c>
      <c r="C62" s="98" t="s">
        <v>182</v>
      </c>
      <c r="D62" s="95" t="s">
        <v>203</v>
      </c>
      <c r="E62" s="98" t="s">
        <v>26</v>
      </c>
      <c r="F62" s="98"/>
      <c r="G62" s="98">
        <v>47</v>
      </c>
      <c r="H62" s="133"/>
    </row>
    <row r="63" spans="2:8">
      <c r="B63" s="106" t="s">
        <v>196</v>
      </c>
      <c r="C63" s="97" t="s">
        <v>196</v>
      </c>
      <c r="D63" s="95" t="s">
        <v>206</v>
      </c>
      <c r="E63" s="98" t="s">
        <v>26</v>
      </c>
      <c r="F63" s="98"/>
      <c r="G63" s="98">
        <v>48</v>
      </c>
      <c r="H63" s="133"/>
    </row>
    <row r="64" spans="2:8">
      <c r="B64" s="106" t="s">
        <v>4</v>
      </c>
      <c r="C64" s="97" t="s">
        <v>183</v>
      </c>
      <c r="D64" s="95" t="s">
        <v>207</v>
      </c>
      <c r="E64" s="98" t="s">
        <v>26</v>
      </c>
      <c r="F64" s="98"/>
      <c r="G64" s="98">
        <v>49</v>
      </c>
      <c r="H64" s="133"/>
    </row>
    <row r="65" spans="2:8">
      <c r="B65" s="106" t="s">
        <v>5</v>
      </c>
      <c r="C65" s="97" t="s">
        <v>184</v>
      </c>
      <c r="D65" s="95" t="s">
        <v>206</v>
      </c>
      <c r="E65" s="98" t="s">
        <v>26</v>
      </c>
      <c r="F65" s="98"/>
      <c r="G65" s="98">
        <v>50</v>
      </c>
      <c r="H65" s="133"/>
    </row>
    <row r="66" spans="2:8" ht="15" customHeight="1">
      <c r="B66" s="107" t="s">
        <v>47</v>
      </c>
      <c r="C66" s="98" t="s">
        <v>185</v>
      </c>
      <c r="D66" s="95" t="s">
        <v>203</v>
      </c>
      <c r="E66" s="98" t="s">
        <v>26</v>
      </c>
      <c r="F66" s="98"/>
      <c r="G66" s="98">
        <v>51</v>
      </c>
      <c r="H66" s="132" t="s">
        <v>52</v>
      </c>
    </row>
    <row r="67" spans="2:8" ht="23.25">
      <c r="B67" s="107" t="s">
        <v>45</v>
      </c>
      <c r="C67" s="98" t="s">
        <v>186</v>
      </c>
      <c r="D67" s="95" t="s">
        <v>203</v>
      </c>
      <c r="E67" s="98" t="s">
        <v>26</v>
      </c>
      <c r="F67" s="98"/>
      <c r="G67" s="98">
        <v>52</v>
      </c>
      <c r="H67" s="132"/>
    </row>
    <row r="68" spans="2:8" ht="23.25">
      <c r="B68" s="107" t="s">
        <v>46</v>
      </c>
      <c r="C68" s="98" t="s">
        <v>187</v>
      </c>
      <c r="D68" s="95" t="s">
        <v>203</v>
      </c>
      <c r="E68" s="98" t="s">
        <v>26</v>
      </c>
      <c r="F68" s="98"/>
      <c r="G68" s="98">
        <v>53</v>
      </c>
      <c r="H68" s="132"/>
    </row>
    <row r="69" spans="2:8" ht="23.25" customHeight="1">
      <c r="B69" s="107" t="s">
        <v>56</v>
      </c>
      <c r="C69" s="98" t="s">
        <v>56</v>
      </c>
      <c r="D69" s="95" t="s">
        <v>206</v>
      </c>
      <c r="E69" s="98" t="s">
        <v>26</v>
      </c>
      <c r="F69" s="98"/>
      <c r="G69" s="98">
        <v>54</v>
      </c>
      <c r="H69" s="133" t="s">
        <v>12</v>
      </c>
    </row>
    <row r="70" spans="2:8" ht="23.25">
      <c r="B70" s="107" t="s">
        <v>57</v>
      </c>
      <c r="C70" s="98" t="s">
        <v>57</v>
      </c>
      <c r="D70" s="95" t="s">
        <v>206</v>
      </c>
      <c r="E70" s="98" t="s">
        <v>26</v>
      </c>
      <c r="F70" s="98"/>
      <c r="G70" s="98">
        <v>55</v>
      </c>
      <c r="H70" s="133"/>
    </row>
    <row r="71" spans="2:8" ht="23.25">
      <c r="B71" s="107" t="s">
        <v>58</v>
      </c>
      <c r="C71" s="98" t="s">
        <v>58</v>
      </c>
      <c r="D71" s="95" t="s">
        <v>206</v>
      </c>
      <c r="E71" s="98" t="s">
        <v>26</v>
      </c>
      <c r="F71" s="98"/>
      <c r="G71" s="98">
        <v>56</v>
      </c>
      <c r="H71" s="133"/>
    </row>
    <row r="72" spans="2:8" ht="15" customHeight="1">
      <c r="B72" s="118" t="s">
        <v>87</v>
      </c>
      <c r="C72" s="119" t="s">
        <v>87</v>
      </c>
      <c r="D72" s="95" t="s">
        <v>203</v>
      </c>
      <c r="E72" s="98" t="s">
        <v>26</v>
      </c>
      <c r="F72" s="98"/>
      <c r="G72" s="98">
        <v>57</v>
      </c>
      <c r="H72" s="132" t="s">
        <v>13</v>
      </c>
    </row>
    <row r="73" spans="2:8">
      <c r="B73" s="118" t="s">
        <v>88</v>
      </c>
      <c r="C73" s="119" t="s">
        <v>88</v>
      </c>
      <c r="D73" s="95" t="s">
        <v>203</v>
      </c>
      <c r="E73" s="98" t="s">
        <v>26</v>
      </c>
      <c r="F73" s="98"/>
      <c r="G73" s="98">
        <v>58</v>
      </c>
      <c r="H73" s="132"/>
    </row>
    <row r="74" spans="2:8">
      <c r="B74" s="118" t="s">
        <v>89</v>
      </c>
      <c r="C74" s="119" t="s">
        <v>89</v>
      </c>
      <c r="D74" s="95" t="s">
        <v>203</v>
      </c>
      <c r="E74" s="98" t="s">
        <v>26</v>
      </c>
      <c r="F74" s="98"/>
      <c r="G74" s="98">
        <v>59</v>
      </c>
      <c r="H74" s="132"/>
    </row>
    <row r="75" spans="2:8">
      <c r="B75" s="107" t="s">
        <v>221</v>
      </c>
      <c r="C75" s="99" t="s">
        <v>221</v>
      </c>
      <c r="D75" s="95" t="s">
        <v>203</v>
      </c>
      <c r="E75" s="98" t="s">
        <v>26</v>
      </c>
      <c r="F75" s="98"/>
      <c r="G75" s="98">
        <v>60</v>
      </c>
      <c r="H75" s="132"/>
    </row>
    <row r="76" spans="2:8">
      <c r="B76" s="107" t="s">
        <v>222</v>
      </c>
      <c r="C76" s="99" t="s">
        <v>222</v>
      </c>
      <c r="D76" s="95" t="s">
        <v>203</v>
      </c>
      <c r="E76" s="98" t="s">
        <v>26</v>
      </c>
      <c r="F76" s="98"/>
      <c r="G76" s="98">
        <v>61</v>
      </c>
      <c r="H76" s="132"/>
    </row>
    <row r="77" spans="2:8">
      <c r="B77" s="107" t="s">
        <v>223</v>
      </c>
      <c r="C77" s="99" t="s">
        <v>223</v>
      </c>
      <c r="D77" s="95" t="s">
        <v>203</v>
      </c>
      <c r="E77" s="98" t="s">
        <v>26</v>
      </c>
      <c r="F77" s="98"/>
      <c r="G77" s="98">
        <v>62</v>
      </c>
      <c r="H77" s="132"/>
    </row>
    <row r="78" spans="2:8">
      <c r="B78" s="107" t="s">
        <v>14</v>
      </c>
      <c r="C78" s="98" t="s">
        <v>188</v>
      </c>
      <c r="D78" s="95" t="s">
        <v>203</v>
      </c>
      <c r="E78" s="98" t="s">
        <v>26</v>
      </c>
      <c r="F78" s="98"/>
      <c r="G78" s="98">
        <v>63</v>
      </c>
      <c r="H78" s="132"/>
    </row>
    <row r="79" spans="2:8">
      <c r="B79" s="107" t="s">
        <v>15</v>
      </c>
      <c r="C79" s="98" t="s">
        <v>189</v>
      </c>
      <c r="D79" s="95" t="s">
        <v>203</v>
      </c>
      <c r="E79" s="98" t="s">
        <v>26</v>
      </c>
      <c r="F79" s="98"/>
      <c r="G79" s="98">
        <v>64</v>
      </c>
      <c r="H79" s="132"/>
    </row>
    <row r="80" spans="2:8">
      <c r="B80" s="107" t="s">
        <v>16</v>
      </c>
      <c r="C80" s="98" t="s">
        <v>190</v>
      </c>
      <c r="D80" s="95" t="s">
        <v>203</v>
      </c>
      <c r="E80" s="98" t="s">
        <v>26</v>
      </c>
      <c r="F80" s="98"/>
      <c r="G80" s="98">
        <v>65</v>
      </c>
      <c r="H80" s="132"/>
    </row>
    <row r="81" spans="2:8" ht="23.25" customHeight="1">
      <c r="B81" s="107" t="s">
        <v>1</v>
      </c>
      <c r="C81" s="98" t="s">
        <v>224</v>
      </c>
      <c r="D81" s="95" t="s">
        <v>225</v>
      </c>
      <c r="E81" s="98" t="s">
        <v>26</v>
      </c>
      <c r="F81" s="98"/>
      <c r="G81" s="98">
        <v>66</v>
      </c>
      <c r="H81" s="133" t="s">
        <v>226</v>
      </c>
    </row>
    <row r="82" spans="2:8" ht="15" customHeight="1">
      <c r="B82" s="108" t="s">
        <v>0</v>
      </c>
      <c r="C82" s="101" t="s">
        <v>0</v>
      </c>
      <c r="D82" s="95" t="s">
        <v>137</v>
      </c>
      <c r="E82" s="98" t="s">
        <v>26</v>
      </c>
      <c r="F82" s="98"/>
      <c r="G82" s="98">
        <v>67</v>
      </c>
      <c r="H82" s="133"/>
    </row>
    <row r="83" spans="2:8" ht="21" customHeight="1">
      <c r="B83" s="107" t="s">
        <v>75</v>
      </c>
      <c r="C83" s="98" t="s">
        <v>191</v>
      </c>
      <c r="D83" s="95" t="s">
        <v>206</v>
      </c>
      <c r="E83" s="98" t="s">
        <v>26</v>
      </c>
      <c r="F83" s="98"/>
      <c r="G83" s="98">
        <v>68</v>
      </c>
      <c r="H83" s="132" t="s">
        <v>83</v>
      </c>
    </row>
    <row r="84" spans="2:8">
      <c r="B84" s="107" t="s">
        <v>77</v>
      </c>
      <c r="C84" s="98" t="s">
        <v>192</v>
      </c>
      <c r="D84" s="95" t="s">
        <v>202</v>
      </c>
      <c r="E84" s="98" t="s">
        <v>26</v>
      </c>
      <c r="F84" s="98"/>
      <c r="G84" s="98">
        <v>69</v>
      </c>
      <c r="H84" s="132"/>
    </row>
    <row r="85" spans="2:8">
      <c r="B85" s="107" t="s">
        <v>67</v>
      </c>
      <c r="C85" s="98" t="s">
        <v>193</v>
      </c>
      <c r="D85" s="95" t="s">
        <v>202</v>
      </c>
      <c r="E85" s="98" t="s">
        <v>26</v>
      </c>
      <c r="F85" s="98"/>
      <c r="G85" s="98">
        <v>70</v>
      </c>
      <c r="H85" s="132"/>
    </row>
    <row r="86" spans="2:8">
      <c r="B86" s="107" t="s">
        <v>68</v>
      </c>
      <c r="C86" s="98" t="s">
        <v>194</v>
      </c>
      <c r="D86" s="95" t="s">
        <v>137</v>
      </c>
      <c r="E86" s="98" t="s">
        <v>26</v>
      </c>
      <c r="F86" s="98"/>
      <c r="G86" s="98">
        <v>71</v>
      </c>
      <c r="H86" s="132"/>
    </row>
    <row r="87" spans="2:8" ht="15.75" thickBot="1">
      <c r="B87" s="109" t="s">
        <v>81</v>
      </c>
      <c r="C87" s="110" t="s">
        <v>195</v>
      </c>
      <c r="D87" s="120" t="s">
        <v>137</v>
      </c>
      <c r="E87" s="111" t="s">
        <v>26</v>
      </c>
      <c r="F87" s="111"/>
      <c r="G87" s="111">
        <v>72</v>
      </c>
      <c r="H87" s="135"/>
    </row>
  </sheetData>
  <mergeCells count="16">
    <mergeCell ref="H83:H87"/>
    <mergeCell ref="H81:H82"/>
    <mergeCell ref="H66:H68"/>
    <mergeCell ref="H69:H71"/>
    <mergeCell ref="H72:H80"/>
    <mergeCell ref="H51:H53"/>
    <mergeCell ref="H57:H65"/>
    <mergeCell ref="H42:H46"/>
    <mergeCell ref="H47:H48"/>
    <mergeCell ref="H49:H50"/>
    <mergeCell ref="H54:H56"/>
    <mergeCell ref="B3:H3"/>
    <mergeCell ref="H24:H32"/>
    <mergeCell ref="H33:H37"/>
    <mergeCell ref="H38:H41"/>
    <mergeCell ref="H19:H20"/>
  </mergeCells>
  <pageMargins left="0.7" right="0.7" top="0.75" bottom="0.75" header="0.3" footer="0.3"/>
  <pageSetup orientation="portrait" r:id="rId1"/>
  <headerFooter>
    <oddHeader>&amp;C&amp;"-,Bold"&amp;K002060Piping Module</oddHeader>
    <oddFooter>&amp;L&amp;C&amp;D&amp;R&amp;P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7"/>
  <sheetViews>
    <sheetView tabSelected="1" topLeftCell="A19" workbookViewId="0">
      <selection activeCell="H9" sqref="H9"/>
    </sheetView>
  </sheetViews>
  <sheetFormatPr defaultRowHeight="15"/>
  <cols>
    <col min="1" max="1" width="22.42578125" customWidth="1"/>
    <col min="2" max="2" width="7" customWidth="1"/>
    <col min="3" max="3" width="18.85546875" bestFit="1" customWidth="1"/>
    <col min="4" max="4" width="8.140625" customWidth="1"/>
    <col min="5" max="5" width="22.5703125" customWidth="1"/>
    <col min="6" max="6" width="8.28515625" customWidth="1"/>
  </cols>
  <sheetData>
    <row r="1" spans="1:6" ht="18.75">
      <c r="A1" s="145" t="s">
        <v>100</v>
      </c>
      <c r="B1" s="146"/>
      <c r="C1" s="146"/>
      <c r="D1" s="146"/>
      <c r="E1" s="146"/>
      <c r="F1" s="147"/>
    </row>
    <row r="2" spans="1:6" ht="9.75" customHeight="1" thickBot="1">
      <c r="A2" s="8"/>
      <c r="B2" s="3"/>
      <c r="C2" s="3"/>
      <c r="D2" s="3"/>
      <c r="E2" s="3"/>
      <c r="F2" s="78"/>
    </row>
    <row r="3" spans="1:6" ht="15.75" thickBot="1">
      <c r="A3" s="35" t="s">
        <v>62</v>
      </c>
      <c r="B3" s="151" t="s">
        <v>65</v>
      </c>
      <c r="C3" s="152"/>
      <c r="D3" s="153"/>
      <c r="E3" s="35" t="s">
        <v>28</v>
      </c>
      <c r="F3" s="35">
        <v>2027</v>
      </c>
    </row>
    <row r="4" spans="1:6" ht="17.25" customHeight="1" thickBot="1">
      <c r="A4" s="33" t="s">
        <v>17</v>
      </c>
      <c r="B4" s="34"/>
      <c r="C4" s="33" t="s">
        <v>21</v>
      </c>
      <c r="D4" s="34"/>
      <c r="E4" s="22" t="s">
        <v>20</v>
      </c>
      <c r="F4" s="32"/>
    </row>
    <row r="5" spans="1:6">
      <c r="A5" s="8" t="s">
        <v>29</v>
      </c>
      <c r="B5" s="41">
        <v>1972</v>
      </c>
      <c r="C5" s="8" t="s">
        <v>22</v>
      </c>
      <c r="D5" s="38">
        <v>0</v>
      </c>
      <c r="E5" s="6" t="s">
        <v>117</v>
      </c>
      <c r="F5" s="43">
        <v>0.75</v>
      </c>
    </row>
    <row r="6" spans="1:6">
      <c r="A6" s="8" t="s">
        <v>91</v>
      </c>
      <c r="B6" s="42">
        <v>97.625</v>
      </c>
      <c r="C6" s="8" t="s">
        <v>23</v>
      </c>
      <c r="D6" s="39">
        <v>1</v>
      </c>
      <c r="E6" s="173" t="s">
        <v>114</v>
      </c>
      <c r="F6" s="174">
        <v>2013</v>
      </c>
    </row>
    <row r="7" spans="1:6">
      <c r="A7" s="8" t="s">
        <v>90</v>
      </c>
      <c r="B7" s="42">
        <v>0.8125</v>
      </c>
      <c r="C7" s="8" t="s">
        <v>24</v>
      </c>
      <c r="D7" s="39">
        <v>0</v>
      </c>
      <c r="E7" s="173"/>
      <c r="F7" s="175"/>
    </row>
    <row r="8" spans="1:6">
      <c r="A8" s="8" t="s">
        <v>92</v>
      </c>
      <c r="B8" s="42">
        <v>450</v>
      </c>
      <c r="C8" s="8" t="s">
        <v>25</v>
      </c>
      <c r="D8" s="39">
        <v>0</v>
      </c>
      <c r="E8" s="8" t="s">
        <v>104</v>
      </c>
      <c r="F8" s="39">
        <v>0.01</v>
      </c>
    </row>
    <row r="9" spans="1:6" ht="15.75" thickBot="1">
      <c r="A9" s="8" t="s">
        <v>93</v>
      </c>
      <c r="B9" s="42">
        <v>165</v>
      </c>
      <c r="C9" s="12" t="s">
        <v>26</v>
      </c>
      <c r="D9" s="40">
        <v>1</v>
      </c>
      <c r="E9" s="10" t="s">
        <v>105</v>
      </c>
      <c r="F9" s="39">
        <v>0.01</v>
      </c>
    </row>
    <row r="10" spans="1:6">
      <c r="A10" s="8" t="s">
        <v>18</v>
      </c>
      <c r="B10" s="42" t="s">
        <v>84</v>
      </c>
      <c r="C10" s="79" t="s">
        <v>2</v>
      </c>
      <c r="D10" s="3"/>
      <c r="E10" s="162" t="s">
        <v>228</v>
      </c>
      <c r="F10" s="163"/>
    </row>
    <row r="11" spans="1:6">
      <c r="A11" s="10" t="s">
        <v>30</v>
      </c>
      <c r="B11" s="42" t="s">
        <v>7</v>
      </c>
      <c r="C11" s="1" t="s">
        <v>94</v>
      </c>
      <c r="D11" s="66">
        <v>30</v>
      </c>
      <c r="E11" s="64" t="s">
        <v>101</v>
      </c>
      <c r="F11" s="63" t="s">
        <v>110</v>
      </c>
    </row>
    <row r="12" spans="1:6" ht="14.25" customHeight="1" thickBot="1">
      <c r="A12" s="10" t="s">
        <v>19</v>
      </c>
      <c r="B12" s="65">
        <v>0.125</v>
      </c>
      <c r="C12" s="1" t="s">
        <v>95</v>
      </c>
      <c r="D12" s="66">
        <v>60</v>
      </c>
      <c r="E12" s="164" t="s">
        <v>102</v>
      </c>
      <c r="F12" s="165">
        <v>2000</v>
      </c>
    </row>
    <row r="13" spans="1:6" ht="17.25" customHeight="1" thickBot="1">
      <c r="A13" s="123" t="s">
        <v>108</v>
      </c>
      <c r="B13" s="124" t="s">
        <v>109</v>
      </c>
      <c r="C13" s="2" t="s">
        <v>36</v>
      </c>
      <c r="D13" s="67">
        <v>0.85</v>
      </c>
      <c r="E13" s="164"/>
      <c r="F13" s="166"/>
    </row>
    <row r="14" spans="1:6" ht="15.75" thickBot="1">
      <c r="A14" s="189" t="s">
        <v>227</v>
      </c>
      <c r="B14" s="190"/>
      <c r="C14" s="121" t="s">
        <v>96</v>
      </c>
      <c r="D14" s="68">
        <v>13750</v>
      </c>
      <c r="E14" s="160" t="s">
        <v>99</v>
      </c>
      <c r="F14" s="161"/>
    </row>
    <row r="15" spans="1:6">
      <c r="A15" s="50" t="s">
        <v>97</v>
      </c>
      <c r="B15" s="126" t="s">
        <v>115</v>
      </c>
      <c r="C15" s="122" t="s">
        <v>37</v>
      </c>
      <c r="D15" s="69">
        <v>1</v>
      </c>
      <c r="E15" s="1" t="s">
        <v>107</v>
      </c>
      <c r="F15" s="80">
        <v>1</v>
      </c>
    </row>
    <row r="16" spans="1:6" ht="15.75" thickBot="1">
      <c r="A16" s="27" t="s">
        <v>103</v>
      </c>
      <c r="B16" s="125" t="s">
        <v>98</v>
      </c>
      <c r="C16" s="121"/>
      <c r="D16" s="70"/>
      <c r="E16" s="2" t="s">
        <v>106</v>
      </c>
      <c r="F16" s="80">
        <f>IF(B13="Y",F15*2,F15)</f>
        <v>2</v>
      </c>
    </row>
    <row r="17" spans="1:8" ht="15.75" thickBot="1">
      <c r="A17" s="167" t="s">
        <v>42</v>
      </c>
      <c r="B17" s="168"/>
      <c r="C17" s="168"/>
      <c r="D17" s="168"/>
      <c r="E17" s="168"/>
      <c r="F17" s="169"/>
    </row>
    <row r="18" spans="1:8">
      <c r="A18" s="6" t="s">
        <v>39</v>
      </c>
      <c r="B18" s="44">
        <v>0.5</v>
      </c>
      <c r="C18" s="154" t="s">
        <v>43</v>
      </c>
      <c r="D18" s="154"/>
      <c r="E18" s="154"/>
      <c r="F18" s="155"/>
    </row>
    <row r="19" spans="1:8">
      <c r="A19" s="8" t="s">
        <v>40</v>
      </c>
      <c r="B19" s="5">
        <v>0.3</v>
      </c>
      <c r="C19" s="156" t="s">
        <v>44</v>
      </c>
      <c r="D19" s="156"/>
      <c r="E19" s="156"/>
      <c r="F19" s="157"/>
    </row>
    <row r="20" spans="1:8" ht="15.75" thickBot="1">
      <c r="A20" s="12" t="s">
        <v>41</v>
      </c>
      <c r="B20" s="45">
        <v>0.2</v>
      </c>
      <c r="C20" s="158"/>
      <c r="D20" s="158"/>
      <c r="E20" s="158"/>
      <c r="F20" s="159"/>
    </row>
    <row r="21" spans="1:8">
      <c r="A21" s="22" t="s">
        <v>48</v>
      </c>
      <c r="B21" s="23"/>
      <c r="C21" s="74"/>
      <c r="D21" s="74"/>
      <c r="E21" s="74"/>
      <c r="F21" s="75"/>
    </row>
    <row r="22" spans="1:8">
      <c r="A22" s="24" t="s">
        <v>51</v>
      </c>
      <c r="B22" s="16" t="s">
        <v>50</v>
      </c>
      <c r="C22" s="16" t="s">
        <v>6</v>
      </c>
      <c r="D22" s="16" t="s">
        <v>7</v>
      </c>
      <c r="E22" s="16" t="s">
        <v>8</v>
      </c>
      <c r="F22" s="25" t="s">
        <v>49</v>
      </c>
    </row>
    <row r="23" spans="1:8">
      <c r="A23" s="21" t="s">
        <v>9</v>
      </c>
      <c r="B23" s="17">
        <v>0.33</v>
      </c>
      <c r="C23" s="17">
        <v>0.4</v>
      </c>
      <c r="D23" s="17">
        <v>0.5</v>
      </c>
      <c r="E23" s="17">
        <v>0.7</v>
      </c>
      <c r="F23" s="26">
        <v>0.9</v>
      </c>
      <c r="G23" s="176"/>
      <c r="H23" s="176"/>
    </row>
    <row r="24" spans="1:8">
      <c r="A24" s="21" t="s">
        <v>11</v>
      </c>
      <c r="B24" s="17">
        <v>0.33</v>
      </c>
      <c r="C24" s="17">
        <v>0.33</v>
      </c>
      <c r="D24" s="17">
        <v>0.3</v>
      </c>
      <c r="E24" s="17">
        <v>0.2</v>
      </c>
      <c r="F24" s="26">
        <v>0.09</v>
      </c>
      <c r="G24" s="176"/>
      <c r="H24" s="176"/>
    </row>
    <row r="25" spans="1:8" ht="15.75" thickBot="1">
      <c r="A25" s="27" t="s">
        <v>10</v>
      </c>
      <c r="B25" s="28">
        <v>0.33</v>
      </c>
      <c r="C25" s="28">
        <v>0.27</v>
      </c>
      <c r="D25" s="28">
        <v>0.2</v>
      </c>
      <c r="E25" s="28">
        <v>0.1</v>
      </c>
      <c r="F25" s="29">
        <v>0.01</v>
      </c>
      <c r="G25" s="176"/>
      <c r="H25" s="176"/>
    </row>
    <row r="26" spans="1:8">
      <c r="A26" s="71" t="s">
        <v>27</v>
      </c>
      <c r="B26" s="30"/>
      <c r="C26" s="181"/>
      <c r="D26" s="181"/>
      <c r="E26" s="181"/>
      <c r="F26" s="182"/>
      <c r="G26" s="3"/>
      <c r="H26" s="3"/>
    </row>
    <row r="27" spans="1:8">
      <c r="A27" s="21" t="s">
        <v>112</v>
      </c>
      <c r="B27" s="46">
        <f>F3-F12</f>
        <v>27</v>
      </c>
      <c r="C27" s="170"/>
      <c r="D27" s="171"/>
      <c r="E27" s="171"/>
      <c r="F27" s="172"/>
      <c r="G27" s="3"/>
      <c r="H27" s="3"/>
    </row>
    <row r="28" spans="1:8" ht="102.75" customHeight="1">
      <c r="A28" s="72" t="s">
        <v>111</v>
      </c>
      <c r="B28" s="46">
        <v>15</v>
      </c>
      <c r="C28" s="170" t="s">
        <v>113</v>
      </c>
      <c r="D28" s="171"/>
      <c r="E28" s="171"/>
      <c r="F28" s="172"/>
      <c r="G28" s="3"/>
      <c r="H28" s="3"/>
    </row>
    <row r="29" spans="1:8">
      <c r="A29" s="72" t="s">
        <v>34</v>
      </c>
      <c r="B29" s="73">
        <f>F3-F6</f>
        <v>14</v>
      </c>
      <c r="C29" s="185" t="s">
        <v>116</v>
      </c>
      <c r="D29" s="185"/>
      <c r="E29" s="185"/>
      <c r="F29" s="186"/>
      <c r="G29" s="13"/>
      <c r="H29" s="3"/>
    </row>
    <row r="30" spans="1:8">
      <c r="A30" s="21" t="s">
        <v>35</v>
      </c>
      <c r="B30" s="46">
        <f>F5</f>
        <v>0.75</v>
      </c>
      <c r="C30" s="187" t="s">
        <v>118</v>
      </c>
      <c r="D30" s="187"/>
      <c r="E30" s="187"/>
      <c r="F30" s="188"/>
      <c r="G30" s="3"/>
      <c r="H30" s="3"/>
    </row>
    <row r="31" spans="1:8">
      <c r="A31" s="21" t="s">
        <v>31</v>
      </c>
      <c r="B31" s="46">
        <f>((B9*B6/2)/((D14*D13)-(0.6*B9)))</f>
        <v>0.69500474608448026</v>
      </c>
      <c r="C31" s="187" t="s">
        <v>85</v>
      </c>
      <c r="D31" s="187"/>
      <c r="E31" s="187"/>
      <c r="F31" s="188"/>
      <c r="G31" s="13"/>
      <c r="H31" s="3"/>
    </row>
    <row r="32" spans="1:8">
      <c r="A32" s="21" t="s">
        <v>32</v>
      </c>
      <c r="B32" s="46">
        <f>IF(F8 ="NULL",F16,F8)</f>
        <v>0.01</v>
      </c>
      <c r="C32" s="187" t="s">
        <v>119</v>
      </c>
      <c r="D32" s="187"/>
      <c r="E32" s="187"/>
      <c r="F32" s="188"/>
      <c r="G32" s="3"/>
      <c r="H32" s="3"/>
    </row>
    <row r="33" spans="1:8" ht="18">
      <c r="A33" s="19" t="s">
        <v>3</v>
      </c>
      <c r="B33" s="1">
        <f>(B32*B29/B30)</f>
        <v>0.18666666666666668</v>
      </c>
      <c r="C33" s="187" t="s">
        <v>33</v>
      </c>
      <c r="D33" s="187"/>
      <c r="E33" s="187"/>
      <c r="F33" s="188"/>
      <c r="G33" s="13"/>
      <c r="H33" s="3"/>
    </row>
    <row r="34" spans="1:8">
      <c r="A34" s="19" t="s">
        <v>4</v>
      </c>
      <c r="B34" s="1">
        <f>((D11+D12)/2)*1.1*D13</f>
        <v>42.075000000000003</v>
      </c>
      <c r="C34" s="183" t="s">
        <v>86</v>
      </c>
      <c r="D34" s="183"/>
      <c r="E34" s="183"/>
      <c r="F34" s="184"/>
      <c r="G34" s="13"/>
      <c r="H34" s="3"/>
    </row>
    <row r="35" spans="1:8" ht="15.75" thickBot="1">
      <c r="A35" s="20" t="s">
        <v>5</v>
      </c>
      <c r="B35" s="15">
        <f>((D14/1000)*D13*B31)/(B34*B30)</f>
        <v>0.25740916521647411</v>
      </c>
      <c r="C35" s="203" t="s">
        <v>38</v>
      </c>
      <c r="D35" s="203"/>
      <c r="E35" s="203"/>
      <c r="F35" s="204"/>
      <c r="G35" s="13"/>
      <c r="H35" s="3"/>
    </row>
    <row r="36" spans="1:8" ht="15.75" thickBot="1">
      <c r="A36" s="148" t="s">
        <v>52</v>
      </c>
      <c r="B36" s="149"/>
      <c r="C36" s="149"/>
      <c r="D36" s="149"/>
      <c r="E36" s="149"/>
      <c r="F36" s="150"/>
      <c r="G36" s="18"/>
      <c r="H36" s="18"/>
    </row>
    <row r="37" spans="1:8">
      <c r="A37" s="36" t="s">
        <v>47</v>
      </c>
      <c r="B37" s="14">
        <f>B18*(POWER(F23,D5)*POWER(E23,D6)*POWER(D23,D7)*POWER(C23,D8))</f>
        <v>0.35</v>
      </c>
      <c r="C37" s="177" t="s">
        <v>53</v>
      </c>
      <c r="D37" s="177"/>
      <c r="E37" s="177"/>
      <c r="F37" s="178"/>
      <c r="G37" s="3"/>
      <c r="H37" s="3"/>
    </row>
    <row r="38" spans="1:8">
      <c r="A38" s="19" t="s">
        <v>45</v>
      </c>
      <c r="B38" s="1">
        <f>B19*(POWER(F24,D5)*POWER(E24,D6)*POWER(D24,D7)*POWER(C24,D8))</f>
        <v>0.06</v>
      </c>
      <c r="C38" s="205" t="s">
        <v>54</v>
      </c>
      <c r="D38" s="205"/>
      <c r="E38" s="205"/>
      <c r="F38" s="206"/>
    </row>
    <row r="39" spans="1:8" ht="15.75" thickBot="1">
      <c r="A39" s="20" t="s">
        <v>46</v>
      </c>
      <c r="B39" s="15">
        <f>B20*(POWER(F25,D5)*POWER(E25,D6)*POWER(D25,D7)*POWER(C25,D8))</f>
        <v>2.0000000000000004E-2</v>
      </c>
      <c r="C39" s="179" t="s">
        <v>55</v>
      </c>
      <c r="D39" s="179"/>
      <c r="E39" s="179"/>
      <c r="F39" s="180"/>
    </row>
    <row r="40" spans="1:8" ht="15.75" thickBot="1">
      <c r="A40" s="148" t="s">
        <v>12</v>
      </c>
      <c r="B40" s="149"/>
      <c r="C40" s="149"/>
      <c r="D40" s="149"/>
      <c r="E40" s="149"/>
      <c r="F40" s="150"/>
      <c r="G40" s="18"/>
      <c r="H40" s="18"/>
    </row>
    <row r="41" spans="1:8">
      <c r="A41" s="36" t="s">
        <v>56</v>
      </c>
      <c r="B41" s="14">
        <f>B37/(B37+B38+B39)</f>
        <v>0.81395348837209303</v>
      </c>
      <c r="C41" s="194" t="s">
        <v>59</v>
      </c>
      <c r="D41" s="195"/>
      <c r="E41" s="195"/>
      <c r="F41" s="196"/>
    </row>
    <row r="42" spans="1:8">
      <c r="A42" s="19" t="s">
        <v>57</v>
      </c>
      <c r="B42" s="1">
        <f>B38/(B38+B39+B37)</f>
        <v>0.13953488372093023</v>
      </c>
      <c r="C42" s="197" t="s">
        <v>60</v>
      </c>
      <c r="D42" s="198"/>
      <c r="E42" s="198"/>
      <c r="F42" s="199"/>
    </row>
    <row r="43" spans="1:8" ht="15.75" thickBot="1">
      <c r="A43" s="20" t="s">
        <v>58</v>
      </c>
      <c r="B43" s="15">
        <f>B39/(B39+B38+B37)</f>
        <v>4.651162790697675E-2</v>
      </c>
      <c r="C43" s="200" t="s">
        <v>61</v>
      </c>
      <c r="D43" s="201"/>
      <c r="E43" s="201"/>
      <c r="F43" s="202"/>
    </row>
    <row r="44" spans="1:8" ht="15.75" thickBot="1">
      <c r="A44" s="191" t="s">
        <v>13</v>
      </c>
      <c r="B44" s="192"/>
      <c r="C44" s="192"/>
      <c r="D44" s="192"/>
      <c r="E44" s="192"/>
      <c r="F44" s="193"/>
      <c r="G44" s="18"/>
      <c r="H44" s="18"/>
    </row>
    <row r="45" spans="1:8">
      <c r="A45" s="52" t="s">
        <v>87</v>
      </c>
      <c r="B45" s="53">
        <v>0.2</v>
      </c>
      <c r="C45" s="53" t="s">
        <v>88</v>
      </c>
      <c r="D45" s="53">
        <v>0.2</v>
      </c>
      <c r="E45" s="53" t="s">
        <v>89</v>
      </c>
      <c r="F45" s="54">
        <v>0.05</v>
      </c>
      <c r="G45" s="18"/>
      <c r="H45" s="18"/>
    </row>
    <row r="46" spans="1:8" ht="15.75" thickBot="1">
      <c r="A46" s="55"/>
      <c r="B46" s="56"/>
      <c r="C46" s="15" t="s">
        <v>63</v>
      </c>
      <c r="D46" s="15">
        <v>1</v>
      </c>
      <c r="E46" s="15">
        <v>2</v>
      </c>
      <c r="F46" s="11">
        <v>4</v>
      </c>
    </row>
    <row r="47" spans="1:8">
      <c r="A47" s="50" t="s">
        <v>14</v>
      </c>
      <c r="B47" s="51">
        <f>(1-(D46*B33)-B35)/SQRT(C47)</f>
        <v>3.3211041074240999</v>
      </c>
      <c r="C47" s="51">
        <f>(POWER(D46,2) * POWER(B33,2)*POWER(B45,2))+(POWER(1-(D46*B33),2))*(POWER(D45,2))+(POWER(B35,2)*POWER(F45,2))</f>
        <v>2.8019870918065837E-2</v>
      </c>
      <c r="D47" s="136" t="s">
        <v>64</v>
      </c>
      <c r="E47" s="137"/>
      <c r="F47" s="138"/>
    </row>
    <row r="48" spans="1:8">
      <c r="A48" s="19" t="s">
        <v>15</v>
      </c>
      <c r="B48" s="4">
        <f>(1-(E46*B33)-B35)/SQRT(C48)</f>
        <v>2.5212954166251906</v>
      </c>
      <c r="C48" s="4">
        <f>(POWER(E46,2) * POWER(B33,2)*POWER(B45,2))+(POWER(1-(E46*B33),2))*(POWER(D45,2))+(POWER(B35,2)*POWER(F45,2))</f>
        <v>2.1449204251399168E-2</v>
      </c>
      <c r="D48" s="136"/>
      <c r="E48" s="137"/>
      <c r="F48" s="138"/>
    </row>
    <row r="49" spans="1:6" ht="18" customHeight="1" thickBot="1">
      <c r="A49" s="20" t="s">
        <v>16</v>
      </c>
      <c r="B49" s="37">
        <f>(1-(F46*B33)-B35)/SQRT(C49)</f>
        <v>-2.5760722587721045E-2</v>
      </c>
      <c r="C49" s="37">
        <f>(POWER(F46,2) * POWER(B33,2)*POWER(B45,2))+(POWER(1-(F46*B33),2))*(POWER(D45,2))+(POWER(B35,2)*POWER(F45,2))</f>
        <v>2.5033204251399169E-2</v>
      </c>
      <c r="D49" s="139"/>
      <c r="E49" s="140"/>
      <c r="F49" s="141"/>
    </row>
    <row r="50" spans="1:6" ht="15.75" thickBot="1">
      <c r="A50" s="142" t="s">
        <v>83</v>
      </c>
      <c r="B50" s="143"/>
      <c r="C50" s="143"/>
      <c r="D50" s="143"/>
      <c r="E50" s="143"/>
      <c r="F50" s="144"/>
    </row>
    <row r="51" spans="1:6" ht="15.75" thickBot="1">
      <c r="A51" s="57" t="s">
        <v>1</v>
      </c>
      <c r="B51" s="58">
        <f>(B41*NORMSDIST(-B47))+(B42*NORMSDIST(-B48))+(B43*NORMSDIST(-B49))/(0.000156)</f>
        <v>152.14068716804735</v>
      </c>
      <c r="C51" s="59" t="s">
        <v>0</v>
      </c>
      <c r="D51" s="60">
        <f>(3.06*10^-5)*B51</f>
        <v>4.6555050273422499E-3</v>
      </c>
      <c r="E51" s="61">
        <f>D51</f>
        <v>4.6555050273422499E-3</v>
      </c>
      <c r="F51" s="62"/>
    </row>
    <row r="52" spans="1:6">
      <c r="A52" s="22" t="s">
        <v>66</v>
      </c>
      <c r="B52" s="30"/>
      <c r="C52" s="30"/>
      <c r="D52" s="30"/>
      <c r="E52" s="14" t="s">
        <v>80</v>
      </c>
      <c r="F52" s="7" t="s">
        <v>0</v>
      </c>
    </row>
    <row r="53" spans="1:6">
      <c r="A53" s="21" t="s">
        <v>75</v>
      </c>
      <c r="B53" s="1">
        <f>B30-B31</f>
        <v>5.4995253915519737E-2</v>
      </c>
      <c r="C53" s="1" t="s">
        <v>74</v>
      </c>
      <c r="D53" s="3"/>
      <c r="E53" s="1" t="s">
        <v>70</v>
      </c>
      <c r="F53" s="9">
        <v>1</v>
      </c>
    </row>
    <row r="54" spans="1:6">
      <c r="A54" s="21" t="s">
        <v>77</v>
      </c>
      <c r="B54" s="1">
        <f>B53/B32</f>
        <v>5.4995253915519733</v>
      </c>
      <c r="C54" s="1" t="s">
        <v>76</v>
      </c>
      <c r="D54" s="3"/>
      <c r="E54" s="47" t="s">
        <v>71</v>
      </c>
      <c r="F54" s="9">
        <v>2</v>
      </c>
    </row>
    <row r="55" spans="1:6">
      <c r="A55" s="21" t="s">
        <v>67</v>
      </c>
      <c r="B55" s="1">
        <f>B54/2</f>
        <v>2.7497626957759866</v>
      </c>
      <c r="C55" s="1" t="s">
        <v>78</v>
      </c>
      <c r="D55" s="3"/>
      <c r="E55" s="1" t="s">
        <v>69</v>
      </c>
      <c r="F55" s="9">
        <v>3</v>
      </c>
    </row>
    <row r="56" spans="1:6">
      <c r="A56" s="21" t="s">
        <v>68</v>
      </c>
      <c r="B56" s="5">
        <v>3</v>
      </c>
      <c r="C56" s="1" t="s">
        <v>79</v>
      </c>
      <c r="D56" s="3"/>
      <c r="E56" s="47" t="s">
        <v>72</v>
      </c>
      <c r="F56" s="9">
        <v>4</v>
      </c>
    </row>
    <row r="57" spans="1:6" ht="15.75" thickBot="1">
      <c r="A57" s="20" t="s">
        <v>81</v>
      </c>
      <c r="B57" s="48"/>
      <c r="C57" s="49" t="s">
        <v>82</v>
      </c>
      <c r="D57" s="31"/>
      <c r="E57" s="15" t="s">
        <v>73</v>
      </c>
      <c r="F57" s="11">
        <v>5</v>
      </c>
    </row>
  </sheetData>
  <mergeCells count="35">
    <mergeCell ref="A14:B14"/>
    <mergeCell ref="A44:F44"/>
    <mergeCell ref="C41:F41"/>
    <mergeCell ref="C42:F42"/>
    <mergeCell ref="C43:F43"/>
    <mergeCell ref="C35:F35"/>
    <mergeCell ref="C38:F38"/>
    <mergeCell ref="E6:E7"/>
    <mergeCell ref="F6:F7"/>
    <mergeCell ref="G23:H25"/>
    <mergeCell ref="C37:F37"/>
    <mergeCell ref="C39:F39"/>
    <mergeCell ref="C26:F26"/>
    <mergeCell ref="C34:F34"/>
    <mergeCell ref="C29:F29"/>
    <mergeCell ref="C30:F30"/>
    <mergeCell ref="C31:F31"/>
    <mergeCell ref="C32:F32"/>
    <mergeCell ref="C33:F33"/>
    <mergeCell ref="D47:F49"/>
    <mergeCell ref="A50:F50"/>
    <mergeCell ref="A1:F1"/>
    <mergeCell ref="A36:F36"/>
    <mergeCell ref="A40:F40"/>
    <mergeCell ref="B3:D3"/>
    <mergeCell ref="C18:F18"/>
    <mergeCell ref="C19:F19"/>
    <mergeCell ref="C20:F20"/>
    <mergeCell ref="E14:F14"/>
    <mergeCell ref="E10:F10"/>
    <mergeCell ref="E12:E13"/>
    <mergeCell ref="F12:F13"/>
    <mergeCell ref="A17:F17"/>
    <mergeCell ref="C27:F27"/>
    <mergeCell ref="C28:F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POF-EC</vt:lpstr>
      <vt:lpstr>EC master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Giridhara Raju</dc:creator>
  <cp:lastModifiedBy>L108066</cp:lastModifiedBy>
  <cp:lastPrinted>2019-12-12T11:54:28Z</cp:lastPrinted>
  <dcterms:created xsi:type="dcterms:W3CDTF">2019-11-20T06:10:31Z</dcterms:created>
  <dcterms:modified xsi:type="dcterms:W3CDTF">2019-12-21T15:36:46Z</dcterms:modified>
</cp:coreProperties>
</file>