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65" windowWidth="20730" windowHeight="9915"/>
  </bookViews>
  <sheets>
    <sheet name="Corrosion" sheetId="12" r:id="rId1"/>
    <sheet name="SCC" sheetId="13" r:id="rId2"/>
  </sheets>
  <calcPr calcId="124519"/>
</workbook>
</file>

<file path=xl/calcChain.xml><?xml version="1.0" encoding="utf-8"?>
<calcChain xmlns="http://schemas.openxmlformats.org/spreadsheetml/2006/main">
  <c r="M3" i="13"/>
  <c r="K3"/>
  <c r="L3"/>
  <c r="J3"/>
  <c r="O3"/>
  <c r="P3" s="1"/>
  <c r="Q3" s="1"/>
  <c r="R3" s="1"/>
  <c r="P4" i="12" l="1"/>
  <c r="O4"/>
  <c r="N4"/>
  <c r="I4"/>
  <c r="U4" s="1"/>
  <c r="I3"/>
  <c r="T3" s="1"/>
  <c r="P3"/>
  <c r="O3"/>
  <c r="N3"/>
  <c r="R4" l="1"/>
  <c r="Q4"/>
  <c r="S4"/>
  <c r="T4"/>
  <c r="V4"/>
  <c r="S3"/>
  <c r="R3"/>
  <c r="Q3"/>
  <c r="U3"/>
  <c r="V3"/>
  <c r="W4" l="1"/>
  <c r="X4" s="1"/>
  <c r="Y4" s="1"/>
  <c r="W3"/>
  <c r="X3" s="1"/>
  <c r="Y3" s="1"/>
</calcChain>
</file>

<file path=xl/sharedStrings.xml><?xml version="1.0" encoding="utf-8"?>
<sst xmlns="http://schemas.openxmlformats.org/spreadsheetml/2006/main" count="67" uniqueCount="55">
  <si>
    <t>POF</t>
  </si>
  <si>
    <t>Damage Factor</t>
  </si>
  <si>
    <r>
      <t>A</t>
    </r>
    <r>
      <rPr>
        <vertAlign val="subscript"/>
        <sz val="11"/>
        <color theme="1"/>
        <rFont val="Calibri"/>
        <family val="2"/>
        <scheme val="minor"/>
      </rPr>
      <t>rt</t>
    </r>
  </si>
  <si>
    <t>Flow Stress (FS)</t>
  </si>
  <si>
    <t>Stength Ratio (SR)</t>
  </si>
  <si>
    <t>Calculation of Posterior Probability</t>
  </si>
  <si>
    <t>Beta-1</t>
  </si>
  <si>
    <t>Beta-2</t>
  </si>
  <si>
    <t>Beta-3</t>
  </si>
  <si>
    <t>Pipe Master</t>
  </si>
  <si>
    <t>Very High</t>
  </si>
  <si>
    <t>High</t>
  </si>
  <si>
    <t>Low</t>
  </si>
  <si>
    <t>Min Req Thk (MRT)</t>
  </si>
  <si>
    <t>Effective Thk (ETHK)</t>
  </si>
  <si>
    <t>2* corrosion rate (IE-2)</t>
  </si>
  <si>
    <t>4* corrosion rate (IE-3)</t>
  </si>
  <si>
    <t>1* corrosion rate (IE-1)</t>
  </si>
  <si>
    <t xml:space="preserve"> 1* corrosion rate (PosP-1)</t>
  </si>
  <si>
    <t xml:space="preserve"> 2* corrosion rate (PosP-1)</t>
  </si>
  <si>
    <t xml:space="preserve"> 4* corrosion rate (Posp-1)</t>
  </si>
  <si>
    <t>601.AL1001</t>
  </si>
  <si>
    <t>Line No</t>
  </si>
  <si>
    <t>Inspection effectiveness</t>
  </si>
  <si>
    <t>VH</t>
  </si>
  <si>
    <t>H</t>
  </si>
  <si>
    <t>M</t>
  </si>
  <si>
    <t>L</t>
  </si>
  <si>
    <t>Corrosion Type</t>
  </si>
  <si>
    <t>IC</t>
  </si>
  <si>
    <r>
      <t xml:space="preserve">Effective Corr Rate </t>
    </r>
    <r>
      <rPr>
        <sz val="11"/>
        <color rgb="FFFF0000"/>
        <rFont val="Calibri"/>
        <family val="2"/>
        <scheme val="minor"/>
      </rPr>
      <t>(EICR/EECR)</t>
    </r>
  </si>
  <si>
    <t>EC</t>
  </si>
  <si>
    <t>Effective age (internal/External)</t>
  </si>
  <si>
    <t>Ex-SCC</t>
  </si>
  <si>
    <t>Adjusted Sucep</t>
  </si>
  <si>
    <t>adjusted Severity</t>
  </si>
  <si>
    <t xml:space="preserve">Effective age </t>
  </si>
  <si>
    <t>Calculated Effectiveness</t>
  </si>
  <si>
    <t>CVH*</t>
  </si>
  <si>
    <t>CH*</t>
  </si>
  <si>
    <t>CM*</t>
  </si>
  <si>
    <t>no of very high + if 2 H then add one</t>
  </si>
  <si>
    <t>no of high - if added above then don't count + if 2 M then add 1</t>
  </si>
  <si>
    <t>no of med - if added above then don't count + if 2 L then add 1</t>
  </si>
  <si>
    <t xml:space="preserve">no of low - if added above then don't count </t>
  </si>
  <si>
    <t>CVH</t>
  </si>
  <si>
    <t>CH</t>
  </si>
  <si>
    <t>CM</t>
  </si>
  <si>
    <t>CL</t>
  </si>
  <si>
    <t>CL*</t>
  </si>
  <si>
    <t>Level of Confidence</t>
  </si>
  <si>
    <t>No of Inspections</t>
  </si>
  <si>
    <t>Medium</t>
  </si>
  <si>
    <t>Reduction Factor</t>
  </si>
  <si>
    <t>Severity*Reduction factor</t>
  </si>
</sst>
</file>

<file path=xl/styles.xml><?xml version="1.0" encoding="utf-8"?>
<styleSheet xmlns="http://schemas.openxmlformats.org/spreadsheetml/2006/main">
  <numFmts count="1">
    <numFmt numFmtId="165" formatCode="0.0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461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4" fillId="3" borderId="1" xfId="0" applyFont="1" applyFill="1" applyBorder="1"/>
    <xf numFmtId="165" fontId="4" fillId="3" borderId="1" xfId="0" applyNumberFormat="1" applyFont="1" applyFill="1" applyBorder="1"/>
    <xf numFmtId="11" fontId="0" fillId="0" borderId="1" xfId="0" applyNumberFormat="1" applyBorder="1"/>
    <xf numFmtId="0" fontId="0" fillId="0" borderId="1" xfId="0" applyBorder="1" applyAlignment="1"/>
    <xf numFmtId="1" fontId="0" fillId="0" borderId="1" xfId="0" applyNumberFormat="1" applyBorder="1"/>
    <xf numFmtId="0" fontId="2" fillId="0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6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selection activeCell="D22" sqref="D22"/>
    </sheetView>
  </sheetViews>
  <sheetFormatPr defaultRowHeight="15"/>
  <cols>
    <col min="1" max="1" width="10.7109375" bestFit="1" customWidth="1"/>
    <col min="2" max="2" width="10.7109375" customWidth="1"/>
    <col min="3" max="3" width="8.42578125" customWidth="1"/>
    <col min="4" max="4" width="9" customWidth="1"/>
    <col min="5" max="5" width="11.42578125" customWidth="1"/>
    <col min="6" max="6" width="9.85546875" customWidth="1"/>
    <col min="7" max="7" width="9" customWidth="1"/>
    <col min="8" max="8" width="12.42578125" customWidth="1"/>
    <col min="10" max="13" width="9" customWidth="1"/>
    <col min="25" max="25" width="9.28515625" bestFit="1" customWidth="1"/>
  </cols>
  <sheetData>
    <row r="1" spans="1:25">
      <c r="N1" t="s">
        <v>23</v>
      </c>
      <c r="Q1" s="11" t="s">
        <v>5</v>
      </c>
      <c r="R1" s="12"/>
      <c r="S1" s="12"/>
      <c r="T1" s="12"/>
      <c r="U1" s="12"/>
      <c r="V1" s="13"/>
    </row>
    <row r="2" spans="1:25" ht="61.5">
      <c r="A2" s="3" t="s">
        <v>22</v>
      </c>
      <c r="B2" s="3" t="s">
        <v>28</v>
      </c>
      <c r="C2" s="3" t="s">
        <v>14</v>
      </c>
      <c r="D2" s="3" t="s">
        <v>13</v>
      </c>
      <c r="E2" s="3" t="s">
        <v>30</v>
      </c>
      <c r="F2" s="4" t="s">
        <v>3</v>
      </c>
      <c r="G2" s="4" t="s">
        <v>4</v>
      </c>
      <c r="H2" s="3" t="s">
        <v>32</v>
      </c>
      <c r="I2" s="4" t="s">
        <v>2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17</v>
      </c>
      <c r="O2" s="4" t="s">
        <v>15</v>
      </c>
      <c r="P2" s="4" t="s">
        <v>16</v>
      </c>
      <c r="Q2" s="4" t="s">
        <v>18</v>
      </c>
      <c r="R2" s="4" t="s">
        <v>19</v>
      </c>
      <c r="S2" s="4" t="s">
        <v>20</v>
      </c>
      <c r="T2" s="2" t="s">
        <v>6</v>
      </c>
      <c r="U2" s="2" t="s">
        <v>7</v>
      </c>
      <c r="V2" s="2" t="s">
        <v>8</v>
      </c>
      <c r="W2" s="5" t="s">
        <v>1</v>
      </c>
      <c r="X2" s="2" t="s">
        <v>0</v>
      </c>
      <c r="Y2" s="2" t="s">
        <v>0</v>
      </c>
    </row>
    <row r="3" spans="1:25">
      <c r="A3" s="1" t="s">
        <v>21</v>
      </c>
      <c r="B3" s="14" t="s">
        <v>29</v>
      </c>
      <c r="C3" s="1">
        <v>0.75</v>
      </c>
      <c r="D3" s="1">
        <v>0.6875</v>
      </c>
      <c r="E3" s="15">
        <v>0.01</v>
      </c>
      <c r="F3" s="1">
        <v>42.075000000000003</v>
      </c>
      <c r="G3" s="1">
        <v>0.25459999999999999</v>
      </c>
      <c r="H3" s="6">
        <v>10</v>
      </c>
      <c r="I3" s="7">
        <f>(E3*H3/C3)</f>
        <v>0.13333333333333333</v>
      </c>
      <c r="J3" s="6">
        <v>0</v>
      </c>
      <c r="K3" s="6">
        <v>0</v>
      </c>
      <c r="L3" s="6">
        <v>0</v>
      </c>
      <c r="M3" s="6">
        <v>0</v>
      </c>
      <c r="N3" s="1">
        <f>0.5*(POWER(0.9,J3)*POWER(0.7,K3)*POWER(0.5,L3)*POWER(0.4,M3))</f>
        <v>0.5</v>
      </c>
      <c r="O3" s="1">
        <f>0.3*(POWER(0.09,J3)*POWER(0.2,K3)*POWER(0.3,L3)*POWER(0.33,M3))</f>
        <v>0.3</v>
      </c>
      <c r="P3" s="1">
        <f>0.2*(POWER(0.01,J3)*POWER(0.1,K3)*POWER(0.2,L3)*POWER(0.27,M3))</f>
        <v>0.2</v>
      </c>
      <c r="Q3" s="1">
        <f>N3/(N3+O3+P3)</f>
        <v>0.5</v>
      </c>
      <c r="R3" s="1">
        <f>O3/(N3+O3+P3)</f>
        <v>0.3</v>
      </c>
      <c r="S3" s="1">
        <f>P3/(N3+O3+P3)</f>
        <v>0.2</v>
      </c>
      <c r="T3" s="1">
        <f>(1-(1*I3)-G3)/SQRT((POWER(1,2) * POWER(I3,2)*POWER(0.2,2))+(POWER(1-(1*I3),2))*(POWER(0.2,2))+(POWER(G3,2)*POWER(0.05,2)))</f>
        <v>3.4809339432779081</v>
      </c>
      <c r="U3" s="1">
        <f>(1-(2*I3)-G3)/SQRT((POWER(2,2) * POWER(I3,2)*POWER(0.2,2))+(POWER(1-(2*I3),2))*(POWER(0.2,2))+(POWER(G3,2)*POWER(0.05,2)))</f>
        <v>3.0574165711410957</v>
      </c>
      <c r="V3" s="1">
        <f>(1-(4*I3)-G3)/SQRT((POWER(4,2) * POWER(I3,2)*POWER(0.2,2))+(POWER(1-(4*I3),2))*(POWER(0.2,2))+(POWER(G3,2)*POWER(0.05,2)))</f>
        <v>1.4902179745076809</v>
      </c>
      <c r="W3" s="1">
        <f>((Q3*NORMSDIST(-T3))+(R3*NORMSDIST(-U3))+(S3*NORMSDIST(-V3)))/(0.000156)</f>
        <v>90.233916762265352</v>
      </c>
      <c r="X3" s="1">
        <f>(3.06*10^-5)*W3</f>
        <v>2.7611578529253204E-3</v>
      </c>
      <c r="Y3" s="10">
        <f>-LOG10(X3)</f>
        <v>2.5589087644238382</v>
      </c>
    </row>
    <row r="4" spans="1:25">
      <c r="A4" s="1" t="s">
        <v>21</v>
      </c>
      <c r="B4" s="14" t="s">
        <v>31</v>
      </c>
      <c r="C4" s="1">
        <v>0.75</v>
      </c>
      <c r="D4" s="1">
        <v>0.6875</v>
      </c>
      <c r="E4" s="15">
        <v>0.02</v>
      </c>
      <c r="F4" s="1">
        <v>42.075000000000003</v>
      </c>
      <c r="G4" s="1">
        <v>0.25459999999999999</v>
      </c>
      <c r="H4" s="6">
        <v>10</v>
      </c>
      <c r="I4" s="7">
        <f>(E4*H4/C4)</f>
        <v>0.26666666666666666</v>
      </c>
      <c r="J4" s="6">
        <v>0</v>
      </c>
      <c r="K4" s="6">
        <v>1</v>
      </c>
      <c r="L4" s="6">
        <v>0</v>
      </c>
      <c r="M4" s="6">
        <v>0</v>
      </c>
      <c r="N4" s="1">
        <f>0.5*(POWER(0.9,J4)*POWER(0.7,K4)*POWER(0.5,L4)*POWER(0.4,M4))</f>
        <v>0.35</v>
      </c>
      <c r="O4" s="1">
        <f>0.3*(POWER(0.09,J4)*POWER(0.2,K4)*POWER(0.3,L4)*POWER(0.33,M4))</f>
        <v>0.06</v>
      </c>
      <c r="P4" s="1">
        <f>0.2*(POWER(0.01,J4)*POWER(0.1,K4)*POWER(0.2,L4)*POWER(0.27,M4))</f>
        <v>2.0000000000000004E-2</v>
      </c>
      <c r="Q4" s="1">
        <f>N4/(N4+O4+P4)</f>
        <v>0.81395348837209303</v>
      </c>
      <c r="R4" s="1">
        <f>O4/(N4+O4+P4)</f>
        <v>0.13953488372093023</v>
      </c>
      <c r="S4" s="1">
        <f>P4/(N4+O4+P4)</f>
        <v>4.651162790697675E-2</v>
      </c>
      <c r="T4" s="1">
        <f>(1-(1*I4)-G4)/SQRT((POWER(1,2) * POWER(I4,2)*POWER(0.2,2))+(POWER(1-(1*I4),2))*(POWER(0.2,2))+(POWER(G4,2)*POWER(0.05,2)))</f>
        <v>3.0574165711410957</v>
      </c>
      <c r="U4" s="1">
        <f>(1-(2*I4)-G4)/SQRT((POWER(2,2) * POWER(I4,2)*POWER(0.2,2))+(POWER(1-(2*I4),2))*(POWER(0.2,2))+(POWER(G4,2)*POWER(0.05,2)))</f>
        <v>1.4902179745076809</v>
      </c>
      <c r="V4" s="1">
        <f>(1-(4*I4)-G4)/SQRT((POWER(4,2) * POWER(I4,2)*POWER(0.2,2))+(POWER(1-(4*I4),2))*(POWER(0.2,2))+(POWER(G4,2)*POWER(0.05,2)))</f>
        <v>-1.5003463875394027</v>
      </c>
      <c r="W4" s="1">
        <f>((Q4*NORMSDIST(-T4))+(R4*NORMSDIST(-U4))+(S4*NORMSDIST(-V4)))/(0.000156)</f>
        <v>344.96802431804963</v>
      </c>
      <c r="X4" s="8">
        <f>(3.06*10^-5)*W4</f>
        <v>1.0556021544132321E-2</v>
      </c>
      <c r="Y4" s="10">
        <f>-LOG10(X4)</f>
        <v>1.9764997320851598</v>
      </c>
    </row>
    <row r="5" spans="1:25">
      <c r="A5" s="1"/>
      <c r="B5" s="1"/>
      <c r="C5" s="1"/>
      <c r="D5" s="1"/>
      <c r="E5" s="1"/>
      <c r="F5" s="9"/>
      <c r="G5" s="9"/>
      <c r="H5" s="1"/>
      <c r="I5" s="9"/>
      <c r="J5" s="9"/>
      <c r="K5" s="9"/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8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8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8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8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8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8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8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8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8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8"/>
      <c r="Y14" s="1"/>
    </row>
  </sheetData>
  <mergeCells count="1">
    <mergeCell ref="Q1:V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M17" sqref="M17"/>
    </sheetView>
  </sheetViews>
  <sheetFormatPr defaultRowHeight="15"/>
  <cols>
    <col min="5" max="5" width="10.5703125" customWidth="1"/>
    <col min="14" max="15" width="13" customWidth="1"/>
  </cols>
  <sheetData>
    <row r="1" spans="1:18">
      <c r="F1" t="s">
        <v>9</v>
      </c>
      <c r="J1" t="s">
        <v>37</v>
      </c>
    </row>
    <row r="2" spans="1:18" ht="30">
      <c r="A2" s="3" t="s">
        <v>22</v>
      </c>
      <c r="B2" s="3" t="s">
        <v>28</v>
      </c>
      <c r="C2" s="3" t="s">
        <v>34</v>
      </c>
      <c r="D2" s="3" t="s">
        <v>35</v>
      </c>
      <c r="E2" s="3" t="s">
        <v>36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38</v>
      </c>
      <c r="K2" s="4" t="s">
        <v>39</v>
      </c>
      <c r="L2" s="4" t="s">
        <v>40</v>
      </c>
      <c r="M2" s="4" t="s">
        <v>49</v>
      </c>
      <c r="N2" s="4" t="s">
        <v>53</v>
      </c>
      <c r="O2" s="4" t="s">
        <v>54</v>
      </c>
      <c r="P2" s="1" t="s">
        <v>1</v>
      </c>
      <c r="Q2" s="1" t="s">
        <v>0</v>
      </c>
      <c r="R2" s="1" t="s">
        <v>0</v>
      </c>
    </row>
    <row r="3" spans="1:18">
      <c r="A3" s="1" t="s">
        <v>21</v>
      </c>
      <c r="B3" s="1" t="s">
        <v>33</v>
      </c>
      <c r="C3" s="1"/>
      <c r="D3" s="1">
        <v>1000</v>
      </c>
      <c r="E3" s="21">
        <v>5</v>
      </c>
      <c r="F3" s="21">
        <v>1</v>
      </c>
      <c r="G3" s="21">
        <v>1</v>
      </c>
      <c r="H3" s="21">
        <v>1</v>
      </c>
      <c r="I3" s="21"/>
      <c r="J3" s="10">
        <f>F3+(G3/2)</f>
        <v>1.5</v>
      </c>
      <c r="K3" s="10">
        <f t="shared" ref="K3:M3" si="0">G3+(H3/2)</f>
        <v>1.5</v>
      </c>
      <c r="L3" s="10">
        <f t="shared" si="0"/>
        <v>1</v>
      </c>
      <c r="M3" s="10">
        <f>I3</f>
        <v>0</v>
      </c>
      <c r="N3" s="1">
        <v>0.01</v>
      </c>
      <c r="O3" s="1">
        <f>D3*N3</f>
        <v>10</v>
      </c>
      <c r="P3" s="1">
        <f>POWER(MAX(E3,1),1.1)*O3</f>
        <v>58.730947154400958</v>
      </c>
      <c r="Q3" s="8">
        <f>(3.06*10^-5)*P3</f>
        <v>1.7971669829246696E-3</v>
      </c>
      <c r="R3" s="10">
        <f>-LOG10(Q3)</f>
        <v>2.745411568748799</v>
      </c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11" spans="1:18">
      <c r="J11" s="20"/>
    </row>
    <row r="12" spans="1:18">
      <c r="A12" s="1" t="s">
        <v>45</v>
      </c>
      <c r="B12" s="16" t="s">
        <v>41</v>
      </c>
      <c r="C12" s="16"/>
      <c r="D12" s="16"/>
      <c r="E12" s="17"/>
    </row>
    <row r="13" spans="1:18">
      <c r="A13" s="1" t="s">
        <v>46</v>
      </c>
      <c r="B13" s="16" t="s">
        <v>42</v>
      </c>
      <c r="C13" s="16"/>
      <c r="D13" s="16"/>
      <c r="E13" s="17"/>
    </row>
    <row r="14" spans="1:18">
      <c r="A14" s="1" t="s">
        <v>47</v>
      </c>
      <c r="B14" s="16" t="s">
        <v>43</v>
      </c>
      <c r="C14" s="16"/>
      <c r="D14" s="16"/>
      <c r="E14" s="17"/>
    </row>
    <row r="15" spans="1:18">
      <c r="A15" s="1" t="s">
        <v>48</v>
      </c>
      <c r="B15" s="16" t="s">
        <v>44</v>
      </c>
      <c r="C15" s="16"/>
      <c r="D15" s="16"/>
      <c r="E15" s="17"/>
    </row>
    <row r="17" spans="1:7">
      <c r="A17" s="18" t="s">
        <v>50</v>
      </c>
      <c r="B17" s="19" t="s">
        <v>51</v>
      </c>
      <c r="C17" s="19"/>
      <c r="D17" s="19"/>
      <c r="E17" s="19"/>
      <c r="F17" s="19"/>
      <c r="G17" s="19"/>
    </row>
    <row r="18" spans="1:7">
      <c r="A18" s="18"/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</row>
    <row r="19" spans="1:7">
      <c r="A19" s="1" t="s">
        <v>12</v>
      </c>
      <c r="B19" s="1">
        <v>0.8</v>
      </c>
      <c r="C19" s="1">
        <v>0.6</v>
      </c>
      <c r="D19" s="1">
        <v>0.4</v>
      </c>
      <c r="E19" s="1">
        <v>0.2</v>
      </c>
      <c r="F19" s="1">
        <v>0.1</v>
      </c>
      <c r="G19" s="1">
        <v>0.05</v>
      </c>
    </row>
    <row r="20" spans="1:7">
      <c r="A20" s="1" t="s">
        <v>52</v>
      </c>
      <c r="B20" s="1">
        <v>0.33</v>
      </c>
      <c r="C20" s="1">
        <v>0.2</v>
      </c>
      <c r="D20" s="1">
        <v>0.1</v>
      </c>
      <c r="E20" s="1">
        <v>0.05</v>
      </c>
      <c r="F20" s="1">
        <v>0.02</v>
      </c>
      <c r="G20" s="1">
        <v>0.01</v>
      </c>
    </row>
    <row r="21" spans="1:7">
      <c r="A21" s="1" t="s">
        <v>11</v>
      </c>
      <c r="B21" s="1">
        <v>0.1</v>
      </c>
      <c r="C21" s="1">
        <v>0.04</v>
      </c>
      <c r="D21" s="1">
        <v>0.02</v>
      </c>
      <c r="E21" s="1">
        <v>5.0000000000000001E-3</v>
      </c>
      <c r="F21" s="1">
        <v>2E-3</v>
      </c>
      <c r="G21" s="1">
        <v>1E-3</v>
      </c>
    </row>
    <row r="22" spans="1:7">
      <c r="A22" s="1" t="s">
        <v>10</v>
      </c>
      <c r="B22" s="1">
        <v>0.05</v>
      </c>
      <c r="C22" s="1">
        <v>0.01</v>
      </c>
      <c r="D22" s="1">
        <v>2E-3</v>
      </c>
      <c r="E22" s="1">
        <v>1E-3</v>
      </c>
      <c r="F22" s="1">
        <v>1E-3</v>
      </c>
      <c r="G22" s="1">
        <v>1E-3</v>
      </c>
    </row>
  </sheetData>
  <mergeCells count="6">
    <mergeCell ref="A17:A18"/>
    <mergeCell ref="B17:G17"/>
    <mergeCell ref="B12:E12"/>
    <mergeCell ref="B13:E13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Corrosion</vt:lpstr>
      <vt:lpstr>SCC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2019-12-12T12:14:00Z</cp:lastPrinted>
  <dcterms:created xsi:type="dcterms:W3CDTF">2019-11-20T06:10:31Z</dcterms:created>
  <dcterms:modified xsi:type="dcterms:W3CDTF">2020-06-03T09:32:11Z</dcterms:modified>
</cp:coreProperties>
</file>